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bhin\OneDrive\Documents\PROJECTS\"/>
    </mc:Choice>
  </mc:AlternateContent>
  <xr:revisionPtr revIDLastSave="0" documentId="13_ncr:1_{0D86ABEF-73EF-4AF5-BDD3-59F0BD6279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Sheet1!$A$1:$S$331</definedName>
    <definedName name="_xlnm._FilterDatabase" localSheetId="2" hidden="1">Sheet2!#REF!</definedName>
  </definedNames>
  <calcPr calcId="191029"/>
</workbook>
</file>

<file path=xl/calcChain.xml><?xml version="1.0" encoding="utf-8"?>
<calcChain xmlns="http://schemas.openxmlformats.org/spreadsheetml/2006/main">
  <c r="T2" i="1" l="1"/>
  <c r="D15" i="3"/>
  <c r="E15" i="3"/>
  <c r="F15" i="3"/>
  <c r="G15" i="3"/>
  <c r="H15" i="3"/>
  <c r="I15" i="3"/>
  <c r="J15" i="3"/>
  <c r="K15" i="3"/>
  <c r="L15" i="3"/>
  <c r="M15" i="3"/>
  <c r="N15" i="3"/>
  <c r="D4" i="3"/>
  <c r="E4" i="3"/>
  <c r="F4" i="3"/>
  <c r="G4" i="3"/>
  <c r="H4" i="3"/>
  <c r="I4" i="3"/>
  <c r="J4" i="3"/>
  <c r="K4" i="3"/>
  <c r="L4" i="3"/>
  <c r="M4" i="3"/>
  <c r="N4" i="3"/>
  <c r="U2" i="1" l="1"/>
  <c r="V2" i="1"/>
  <c r="W2" i="1"/>
  <c r="X2" i="1"/>
  <c r="I9" i="1"/>
  <c r="I2" i="1"/>
  <c r="I331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K3" i="1"/>
  <c r="L3" i="1"/>
  <c r="M3" i="1"/>
  <c r="K4" i="1"/>
  <c r="L4" i="1"/>
  <c r="M4" i="1"/>
  <c r="N4" i="1" s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N161" i="1" s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N169" i="1" s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N177" i="1" s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N185" i="1" s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N193" i="1" s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N201" i="1" s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M2" i="1"/>
  <c r="L2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2" i="1"/>
  <c r="N329" i="1" l="1"/>
  <c r="N321" i="1"/>
  <c r="N313" i="1"/>
  <c r="N305" i="1"/>
  <c r="N297" i="1"/>
  <c r="N289" i="1"/>
  <c r="N281" i="1"/>
  <c r="N153" i="1"/>
  <c r="N145" i="1"/>
  <c r="N25" i="1"/>
  <c r="N17" i="1"/>
  <c r="N9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137" i="1"/>
  <c r="N273" i="1"/>
  <c r="N265" i="1"/>
  <c r="N257" i="1"/>
  <c r="N249" i="1"/>
  <c r="N241" i="1"/>
  <c r="N233" i="1"/>
  <c r="N225" i="1"/>
  <c r="N217" i="1"/>
  <c r="N209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312" i="1"/>
  <c r="N288" i="1"/>
  <c r="N272" i="1"/>
  <c r="N240" i="1"/>
  <c r="N224" i="1"/>
  <c r="N216" i="1"/>
  <c r="N280" i="1"/>
  <c r="N232" i="1"/>
  <c r="N200" i="1"/>
  <c r="N192" i="1"/>
  <c r="N152" i="1"/>
  <c r="N136" i="1"/>
  <c r="N128" i="1"/>
  <c r="N104" i="1"/>
  <c r="N80" i="1"/>
  <c r="N328" i="1"/>
  <c r="N320" i="1"/>
  <c r="N304" i="1"/>
  <c r="N296" i="1"/>
  <c r="N264" i="1"/>
  <c r="N256" i="1"/>
  <c r="N248" i="1"/>
  <c r="N208" i="1"/>
  <c r="N184" i="1"/>
  <c r="N176" i="1"/>
  <c r="N168" i="1"/>
  <c r="N160" i="1"/>
  <c r="N144" i="1"/>
  <c r="N120" i="1"/>
  <c r="N112" i="1"/>
  <c r="N96" i="1"/>
  <c r="N88" i="1"/>
  <c r="N72" i="1"/>
  <c r="N64" i="1"/>
  <c r="N56" i="1"/>
  <c r="N48" i="1"/>
  <c r="N40" i="1"/>
  <c r="N32" i="1"/>
  <c r="N24" i="1"/>
  <c r="N16" i="1"/>
  <c r="N8" i="1"/>
  <c r="N326" i="1"/>
  <c r="N318" i="1"/>
  <c r="N310" i="1"/>
  <c r="N302" i="1"/>
  <c r="N5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231" i="1"/>
  <c r="N2" i="1"/>
  <c r="Y2" i="1"/>
  <c r="Z2" i="1"/>
  <c r="AA2" i="1"/>
  <c r="H5" i="3" l="1"/>
  <c r="H12" i="3" s="1"/>
  <c r="I5" i="3"/>
  <c r="I12" i="3" s="1"/>
  <c r="D6" i="3"/>
  <c r="C5" i="3"/>
  <c r="E5" i="3"/>
  <c r="E12" i="3" s="1"/>
  <c r="M6" i="3"/>
  <c r="E6" i="3"/>
  <c r="H6" i="3"/>
  <c r="F6" i="3"/>
  <c r="J5" i="3"/>
  <c r="J12" i="3" s="1"/>
  <c r="K5" i="3"/>
  <c r="K12" i="3" s="1"/>
  <c r="G6" i="3"/>
  <c r="I6" i="3"/>
  <c r="N6" i="3"/>
  <c r="F5" i="3"/>
  <c r="F12" i="3" s="1"/>
  <c r="L6" i="3"/>
  <c r="J6" i="3"/>
  <c r="D5" i="3"/>
  <c r="D12" i="3" s="1"/>
  <c r="L5" i="3"/>
  <c r="L12" i="3" s="1"/>
  <c r="N5" i="3"/>
  <c r="N12" i="3" s="1"/>
  <c r="G5" i="3"/>
  <c r="G12" i="3" s="1"/>
  <c r="K6" i="3"/>
  <c r="M5" i="3"/>
  <c r="M12" i="3" s="1"/>
  <c r="G14" i="3"/>
  <c r="K14" i="3"/>
  <c r="N14" i="3"/>
  <c r="H14" i="3"/>
  <c r="C15" i="3"/>
  <c r="L14" i="3"/>
  <c r="M14" i="3"/>
  <c r="I14" i="3"/>
  <c r="J14" i="3"/>
  <c r="D14" i="3"/>
  <c r="E14" i="3"/>
  <c r="F14" i="3"/>
  <c r="C6" i="3"/>
  <c r="C4" i="3"/>
  <c r="I9" i="3" l="1"/>
  <c r="I10" i="3"/>
  <c r="J11" i="3"/>
  <c r="J7" i="3"/>
  <c r="J8" i="3"/>
  <c r="M9" i="3"/>
  <c r="M10" i="3"/>
  <c r="L7" i="3"/>
  <c r="L8" i="3"/>
  <c r="L11" i="3"/>
  <c r="H7" i="3"/>
  <c r="H8" i="3"/>
  <c r="H11" i="3"/>
  <c r="D10" i="3"/>
  <c r="D9" i="3"/>
  <c r="E10" i="3"/>
  <c r="E9" i="3"/>
  <c r="G9" i="3"/>
  <c r="G10" i="3"/>
  <c r="D7" i="3"/>
  <c r="D8" i="3"/>
  <c r="D11" i="3"/>
  <c r="I8" i="3"/>
  <c r="I11" i="3"/>
  <c r="I7" i="3"/>
  <c r="F11" i="3"/>
  <c r="F7" i="3"/>
  <c r="F8" i="3"/>
  <c r="K7" i="3"/>
  <c r="K8" i="3"/>
  <c r="K11" i="3"/>
  <c r="N10" i="3"/>
  <c r="N9" i="3"/>
  <c r="F9" i="3"/>
  <c r="F10" i="3"/>
  <c r="L9" i="3"/>
  <c r="L10" i="3"/>
  <c r="K10" i="3"/>
  <c r="K9" i="3"/>
  <c r="N11" i="3"/>
  <c r="N8" i="3"/>
  <c r="N7" i="3"/>
  <c r="M11" i="3"/>
  <c r="M7" i="3"/>
  <c r="M8" i="3"/>
  <c r="E7" i="3"/>
  <c r="E8" i="3"/>
  <c r="E11" i="3"/>
  <c r="J9" i="3"/>
  <c r="J10" i="3"/>
  <c r="G11" i="3"/>
  <c r="G7" i="3"/>
  <c r="G8" i="3"/>
  <c r="H9" i="3"/>
  <c r="H10" i="3"/>
  <c r="O4" i="3"/>
  <c r="C14" i="3"/>
  <c r="O15" i="3"/>
  <c r="O5" i="3"/>
  <c r="O6" i="3"/>
  <c r="C12" i="3"/>
  <c r="M13" i="3"/>
  <c r="K13" i="3"/>
  <c r="N13" i="3"/>
  <c r="I13" i="3"/>
  <c r="L13" i="3"/>
  <c r="C8" i="3"/>
  <c r="C7" i="3"/>
  <c r="C11" i="3"/>
  <c r="E13" i="3"/>
  <c r="J13" i="3"/>
  <c r="F13" i="3"/>
  <c r="G13" i="3"/>
  <c r="H13" i="3"/>
  <c r="C13" i="3"/>
  <c r="C10" i="3"/>
  <c r="C9" i="3"/>
  <c r="D13" i="3"/>
  <c r="P15" i="3"/>
  <c r="P14" i="3" s="1"/>
  <c r="P6" i="3"/>
  <c r="P13" i="3" s="1"/>
  <c r="P4" i="3"/>
  <c r="P11" i="3" s="1"/>
  <c r="P5" i="3"/>
  <c r="P12" i="3" s="1"/>
  <c r="P7" i="3" l="1"/>
  <c r="P8" i="3"/>
  <c r="P10" i="3"/>
  <c r="P9" i="3"/>
</calcChain>
</file>

<file path=xl/sharedStrings.xml><?xml version="1.0" encoding="utf-8"?>
<sst xmlns="http://schemas.openxmlformats.org/spreadsheetml/2006/main" count="1705" uniqueCount="1063">
  <si>
    <t>Index</t>
  </si>
  <si>
    <t>Title</t>
  </si>
  <si>
    <t>Link</t>
  </si>
  <si>
    <t>Duration</t>
  </si>
  <si>
    <t>Upload Time</t>
  </si>
  <si>
    <t>Likes</t>
  </si>
  <si>
    <t>Views</t>
  </si>
  <si>
    <t>Upload Date</t>
  </si>
  <si>
    <t>Tags</t>
  </si>
  <si>
    <t>Comments</t>
  </si>
  <si>
    <t>SIDEMEN $100,000 VS $100 CHRISTMAS MOVIE</t>
  </si>
  <si>
    <t>https://www.youtube.com/watch?v=qP9U9NEaQHE</t>
  </si>
  <si>
    <t>5 days ago</t>
  </si>
  <si>
    <t>25/12/2023</t>
  </si>
  <si>
    <t>#SidemenSunday</t>
  </si>
  <si>
    <t>SIDEMEN SPLIT OR STEAL 2</t>
  </si>
  <si>
    <t>https://www.youtube.com/watch?v=gEpDWjbzPJA</t>
  </si>
  <si>
    <t>12 days ago</t>
  </si>
  <si>
    <t>18/12/2023</t>
  </si>
  <si>
    <t>SIDEMEN WORLD'S HARDEST FOOD CHALLENGE</t>
  </si>
  <si>
    <t>https://www.youtube.com/watch?v=zyp2j9hnn1I</t>
  </si>
  <si>
    <t>2 weeks ago</t>
  </si>
  <si>
    <t>11/12/2023</t>
  </si>
  <si>
    <t>SIDEMEN BREAK THE WEIRDEST WORLD RECORDS</t>
  </si>
  <si>
    <t>https://www.youtube.com/watch?v=vuEJB5WTSEk</t>
  </si>
  <si>
    <t>3 weeks ago</t>
  </si>
  <si>
    <t>04/12/2023</t>
  </si>
  <si>
    <t>SIDEMEN MONOPOLY IN REAL LIFE 2</t>
  </si>
  <si>
    <t>https://www.youtube.com/watch?v=KeRZphtN-xo</t>
  </si>
  <si>
    <t>1 month ago</t>
  </si>
  <si>
    <t>27/11/2023</t>
  </si>
  <si>
    <t>SIDEMEN WORLD'S HARDEST COOKING CHALLENGE</t>
  </si>
  <si>
    <t>https://www.youtube.com/watch?v=AsvhscWKcnM</t>
  </si>
  <si>
    <t>20/11/2023</t>
  </si>
  <si>
    <t>SIDEMEN WEAKEST LINK: FOLABI RETURNS</t>
  </si>
  <si>
    <t>https://www.youtube.com/watch?v=XE388xeqENQ</t>
  </si>
  <si>
    <t>13/11/2023</t>
  </si>
  <si>
    <t>SIDEMEN SPILL YOUR GUTS OR FILL YOUR GUTS 2</t>
  </si>
  <si>
    <t>https://www.youtube.com/watch?v=I5IYA3sGAlA</t>
  </si>
  <si>
    <t>06/11/2023</t>
  </si>
  <si>
    <t>SIDEMEN $20,000 VS $20 PLANE TICKET</t>
  </si>
  <si>
    <t>https://www.youtube.com/watch?v=2cME6IPOEnU</t>
  </si>
  <si>
    <t>2 months ago</t>
  </si>
  <si>
    <t>30/10/2023</t>
  </si>
  <si>
    <t>SIDEMEN 10 YEAR ANNIVERSARY MUKBANG</t>
  </si>
  <si>
    <t>https://www.youtube.com/watch?v=BRLPVQGq_x0</t>
  </si>
  <si>
    <t>22/10/2023</t>
  </si>
  <si>
    <t>JEOPARDY: SIDEMEN EDITION 2</t>
  </si>
  <si>
    <t>https://www.youtube.com/watch?v=MUGYRA14XKI</t>
  </si>
  <si>
    <t>15/10/2023</t>
  </si>
  <si>
    <t>KSI &amp; W2S CONTROL THE SIDEMEN FOR A DAY</t>
  </si>
  <si>
    <t>https://www.youtube.com/watch?v=5WO0PascSL0</t>
  </si>
  <si>
    <t>08/10/2023</t>
  </si>
  <si>
    <t>20 WOMEN VS 1 SIDEMEN: SPEED EDITION</t>
  </si>
  <si>
    <t>https://www.youtube.com/watch?v=m7YSTtiPMl4</t>
  </si>
  <si>
    <t>02/10/2023</t>
  </si>
  <si>
    <t>SIDEMEN $100,000 MYSTERY BOX CHALLENGE (YOUTUBER EDITION)</t>
  </si>
  <si>
    <t>https://www.youtube.com/watch?v=D2A_46EIfLA</t>
  </si>
  <si>
    <t>3 months ago</t>
  </si>
  <si>
    <t>24/09/2023</t>
  </si>
  <si>
    <t>SIDEMEN ALL SPORTS GOLF BATTLE (EUROPE EDITION)</t>
  </si>
  <si>
    <t>https://www.youtube.com/watch?v=kkcF4lGpjIU</t>
  </si>
  <si>
    <t>17/09/2023</t>
  </si>
  <si>
    <t>SIDEMEN CHARITY MATCH 2023 (Goals &amp; Highlights)</t>
  </si>
  <si>
    <t>https://www.youtube.com/watch?v=qhvea43XPaI</t>
  </si>
  <si>
    <t>10/09/2023</t>
  </si>
  <si>
    <t>SIDEMEN DRUNK FISHING BATTLE</t>
  </si>
  <si>
    <t>https://www.youtube.com/watch?v=8C1F1p9_xJQ</t>
  </si>
  <si>
    <t>03/09/2023</t>
  </si>
  <si>
    <t>SIDEMEN £1,000 CAR CHALLENGE</t>
  </si>
  <si>
    <t>https://www.youtube.com/watch?v=yOI751lUrpg</t>
  </si>
  <si>
    <t>4 months ago</t>
  </si>
  <si>
    <t>27/08/2023</t>
  </si>
  <si>
    <t>SIDEMEN VS YOUTUBE ALLSTARS FOOTBALL CHALLENGE</t>
  </si>
  <si>
    <t>https://www.youtube.com/watch?v=ouM8z-4Uw4A</t>
  </si>
  <si>
    <t>20/08/2023</t>
  </si>
  <si>
    <t>SIDEMEN $30,000 VS $30 HOTEL (EUROPE EDITION)</t>
  </si>
  <si>
    <t>https://www.youtube.com/watch?v=dJpk6nz_DLI</t>
  </si>
  <si>
    <t>13/08/2023</t>
  </si>
  <si>
    <t>SIDEMEN ROAD TRIP: WORLD’S SMALLEST VS BIGGEST CAR</t>
  </si>
  <si>
    <t>https://www.youtube.com/watch?v=gPMywzYtE0c</t>
  </si>
  <si>
    <t>06/08/2023</t>
  </si>
  <si>
    <t>SIDEMEN REVERSE 20 VS 1: TANA MONGEAU EDITION</t>
  </si>
  <si>
    <t>https://www.youtube.com/watch?v=NNePgYyI-Ns</t>
  </si>
  <si>
    <t>30/07/2023</t>
  </si>
  <si>
    <t>SIDEMEN FORFEIT WHEEL OF FORTUNE</t>
  </si>
  <si>
    <t>https://www.youtube.com/watch?v=qyuYHfNBw0A</t>
  </si>
  <si>
    <t>5 months ago</t>
  </si>
  <si>
    <t>23/07/2023</t>
  </si>
  <si>
    <t>SIDEMEN BECOME FARMERS FOR 24 HOURS</t>
  </si>
  <si>
    <t>https://www.youtube.com/watch?v=J6iQ7iSQSoY</t>
  </si>
  <si>
    <t>16/07/2023</t>
  </si>
  <si>
    <t>SIDEMEN $100,000 MYSTERY BOX CHALLENGE</t>
  </si>
  <si>
    <t>https://www.youtube.com/watch?v=K3NeE_2iVbM</t>
  </si>
  <si>
    <t>09/07/2023</t>
  </si>
  <si>
    <t>SIDEMEN HIDE &amp; SEEK IN A ZOO</t>
  </si>
  <si>
    <t>https://www.youtube.com/watch?v=5hVinoB_pxY</t>
  </si>
  <si>
    <t>02/07/2023</t>
  </si>
  <si>
    <t>SIDEMEN DEAL OR NOT A DEAL</t>
  </si>
  <si>
    <t>https://www.youtube.com/watch?v=_gUYVPK6dHQ</t>
  </si>
  <si>
    <t>6 months ago</t>
  </si>
  <si>
    <t>25/06/2023</t>
  </si>
  <si>
    <t>SIDEMEN MEME OLYMPICS IN PUBLIC</t>
  </si>
  <si>
    <t>https://www.youtube.com/watch?v=_dq_i25LOfI</t>
  </si>
  <si>
    <t>18/06/2023</t>
  </si>
  <si>
    <t>SIDEMEN BRUTALLY RATE YOUTUBERS</t>
  </si>
  <si>
    <t>https://www.youtube.com/watch?v=2devYlXkTJQ</t>
  </si>
  <si>
    <t>11/06/2023</t>
  </si>
  <si>
    <t>SIDEMEN ULTIMATE BACHELOR PARTY</t>
  </si>
  <si>
    <t>https://www.youtube.com/watch?v=pxQegcR5hqw</t>
  </si>
  <si>
    <t>04/06/2023</t>
  </si>
  <si>
    <t>SIDEMEN'S GOT TALENT: YOUTUBER EDITION</t>
  </si>
  <si>
    <t>https://www.youtube.com/watch?v=3_3o0CyLcnc</t>
  </si>
  <si>
    <t>7 months ago</t>
  </si>
  <si>
    <t>28/05/2023</t>
  </si>
  <si>
    <t>20 WOMEN VS 1 SIDEMEN: DEJI EDITION</t>
  </si>
  <si>
    <t>https://www.youtube.com/watch?v=gzJND7rlajM</t>
  </si>
  <si>
    <t>21/05/2023</t>
  </si>
  <si>
    <t>SIDEMEN $300,000 VS $300 ROAD TRIP (EUROPE EDITION)</t>
  </si>
  <si>
    <t>https://www.youtube.com/watch?v=r0ubyzE-HX8</t>
  </si>
  <si>
    <t>14/05/2023</t>
  </si>
  <si>
    <t>SIDEMEN 7 STAR VS 1 STAR HOTEL (KSI EDITION)</t>
  </si>
  <si>
    <t>https://www.youtube.com/watch?v=ejUa3VGJtYg</t>
  </si>
  <si>
    <t>07/05/2023</t>
  </si>
  <si>
    <t>SIDEMEN VISIT WORLD’S WEIRDEST RESTAURANTS</t>
  </si>
  <si>
    <t>https://www.youtube.com/watch?v=ibSB6WeK1HE</t>
  </si>
  <si>
    <t>30/04/2023</t>
  </si>
  <si>
    <t>SIDEMEN ELECTRIC SHOCK HIDE &amp; SEEK</t>
  </si>
  <si>
    <t>https://www.youtube.com/watch?v=2Yo4ncYUpdc</t>
  </si>
  <si>
    <t>8 months ago</t>
  </si>
  <si>
    <t>23/04/2023</t>
  </si>
  <si>
    <t>SIDEMEN EXTREME HOT VS COLD CAMPING</t>
  </si>
  <si>
    <t>https://www.youtube.com/watch?v=Z4c7_QVcKJQ</t>
  </si>
  <si>
    <t>16/04/2023</t>
  </si>
  <si>
    <t>SIDEMEN $100,000 ANCIENT VS FUTURISTIC HOLIDAY</t>
  </si>
  <si>
    <t>https://www.youtube.com/watch?v=vVhPSgLITUQ</t>
  </si>
  <si>
    <t>9 months ago</t>
  </si>
  <si>
    <t>26/03/2023</t>
  </si>
  <si>
    <t>SIDEMEN THROW A DART AND GO WHERE IT LANDS (EUROPE EDITION)</t>
  </si>
  <si>
    <t>https://www.youtube.com/watch?v=FtRE571q7wA</t>
  </si>
  <si>
    <t>20/03/2023</t>
  </si>
  <si>
    <t>SIDEMEN TRY NOT TO MOVE CHALLENGE</t>
  </si>
  <si>
    <t>https://www.youtube.com/watch?v=7SUTGf4h6jE</t>
  </si>
  <si>
    <t>12/03/2023</t>
  </si>
  <si>
    <t>SIDEMEN HIDE &amp; SEEK IN MINI EUROPE</t>
  </si>
  <si>
    <t>https://www.youtube.com/watch?v=DYlhk5oXSfo</t>
  </si>
  <si>
    <t>06/03/2023</t>
  </si>
  <si>
    <t>SIDEMEN ABANDONED IN THE DESERT CHALLENGE</t>
  </si>
  <si>
    <t>https://www.youtube.com/watch?v=nbnbBCWfjrA</t>
  </si>
  <si>
    <t>10 months ago</t>
  </si>
  <si>
    <t>26/02/2023</t>
  </si>
  <si>
    <t>THE ROAST OF THE SIDEMEN 2</t>
  </si>
  <si>
    <t>https://www.youtube.com/watch?v=BUSVuWnm1U8</t>
  </si>
  <si>
    <t>20/02/2023</t>
  </si>
  <si>
    <t>SIDEMEN STAY AT WORLD'S WEIRDEST HOTELS</t>
  </si>
  <si>
    <t>https://www.youtube.com/watch?v=tQqq4Id6vM8</t>
  </si>
  <si>
    <t>13/02/2023</t>
  </si>
  <si>
    <t>SIDEMEN BRUTALLY RATE THEMSELVES</t>
  </si>
  <si>
    <t>https://www.youtube.com/watch?v=LoiKA6t78xs</t>
  </si>
  <si>
    <t>06/02/2023</t>
  </si>
  <si>
    <t>SIDEMEN VS BETA SQUAD AMONG US IN REAL LIFE</t>
  </si>
  <si>
    <t>https://www.youtube.com/watch?v=yE0BZVVWBiE</t>
  </si>
  <si>
    <t>11 months ago</t>
  </si>
  <si>
    <t>30/01/2023</t>
  </si>
  <si>
    <t>20 WOMEN VS 1 SIDEMEN: KAI CENAT EDITION</t>
  </si>
  <si>
    <t>https://www.youtube.com/watch?v=lz4R4FHFr90</t>
  </si>
  <si>
    <t>23/01/2023</t>
  </si>
  <si>
    <t>SIDEMEN RACE ACROSS A COUNTRY (EUROPE EDITION)</t>
  </si>
  <si>
    <t>https://www.youtube.com/watch?v=g_5W0mNW1AA</t>
  </si>
  <si>
    <t>16/01/2023</t>
  </si>
  <si>
    <t>SIDEMEN $100,000,000 WATERPARK HIDE &amp; SEEK</t>
  </si>
  <si>
    <t>https://www.youtube.com/watch?v=xQBCaRwgqIQ</t>
  </si>
  <si>
    <t>09/01/2023</t>
  </si>
  <si>
    <t>THE GREATEST SIDEMEN MOMENTS 2022</t>
  </si>
  <si>
    <t>https://www.youtube.com/watch?v=Rp7kHBaxroQ</t>
  </si>
  <si>
    <t>02/01/2023</t>
  </si>
  <si>
    <t>SIDEMEN $20,000 vs $200 CHRISTMAS DAY</t>
  </si>
  <si>
    <t>https://www.youtube.com/watch?v=cUkZKB0zfBE</t>
  </si>
  <si>
    <t>1 year ago</t>
  </si>
  <si>
    <t>25/12/2022</t>
  </si>
  <si>
    <t>SIDEMEN $20,000 BIG FAT QUIZ OF THE YEAR</t>
  </si>
  <si>
    <t>https://www.youtube.com/watch?v=u9-FIgI_V4s</t>
  </si>
  <si>
    <t>19/12/2022</t>
  </si>
  <si>
    <t>SIDEMEN EXTREME CHRISTMAS COOK OFF</t>
  </si>
  <si>
    <t>https://www.youtube.com/watch?v=R-9Hsgx0gHA</t>
  </si>
  <si>
    <t>11/12/2022</t>
  </si>
  <si>
    <t>SIDEMEN $100,000 vs $100 CHRISTMAS SONG</t>
  </si>
  <si>
    <t>https://www.youtube.com/watch?v=1yXTUQZALFE</t>
  </si>
  <si>
    <t>04/12/2022</t>
  </si>
  <si>
    <t>SIDEMEN $10,000 VS $10 FOOTBALL MATCH</t>
  </si>
  <si>
    <t>https://www.youtube.com/watch?v=vZzabdt0kVY</t>
  </si>
  <si>
    <t>28/11/2022</t>
  </si>
  <si>
    <t>SIDEMEN $100,000,000 SUPERYACHT HIDE AND SEEK</t>
  </si>
  <si>
    <t>https://www.youtube.com/watch?v=GV0jysVYLuU</t>
  </si>
  <si>
    <t>21/11/2022</t>
  </si>
  <si>
    <t>SIDEMEN A-Z CALORIE CHALLENGE</t>
  </si>
  <si>
    <t>https://www.youtube.com/watch?v=U4gv24-TQ6A</t>
  </si>
  <si>
    <t>14/11/2022</t>
  </si>
  <si>
    <t>SIDEMEN EXTREME JAPANESE GAMESHOWS</t>
  </si>
  <si>
    <t>https://www.youtube.com/watch?v=rB8f6hb_4Ck</t>
  </si>
  <si>
    <t>07/11/2022</t>
  </si>
  <si>
    <t>SIDEMEN OLD vs YOUNG FOR 24 HOURS CHALLENGE</t>
  </si>
  <si>
    <t>https://www.youtube.com/watch?v=Pnpc0pySVTo</t>
  </si>
  <si>
    <t>31/10/2022</t>
  </si>
  <si>
    <t>SIDEMEN FORFEIT BLIND DATE</t>
  </si>
  <si>
    <t>https://www.youtube.com/watch?v=CpSSvXbCjdo</t>
  </si>
  <si>
    <t>23/10/2022</t>
  </si>
  <si>
    <t>SIDEMEN VS MR BEAST $1,000,000 CHALLENGE</t>
  </si>
  <si>
    <t>https://www.youtube.com/watch?v=7XnlcNfgllA</t>
  </si>
  <si>
    <t>16/10/2022</t>
  </si>
  <si>
    <t>SIDEMEN HIDE &amp; SEEK IN WORLD’S BIGGEST THEATRE</t>
  </si>
  <si>
    <t>https://www.youtube.com/watch?v=nr0AgeNYkEc</t>
  </si>
  <si>
    <t>09/10/2022</t>
  </si>
  <si>
    <t>SIDEMEN SWAP LIVES FOR 24 HOURS</t>
  </si>
  <si>
    <t>https://www.youtube.com/watch?v=1VId7QgMAT4</t>
  </si>
  <si>
    <t>02/10/2022</t>
  </si>
  <si>
    <t>SIDEMEN CHARITY MATCH 2022 (Goals &amp; Highlights)</t>
  </si>
  <si>
    <t>https://www.youtube.com/watch?v=fv8Ir8jYa44</t>
  </si>
  <si>
    <t>25/09/2022</t>
  </si>
  <si>
    <t>WHO IS THE BEST SIDEMEN FOOTBALL PLAYER?</t>
  </si>
  <si>
    <t>https://www.youtube.com/watch?v=zwNWeJW2Sro</t>
  </si>
  <si>
    <t>18/09/2022</t>
  </si>
  <si>
    <t>20 WOMEN VS 1 SIDEMEN: LOGAN PAUL EDITION</t>
  </si>
  <si>
    <t>https://www.youtube.com/watch?v=M0zEjvvTsoc</t>
  </si>
  <si>
    <t>12/09/2022</t>
  </si>
  <si>
    <t>SIDEMEN $100,000 HOT vs COLD MUKBANG</t>
  </si>
  <si>
    <t>https://www.youtube.com/watch?v=3XnXByvvLac</t>
  </si>
  <si>
    <t>04/09/2022</t>
  </si>
  <si>
    <t>SIDEMEN TRAIN LIKE KSI FOR 24 HOURS</t>
  </si>
  <si>
    <t>https://www.youtube.com/watch?v=cdqZDurzzEU</t>
  </si>
  <si>
    <t>28/08/2022</t>
  </si>
  <si>
    <t>SIDEMEN EUROPE 100,000 CALORIE CHALLENGE</t>
  </si>
  <si>
    <t>https://www.youtube.com/watch?v=1d3AvytgBwk</t>
  </si>
  <si>
    <t>21/08/2022</t>
  </si>
  <si>
    <t>SIDEMEN $100,000 VS $100 ROAD TRIP (USA EDITION)</t>
  </si>
  <si>
    <t>https://www.youtube.com/watch?v=9-uv5_KHIvA</t>
  </si>
  <si>
    <t>15/08/2022</t>
  </si>
  <si>
    <t>SIDEMEN HIDE AND SEEK IN A SCHOOL</t>
  </si>
  <si>
    <t>https://www.youtube.com/watch?v=v3vWfuyGI4E</t>
  </si>
  <si>
    <t>08/08/2022</t>
  </si>
  <si>
    <t>SIDEMEN $100,000 vs $100 HOLIDAY (USA EDITION)</t>
  </si>
  <si>
    <t>https://www.youtube.com/watch?v=EE6YRQABzEI</t>
  </si>
  <si>
    <t>01/08/2022</t>
  </si>
  <si>
    <t>SIDEMEN TINDER IN REAL LIFE 4 (USA YOUTUBE EDITION)</t>
  </si>
  <si>
    <t>https://www.youtube.com/watch?v=B-gHb2gPGIs</t>
  </si>
  <si>
    <t>24/07/2022</t>
  </si>
  <si>
    <t>SIDEMEN $100,000 ESCAPE ROOM CHALLENGE</t>
  </si>
  <si>
    <t>https://www.youtube.com/watch?v=Noz8-92pOFw</t>
  </si>
  <si>
    <t>17/07/2022</t>
  </si>
  <si>
    <t>SIDEMEN HOLE IN THE WALL</t>
  </si>
  <si>
    <t>https://www.youtube.com/watch?v=d2HTkEdyG2A</t>
  </si>
  <si>
    <t>10/07/2022</t>
  </si>
  <si>
    <t>20 WOMEN VS 1 SIDEMEN: JIDION EDITION</t>
  </si>
  <si>
    <t>https://www.youtube.com/watch?v=WB4LhvhLzlw</t>
  </si>
  <si>
    <t>03/07/2022</t>
  </si>
  <si>
    <t>POINTLESS: SIDEMEN EDITION</t>
  </si>
  <si>
    <t>https://www.youtube.com/watch?v=Vf40joqddVI</t>
  </si>
  <si>
    <t>26/06/2022</t>
  </si>
  <si>
    <t>SIDEMEN $20,000 vs $200 BIRTHDAY PARTY</t>
  </si>
  <si>
    <t>https://www.youtube.com/watch?v=PVxBTuxxyeQ</t>
  </si>
  <si>
    <t>20/06/2022</t>
  </si>
  <si>
    <t>SIDEMEN TURN £1 INTO £100,000 IN 24 HOURS CHALLENGE</t>
  </si>
  <si>
    <t>https://www.youtube.com/watch?v=YShzzhOSwk8</t>
  </si>
  <si>
    <t>12/06/2022</t>
  </si>
  <si>
    <t>SIDEMEN $20,000 VS $200 HOTEL (EUROPE EDITION)</t>
  </si>
  <si>
    <t>https://www.youtube.com/watch?v=M8tZaZPPWL8</t>
  </si>
  <si>
    <t>06/06/2022</t>
  </si>
  <si>
    <t>20 WOMEN VS 1 SIDEMEN: FILLY EDITION</t>
  </si>
  <si>
    <t>https://www.youtube.com/watch?v=DUrBIxB1q0o</t>
  </si>
  <si>
    <t>30/05/2022</t>
  </si>
  <si>
    <t>SIDEMEN $100,000 vs $100 THEME PARK</t>
  </si>
  <si>
    <t>https://www.youtube.com/watch?v=dGTM1hRf2Fw</t>
  </si>
  <si>
    <t>23/05/2022</t>
  </si>
  <si>
    <t>SIDEMEN $100,000 A-Z BUYING CHALLENGE</t>
  </si>
  <si>
    <t>https://www.youtube.com/watch?v=dMeL25poKWQ</t>
  </si>
  <si>
    <t>15/05/2022</t>
  </si>
  <si>
    <t>SIDEMEN ABANDONED IN EUROPE CHALLENGE</t>
  </si>
  <si>
    <t>https://www.youtube.com/watch?v=IMnmuKYUy9c</t>
  </si>
  <si>
    <t>09/05/2022</t>
  </si>
  <si>
    <t>SIDEMEN GAME OF LIFE IN REAL LIFE</t>
  </si>
  <si>
    <t>https://www.youtube.com/watch?v=S_nyiXUMzdc</t>
  </si>
  <si>
    <t>02/05/2022</t>
  </si>
  <si>
    <t>SIDEMEN SILENT LIBRARY 2</t>
  </si>
  <si>
    <t>https://www.youtube.com/watch?v=WGwjBfi7b0I</t>
  </si>
  <si>
    <t>25/04/2022</t>
  </si>
  <si>
    <t>SIDEMEN RACE ACROSS EUROPE CHALLENGE</t>
  </si>
  <si>
    <t>https://www.youtube.com/watch?v=O9clzzxE4BM</t>
  </si>
  <si>
    <t>17/04/2022</t>
  </si>
  <si>
    <t>SIDEMEN ONE MILLION POUND DROP</t>
  </si>
  <si>
    <t>https://www.youtube.com/watch?v=-DGIqaI_5IA</t>
  </si>
  <si>
    <t>11/04/2022</t>
  </si>
  <si>
    <t>SIDEMEN vs PREMIER LEAGUE GOALKEEPER</t>
  </si>
  <si>
    <t>https://www.youtube.com/watch?v=rBUdCoh2fKw</t>
  </si>
  <si>
    <t>03/04/2022</t>
  </si>
  <si>
    <t>SIDEMEN THROW A DART AND GO WHERE IT LANDS</t>
  </si>
  <si>
    <t>https://www.youtube.com/watch?v=Gl5DHRJsjqE</t>
  </si>
  <si>
    <t>28/03/2022</t>
  </si>
  <si>
    <t>SIDEMEN USA VS UK 40,000 CALORIES CHALLENGE</t>
  </si>
  <si>
    <t>https://www.youtube.com/watch?v=azJ5pk5reX0</t>
  </si>
  <si>
    <t>21/03/2022</t>
  </si>
  <si>
    <t>SIDEMEN LAS VEGAS FORFEIT HIDE AND SEEK</t>
  </si>
  <si>
    <t>https://www.youtube.com/watch?v=26I0WSMgkmk</t>
  </si>
  <si>
    <t>14/03/2022</t>
  </si>
  <si>
    <t>SIDEMEN COMPLETE THIS CHALLENGE, WIN $10,000</t>
  </si>
  <si>
    <t>https://www.youtube.com/watch?v=6B30-mxJoYc</t>
  </si>
  <si>
    <t>07/03/2022</t>
  </si>
  <si>
    <t>SIDEMEN MUKBANG ON A BUS</t>
  </si>
  <si>
    <t>https://www.youtube.com/watch?v=koDg9JjF3PQ</t>
  </si>
  <si>
    <t>28/02/2022</t>
  </si>
  <si>
    <t>THE CUBE: SIDEMEN EDITION</t>
  </si>
  <si>
    <t>https://www.youtube.com/watch?v=jZORfyHMBX0</t>
  </si>
  <si>
    <t>20/02/2022</t>
  </si>
  <si>
    <t>20 WOMEN VS 1 SIDEMEN: CALLUX EDITION</t>
  </si>
  <si>
    <t>https://www.youtube.com/watch?v=qG3AS3RKlF0</t>
  </si>
  <si>
    <t>13/02/2022</t>
  </si>
  <si>
    <t>SIDEMEN FAMILY FEUD 2</t>
  </si>
  <si>
    <t>https://www.youtube.com/watch?v=n8bLutlAfUc</t>
  </si>
  <si>
    <t>06/02/2022</t>
  </si>
  <si>
    <t>SIDEMEN THAT FINDS $250,000 LAMBORGHINI WINS IT</t>
  </si>
  <si>
    <t>https://www.youtube.com/watch?v=xP8y54cbyk0</t>
  </si>
  <si>
    <t>31/01/2022</t>
  </si>
  <si>
    <t>SIDEMEN DRINK ONE COLOUR FOR 24 HOURS CHALLENGE</t>
  </si>
  <si>
    <t>https://www.youtube.com/watch?v=p1dfV9up_MY</t>
  </si>
  <si>
    <t>24/01/2022</t>
  </si>
  <si>
    <t>SIDEMEN HIDE AND SEEK IN $20,000,000 SPANISH MANSION</t>
  </si>
  <si>
    <t>https://www.youtube.com/watch?v=Q9hy5ZxXaZA</t>
  </si>
  <si>
    <t>16/01/2022</t>
  </si>
  <si>
    <t>THE GREATEST SIDEMEN MOMENTS 2021</t>
  </si>
  <si>
    <t>https://www.youtube.com/watch?v=PeCBE33DYYI</t>
  </si>
  <si>
    <t>09/01/2022</t>
  </si>
  <si>
    <t>SIDEMEN $10,000 vs $100 NEW YEARS EVE</t>
  </si>
  <si>
    <t>https://www.youtube.com/watch?v=lNo2tQ6QfNg</t>
  </si>
  <si>
    <t>03/01/2022</t>
  </si>
  <si>
    <t>SIDEMEN CHRISTMAS MUKBANG</t>
  </si>
  <si>
    <t>https://www.youtube.com/watch?v=9anoXkLeS1g</t>
  </si>
  <si>
    <t>2 years ago</t>
  </si>
  <si>
    <t>26/12/2021</t>
  </si>
  <si>
    <t>20 WOMEN VS 1 SIDEMEN: KSI EDITION</t>
  </si>
  <si>
    <t>https://www.youtube.com/watch?v=hiehLFrTlRs</t>
  </si>
  <si>
    <t>20/12/2021</t>
  </si>
  <si>
    <t>SIDEMEN $100,000 HOT VS COLD HOLIDAY</t>
  </si>
  <si>
    <t>https://www.youtube.com/watch?v=7Oa-GtZE9tE</t>
  </si>
  <si>
    <t>13/12/2021</t>
  </si>
  <si>
    <t>SIDEMEN PUB GOLF (EUROPE EDITION)</t>
  </si>
  <si>
    <t>https://www.youtube.com/watch?v=GfWL0-dI3Dc</t>
  </si>
  <si>
    <t>05/12/2021</t>
  </si>
  <si>
    <t>SIDEMEN HIDE &amp; SEEK IN THE WORLD'S BIGGEST TOY STORE</t>
  </si>
  <si>
    <t>https://www.youtube.com/watch?v=DSEnADJ-tJ0</t>
  </si>
  <si>
    <t>29/11/2021</t>
  </si>
  <si>
    <t>SIDEMEN EXTREME ROBOT WARS (BATTLE BOTS)</t>
  </si>
  <si>
    <t>https://www.youtube.com/watch?v=zijF6-hXVdQ</t>
  </si>
  <si>
    <t>21/11/2021</t>
  </si>
  <si>
    <t>SIDEMEN $100,000 EXTREME TAG</t>
  </si>
  <si>
    <t>https://www.youtube.com/watch?v=EFxuUSpO0Zg</t>
  </si>
  <si>
    <t>15/11/2021</t>
  </si>
  <si>
    <t>SIDEMEN SILENT LIBRARY</t>
  </si>
  <si>
    <t>https://www.youtube.com/watch?v=G9b7clmSd4g</t>
  </si>
  <si>
    <t>08/11/2021</t>
  </si>
  <si>
    <t>SIDEMEN EXTREME BAKE OFF</t>
  </si>
  <si>
    <t>https://www.youtube.com/watch?v=arXJOceVJ7w</t>
  </si>
  <si>
    <t>31/10/2021</t>
  </si>
  <si>
    <t>SIDEMEN ABANDONED CHALLENGE</t>
  </si>
  <si>
    <t>https://www.youtube.com/watch?v=QzB2CP1kv4Q</t>
  </si>
  <si>
    <t>24/10/2021</t>
  </si>
  <si>
    <t>SIDEMEN WHO WANTS TO BE A MILLIONAIRE 2</t>
  </si>
  <si>
    <t>https://www.youtube.com/watch?v=wufks28CiYw</t>
  </si>
  <si>
    <t>17/10/2021</t>
  </si>
  <si>
    <t>SIDEMEN £500 CAR CHALLENGE</t>
  </si>
  <si>
    <t>https://www.youtube.com/watch?v=xYsJLjf8jt0</t>
  </si>
  <si>
    <t>10/10/2021</t>
  </si>
  <si>
    <t>SIDEMEN HIDE AND SEEK IN A NUCLEAR BUNKER</t>
  </si>
  <si>
    <t>https://www.youtube.com/watch?v=8ZgFXXY3bu0</t>
  </si>
  <si>
    <t>03/10/2021</t>
  </si>
  <si>
    <t>SIDEMEN VS 100 KIDS FOOTBALL MATCH</t>
  </si>
  <si>
    <t>https://www.youtube.com/watch?v=GzdNMzvhNXY</t>
  </si>
  <si>
    <t>26/09/2021</t>
  </si>
  <si>
    <t>SIDEMEN $10,000 vs $100 CAMPING</t>
  </si>
  <si>
    <t>https://www.youtube.com/watch?v=E_8kjvXPZIM</t>
  </si>
  <si>
    <t>19/09/2021</t>
  </si>
  <si>
    <t>SIDEMEN vs ONLYFANS OLYMPICS</t>
  </si>
  <si>
    <t>https://www.youtube.com/watch?v=p4JeRmYxGIg</t>
  </si>
  <si>
    <t>12/09/2021</t>
  </si>
  <si>
    <t>SIDEMEN $100 vs $10,000 BIRTHDAY PARTY</t>
  </si>
  <si>
    <t>https://www.youtube.com/watch?v=bVv3PW8DCZI</t>
  </si>
  <si>
    <t>06/09/2021</t>
  </si>
  <si>
    <t>SIDEMEN SPEED DATING (EXTREME)</t>
  </si>
  <si>
    <t>https://www.youtube.com/watch?v=n5njdxByYuw</t>
  </si>
  <si>
    <t>29/08/2021</t>
  </si>
  <si>
    <t>WOMEN RATE THE MOST ATTRACTIVE SIDEMEN</t>
  </si>
  <si>
    <t>https://www.youtube.com/watch?v=P-e_bF4U_4w</t>
  </si>
  <si>
    <t>22/08/2021</t>
  </si>
  <si>
    <t>SIDEMEN HOT TUB MUKBANG</t>
  </si>
  <si>
    <t>https://www.youtube.com/watch?v=U3x7tu0HGWA</t>
  </si>
  <si>
    <t>15/08/2021</t>
  </si>
  <si>
    <t>SIDEMEN HIDE AND SEEK IN THE MOST EXPENSIVE HOUSE IN LONDON</t>
  </si>
  <si>
    <t>https://www.youtube.com/watch?v=3xR1uRU1O8Q</t>
  </si>
  <si>
    <t>09/08/2021</t>
  </si>
  <si>
    <t>SIDEMEN BUYING ONE COLOUR FOR 24 HOURS</t>
  </si>
  <si>
    <t>https://www.youtube.com/watch?v=WSKAIKqXYqE</t>
  </si>
  <si>
    <t>02/08/2021</t>
  </si>
  <si>
    <t>SIDEMEN EXTREME PUNISHMENT POOL</t>
  </si>
  <si>
    <t>https://www.youtube.com/watch?v=t6weHm9HclQ</t>
  </si>
  <si>
    <t>25/07/2021</t>
  </si>
  <si>
    <t>SIDEMEN EXTREME FISHING vs LOGAN PAUL</t>
  </si>
  <si>
    <t>https://www.youtube.com/watch?v=pCSkExy1ewM</t>
  </si>
  <si>
    <t>18/07/2021</t>
  </si>
  <si>
    <t>SIDEMEN SPEND $100,000 ON FANS</t>
  </si>
  <si>
    <t>https://www.youtube.com/watch?v=7CjamcUZsmA</t>
  </si>
  <si>
    <t>11/07/2021</t>
  </si>
  <si>
    <t>SIDEMEN HIDE AND SEEK ON A JUMBO JET</t>
  </si>
  <si>
    <t>https://www.youtube.com/watch?v=yCQ9ymHhPdA</t>
  </si>
  <si>
    <t>04/07/2021</t>
  </si>
  <si>
    <t>THE WHEEL: SIDEMEN EDITION</t>
  </si>
  <si>
    <t>https://www.youtube.com/watch?v=d0pJ20YAVFY</t>
  </si>
  <si>
    <t>27/06/2021</t>
  </si>
  <si>
    <t>SIDEMEN GOGGLEBOX</t>
  </si>
  <si>
    <t>https://www.youtube.com/watch?v=UYulBXIMikg</t>
  </si>
  <si>
    <t>20/06/2021</t>
  </si>
  <si>
    <t>SIDEMEN EXTREME COOK OFF</t>
  </si>
  <si>
    <t>https://www.youtube.com/watch?v=BvdlZsK5ZWY</t>
  </si>
  <si>
    <t>13/06/2021</t>
  </si>
  <si>
    <t>SIDEMEN $10,000 VS $100 HOTEL</t>
  </si>
  <si>
    <t>https://www.youtube.com/watch?v=M71Zo0CGbAo</t>
  </si>
  <si>
    <t>06/06/2021</t>
  </si>
  <si>
    <t>SIDEMEN VS ARSENAL WOMENS TEAM</t>
  </si>
  <si>
    <t>https://www.youtube.com/watch?v=rjZxS_oivrU</t>
  </si>
  <si>
    <t>30/05/2021</t>
  </si>
  <si>
    <t>SIDEMEN IMPOSSIBLE $100,000 FOOTGOLF CHALLENGE</t>
  </si>
  <si>
    <t>https://www.youtube.com/watch?v=Etu_3PGEeX4</t>
  </si>
  <si>
    <t>24/05/2021</t>
  </si>
  <si>
    <t>SIDEMEN $10,000 vs $100 MUKBANG</t>
  </si>
  <si>
    <t>https://www.youtube.com/watch?v=UkwS_Ju3njI</t>
  </si>
  <si>
    <t>16/05/2021</t>
  </si>
  <si>
    <t>SIDEMEN GUESS THE MILLIONAIRE</t>
  </si>
  <si>
    <t>https://www.youtube.com/watch?v=8zSY6zYILVY</t>
  </si>
  <si>
    <t>09/05/2021</t>
  </si>
  <si>
    <t>SIDEMEN $50,000 A-Z DRINKING CHALLENGE (GONE WRONG)</t>
  </si>
  <si>
    <t>https://www.youtube.com/watch?v=NSu-QVtpvIc</t>
  </si>
  <si>
    <t>02/05/2021</t>
  </si>
  <si>
    <t>SIDEMEN HIDE &amp; SEEK IN A DUNGEON</t>
  </si>
  <si>
    <t>https://www.youtube.com/watch?v=9NLjHE_vP4A</t>
  </si>
  <si>
    <t>25/04/2021</t>
  </si>
  <si>
    <t>SIDEMEN ARE YOU SMARTER THAN A 10 YEAR OLD</t>
  </si>
  <si>
    <t>https://www.youtube.com/watch?v=6ZCtuKvBYcw</t>
  </si>
  <si>
    <t>18/04/2021</t>
  </si>
  <si>
    <t>SIDEMEN MOST WEIGHT LOST IN 24 HOURS CHALLENGE</t>
  </si>
  <si>
    <t>https://www.youtube.com/watch?v=Da1XQVbwwXQ</t>
  </si>
  <si>
    <t>11/04/2021</t>
  </si>
  <si>
    <t>SIDEMEN ALL SPORTS GOLF BATTLE</t>
  </si>
  <si>
    <t>https://www.youtube.com/watch?v=OVStLXNdA6E</t>
  </si>
  <si>
    <t>04/04/2021</t>
  </si>
  <si>
    <t>SIDEMENS GOT TALENT</t>
  </si>
  <si>
    <t>https://www.youtube.com/watch?v=-SNXrJDkftY</t>
  </si>
  <si>
    <t>28/03/2021</t>
  </si>
  <si>
    <t>SIDEMEN CRYSTAL MAZE</t>
  </si>
  <si>
    <t>https://www.youtube.com/watch?v=ujmxP-GxGek</t>
  </si>
  <si>
    <t>22/03/2021</t>
  </si>
  <si>
    <t>SIDEMEN EAT FOOD FROM DIFFERENT COUNTRIES 24 HOURS CHALLENGE</t>
  </si>
  <si>
    <t>https://www.youtube.com/watch?v=dKfCiy876eE</t>
  </si>
  <si>
    <t>14/03/2021</t>
  </si>
  <si>
    <t>SIDEMEN BARBER SHOP (GONE WRONG)</t>
  </si>
  <si>
    <t>https://www.youtube.com/watch?v=2EEABJp8g6g</t>
  </si>
  <si>
    <t>07/03/2021</t>
  </si>
  <si>
    <t>20 WOMEN VS 1 SIDEMEN: HARRY EDITION</t>
  </si>
  <si>
    <t>https://www.youtube.com/watch?v=VYEtNWp5VgA</t>
  </si>
  <si>
    <t>28/02/2021</t>
  </si>
  <si>
    <t>SIDEMEN WORLDS MOST EXPENSIVE MUKBANG</t>
  </si>
  <si>
    <t>https://www.youtube.com/watch?v=XwAHSeAjDF0</t>
  </si>
  <si>
    <t>21/02/2021</t>
  </si>
  <si>
    <t>SIDEMEN GUESS THE FAKE COUPLE</t>
  </si>
  <si>
    <t>https://www.youtube.com/watch?v=dFrfBEJfkjc</t>
  </si>
  <si>
    <t>14/02/2021</t>
  </si>
  <si>
    <t>SIDEMEN TINDER IN REAL LIFE 3</t>
  </si>
  <si>
    <t>https://www.youtube.com/watch?v=KF8I09WBtEI</t>
  </si>
  <si>
    <t>07/02/2021</t>
  </si>
  <si>
    <t>THE PRICE IS RIGHT: SIDEMEN EDITION</t>
  </si>
  <si>
    <t>https://www.youtube.com/watch?v=24iIoiVD4Ak</t>
  </si>
  <si>
    <t>31/01/2021</t>
  </si>
  <si>
    <t>SIDEMEN HIDE AND SEEK IN A CASTLE</t>
  </si>
  <si>
    <t>https://www.youtube.com/watch?v=OchWt4TBhLw</t>
  </si>
  <si>
    <t>25/01/2021</t>
  </si>
  <si>
    <t>SIDEMEN 100,000 CALORIE BATTLE - THE REMATCH!</t>
  </si>
  <si>
    <t>https://www.youtube.com/watch?v=q1aelPRtZVE</t>
  </si>
  <si>
    <t>18/01/2021</t>
  </si>
  <si>
    <t>SIDEMEN HAVE 5 MINUTES TO SPEND $100,000</t>
  </si>
  <si>
    <t>https://www.youtube.com/watch?v=mevxWTQwEa8</t>
  </si>
  <si>
    <t>11/01/2021</t>
  </si>
  <si>
    <t>TOP 100 SIDEMEN MOMENTS 2020</t>
  </si>
  <si>
    <t>https://www.youtube.com/watch?v=kBiYsRwnsBQ</t>
  </si>
  <si>
    <t>04/01/2021</t>
  </si>
  <si>
    <t>SIDEMEN BIG FAT QUIZ OF THE YEAR 2020</t>
  </si>
  <si>
    <t>https://www.youtube.com/watch?v=Bm2We_p5Mzo</t>
  </si>
  <si>
    <t>3 years ago</t>
  </si>
  <si>
    <t>27/12/2020</t>
  </si>
  <si>
    <t>https://www.youtube.com/watch?v=gHhl1yzCDdI</t>
  </si>
  <si>
    <t>20/12/2020</t>
  </si>
  <si>
    <t>SIDEMEN BLIND DATING 4</t>
  </si>
  <si>
    <t>https://www.youtube.com/watch?v=oj6C9MJ89ho</t>
  </si>
  <si>
    <t>14/12/2020</t>
  </si>
  <si>
    <t>SIDEMEN HIDE AND SEEK IN BETA SQUAD HOUSE</t>
  </si>
  <si>
    <t>https://www.youtube.com/watch?v=m5Z4D2kzwao</t>
  </si>
  <si>
    <t>07/12/2020</t>
  </si>
  <si>
    <t>THE WEAKEST LINK: SIDEMEN EDITION 2</t>
  </si>
  <si>
    <t>https://www.youtube.com/watch?v=Fnp2em6txUY</t>
  </si>
  <si>
    <t>29/11/2020</t>
  </si>
  <si>
    <t>SIDEMEN AMONG US IN REAL LIFE 2</t>
  </si>
  <si>
    <t>https://www.youtube.com/watch?v=aKE6JSnQc7s</t>
  </si>
  <si>
    <t>22/11/2020</t>
  </si>
  <si>
    <t>SIDEMEN 80,000 CALORIES BATTLE</t>
  </si>
  <si>
    <t>https://www.youtube.com/watch?v=LgIop9jKNv8</t>
  </si>
  <si>
    <t>15/11/2020</t>
  </si>
  <si>
    <t>SIDEMEN TRY EXPENSIVE VS CHEAP FOOD!</t>
  </si>
  <si>
    <t>https://www.youtube.com/watch?v=nvvNnkEAG5w</t>
  </si>
  <si>
    <t>08/11/2020</t>
  </si>
  <si>
    <t>20 WOMEN VS 1 SIDEMEN: ETHAN EDITION</t>
  </si>
  <si>
    <t>https://www.youtube.com/watch?v=oois7rlbO8g</t>
  </si>
  <si>
    <t>01/11/2020</t>
  </si>
  <si>
    <t>SIDEMEN AMONG US IN REAL LIFE</t>
  </si>
  <si>
    <t>https://www.youtube.com/watch?v=KJnMF96K5pI</t>
  </si>
  <si>
    <t>25/10/2020</t>
  </si>
  <si>
    <t>SIDEMEN $50,000 TRIVIAL PURSUIT IN REAL LIFE!</t>
  </si>
  <si>
    <t>https://www.youtube.com/watch?v=MMOSu0AGbqM</t>
  </si>
  <si>
    <t>18/10/2020</t>
  </si>
  <si>
    <t>SIDEMEN $20,000 A-Z EATING CHALLENGE</t>
  </si>
  <si>
    <t>https://www.youtube.com/watch?v=y9Fne3oUwX4</t>
  </si>
  <si>
    <t>11/10/2020</t>
  </si>
  <si>
    <t>SIDEMEN $100,000 SPLIT OR STEAL</t>
  </si>
  <si>
    <t>https://www.youtube.com/watch?v=DE2xhP2u1co</t>
  </si>
  <si>
    <t>04/10/2020</t>
  </si>
  <si>
    <t>SIDEMEN DRINKING MUKBANG</t>
  </si>
  <si>
    <t>https://www.youtube.com/watch?v=YOy7g9qEVZk</t>
  </si>
  <si>
    <t>27/09/2020</t>
  </si>
  <si>
    <t>SIDEMEN HIDE AND SEEK IN A PRISON</t>
  </si>
  <si>
    <t>https://www.youtube.com/watch?v=EiSHM7xjRAA</t>
  </si>
  <si>
    <t>20/09/2020</t>
  </si>
  <si>
    <t>SIDEMEN FALL GUYS IN REAL LIFE</t>
  </si>
  <si>
    <t>https://www.youtube.com/watch?v=w_SWVBwcpdE</t>
  </si>
  <si>
    <t>13/09/2020</t>
  </si>
  <si>
    <t>SIDEMEN PUB GOLF (GONE WRONG)</t>
  </si>
  <si>
    <t>https://www.youtube.com/watch?v=O5HvD9MRwBo</t>
  </si>
  <si>
    <t>06/09/2020</t>
  </si>
  <si>
    <t>SIDEMEN $50,000 RACE ACROSS THE UK</t>
  </si>
  <si>
    <t>https://www.youtube.com/watch?v=O5DaEUolvRs</t>
  </si>
  <si>
    <t>30/08/2020</t>
  </si>
  <si>
    <t>SIDEMEN PUNISHMENT BASKETBALL</t>
  </si>
  <si>
    <t>https://www.youtube.com/watch?v=BJInVqBWH-o</t>
  </si>
  <si>
    <t>23/08/2020</t>
  </si>
  <si>
    <t>SIDEMEN EAT THE HOTTEST WINGS CHALLENGE</t>
  </si>
  <si>
    <t>https://www.youtube.com/watch?v=epbpv9pIkLA</t>
  </si>
  <si>
    <t>16/08/2020</t>
  </si>
  <si>
    <t>JEOPARDY: SIDEMEN EDITION</t>
  </si>
  <si>
    <t>https://www.youtube.com/watch?v=lw68FF0GEX8</t>
  </si>
  <si>
    <t>10/08/2020</t>
  </si>
  <si>
    <t>SIDEMEN $10,000 vs $10 TAKEAWAY</t>
  </si>
  <si>
    <t>https://www.youtube.com/watch?v=yL36CxVzVNI</t>
  </si>
  <si>
    <t>03/08/2020</t>
  </si>
  <si>
    <t>SIDEMEN SPEND $100,000 ON EACH OTHER IN 1 HOUR</t>
  </si>
  <si>
    <t>https://www.youtube.com/watch?v=N-v6Ui1Jtrs</t>
  </si>
  <si>
    <t>26/07/2020</t>
  </si>
  <si>
    <t>SIDEMEN GO CAMPING</t>
  </si>
  <si>
    <t>https://www.youtube.com/watch?v=Qd-JUPihzVc</t>
  </si>
  <si>
    <t>19/07/2020</t>
  </si>
  <si>
    <t>STRANGERS ROAST THE SIDEMEN 2</t>
  </si>
  <si>
    <t>https://www.youtube.com/watch?v=ei1ho-tBX44</t>
  </si>
  <si>
    <t>12/07/2020</t>
  </si>
  <si>
    <t>SIDEMEN 1 VS 100</t>
  </si>
  <si>
    <t>https://www.youtube.com/watch?v=5fVkjhmDfRY</t>
  </si>
  <si>
    <t>05/07/2020</t>
  </si>
  <si>
    <t>SIDEMEN REUNITED MUKBANG</t>
  </si>
  <si>
    <t>https://www.youtube.com/watch?v=RC-yz4HV1Hk</t>
  </si>
  <si>
    <t>28/06/2020</t>
  </si>
  <si>
    <t>SIDEMEN vs W2S FOOTBALL CHALLENGE</t>
  </si>
  <si>
    <t>https://www.youtube.com/watch?v=hdAbpuYB400</t>
  </si>
  <si>
    <t>21/06/2020</t>
  </si>
  <si>
    <t>SIDEMEN $20,000 REAL LIFE BINGO IN LOCKDOWN</t>
  </si>
  <si>
    <t>https://www.youtube.com/watch?v=XEs94uC8Ul0</t>
  </si>
  <si>
    <t>14/06/2020</t>
  </si>
  <si>
    <t>SIDEMEN 70,000 CALORIES CHALLENGE IN LOCKDOWN</t>
  </si>
  <si>
    <t>https://www.youtube.com/watch?v=UY3Px46WFfc</t>
  </si>
  <si>
    <t>07/06/2020</t>
  </si>
  <si>
    <t>SIDEMEN GO BACK TO ONLINE SCHOOL</t>
  </si>
  <si>
    <t>https://www.youtube.com/watch?v=r0-PQTFpfIg</t>
  </si>
  <si>
    <t>31/05/2020</t>
  </si>
  <si>
    <t>SIDEMEN BLIND DATING 3</t>
  </si>
  <si>
    <t>https://www.youtube.com/watch?v=cWw3vEN9l_M</t>
  </si>
  <si>
    <t>24/05/2020</t>
  </si>
  <si>
    <t>SIDEMEN TALENT SHOW</t>
  </si>
  <si>
    <t>https://www.youtube.com/watch?v=ZKUDVKuiGtE</t>
  </si>
  <si>
    <t>17/05/2020</t>
  </si>
  <si>
    <t>SIDEMEN SPELLING BEE 2</t>
  </si>
  <si>
    <t>https://www.youtube.com/watch?v=N5nPOX5MNds</t>
  </si>
  <si>
    <t>10/05/2020</t>
  </si>
  <si>
    <t>SIDEMEN TINDER IN LOCKDOWN</t>
  </si>
  <si>
    <t>https://www.youtube.com/watch?v=1MNQ7y2eOqc</t>
  </si>
  <si>
    <t>03/05/2020</t>
  </si>
  <si>
    <t>SIDEMEN TIKTOK CHALLENGE</t>
  </si>
  <si>
    <t>https://www.youtube.com/watch?v=8EbKndcwPG0</t>
  </si>
  <si>
    <t>26/04/2020</t>
  </si>
  <si>
    <t>SIDEMEN LOCKDOWN SHOWDOWN</t>
  </si>
  <si>
    <t>https://www.youtube.com/watch?v=VqmdDuYl_g0</t>
  </si>
  <si>
    <t>19/04/2020</t>
  </si>
  <si>
    <t>SIDEMEN LEARN 24 SKILLS IN 24 HOURS</t>
  </si>
  <si>
    <t>https://www.youtube.com/watch?v=N_xGrRni9E4</t>
  </si>
  <si>
    <t>12/04/2020</t>
  </si>
  <si>
    <t>SIDEMEN COME DINE WITH ME</t>
  </si>
  <si>
    <t>https://www.youtube.com/watch?v=t2XD6SuQFIE</t>
  </si>
  <si>
    <t>05/04/2020</t>
  </si>
  <si>
    <t>THE END OF THE SIDEMEN CHANNEL</t>
  </si>
  <si>
    <t>https://www.youtube.com/watch?v=E-W4wiTb_m8</t>
  </si>
  <si>
    <t>30/03/2020</t>
  </si>
  <si>
    <t>#StayHome</t>
  </si>
  <si>
    <t>https://www.youtube.com/watch?v=9Qm5QJYaRoM</t>
  </si>
  <si>
    <t>29/03/2020</t>
  </si>
  <si>
    <t>-</t>
  </si>
  <si>
    <t>SIDEMEN ESCAPE ROOM</t>
  </si>
  <si>
    <t>https://www.youtube.com/watch?v=XzjUPs956ME</t>
  </si>
  <si>
    <t>22/03/2020</t>
  </si>
  <si>
    <t>SIDEMEN PAINTBALL HIDE AND SEEK</t>
  </si>
  <si>
    <t>https://www.youtube.com/watch?v=EH-XSHh9oio</t>
  </si>
  <si>
    <t>15/03/2020</t>
  </si>
  <si>
    <t>SIDEMEN DRAGONS DEN (SHARK TANK)</t>
  </si>
  <si>
    <t>https://www.youtube.com/watch?v=DVLUOpyshLU</t>
  </si>
  <si>
    <t>09/03/2020</t>
  </si>
  <si>
    <t>SIDEMEN TINDER IN REAL LIFE (UK YOUTUBE EDITION)</t>
  </si>
  <si>
    <t>https://www.youtube.com/watch?v=ex1iFyfLUTM</t>
  </si>
  <si>
    <t>02/03/2020</t>
  </si>
  <si>
    <t>SIDEMEN SPILL YOUR GUTS OR FILL YOUR GUTS</t>
  </si>
  <si>
    <t>https://www.youtube.com/watch?v=MUiDQ7trALg</t>
  </si>
  <si>
    <t>23/02/2020</t>
  </si>
  <si>
    <t>SIDEMEN MOST WEIGHT GAINED IN 24 HOURS CHALLENGE</t>
  </si>
  <si>
    <t>https://www.youtube.com/watch?v=b8hpy-W5PiU</t>
  </si>
  <si>
    <t>17/02/2020</t>
  </si>
  <si>
    <t>SIDEMEN BLIND DATING 2</t>
  </si>
  <si>
    <t>https://www.youtube.com/watch?v=IX7JTmv6TYw</t>
  </si>
  <si>
    <t>10/02/2020</t>
  </si>
  <si>
    <t>SIDEMEN MONOPOLY IN REAL LIFE</t>
  </si>
  <si>
    <t>https://www.youtube.com/watch?v=CHPa8bLgnkU</t>
  </si>
  <si>
    <t>03/02/2020</t>
  </si>
  <si>
    <t>SIDEMEN HIDE &amp; SEEK ON A PRIVATE ISLAND</t>
  </si>
  <si>
    <t>https://www.youtube.com/watch?v=UcSdj1_I4bo</t>
  </si>
  <si>
    <t>26/01/2020</t>
  </si>
  <si>
    <t>SIDEMEN EATING ONE COLOUR FOOD FOR 24 HOURS CHALLENGE</t>
  </si>
  <si>
    <t>https://www.youtube.com/watch?v=HpgLrCcbLLo</t>
  </si>
  <si>
    <t>19/01/2020</t>
  </si>
  <si>
    <t>SIDEMEN LIE DETECTOR</t>
  </si>
  <si>
    <t>https://www.youtube.com/watch?v=kQHe7GE1fTQ</t>
  </si>
  <si>
    <t>12/01/2020</t>
  </si>
  <si>
    <t>SIDEMEN 2019 REWIND</t>
  </si>
  <si>
    <t>https://www.youtube.com/watch?v=JTNobh_cdxE</t>
  </si>
  <si>
    <t>06/01/2020</t>
  </si>
  <si>
    <t>SIDEMEN BIG FAT QUIZ OF THE YEAR 2019</t>
  </si>
  <si>
    <t>https://www.youtube.com/watch?v=NRaPH6aqbH8</t>
  </si>
  <si>
    <t>4 years ago</t>
  </si>
  <si>
    <t>30/12/2019</t>
  </si>
  <si>
    <t>SIDEMEN CHRISTMAS COOK OFF</t>
  </si>
  <si>
    <t>https://www.youtube.com/watch?v=ELZapVcPF5E</t>
  </si>
  <si>
    <t>23/12/2019</t>
  </si>
  <si>
    <t>SIDEMEN MAKE A SONG IN 24 HOURS CHALLENGE</t>
  </si>
  <si>
    <t>https://www.youtube.com/watch?v=YyYnll7LjW4</t>
  </si>
  <si>
    <t>16/12/2019</t>
  </si>
  <si>
    <t>SIDEMEN $10,000 vs $100 CHRISTMAS DAY</t>
  </si>
  <si>
    <t>https://www.youtube.com/watch?v=LLumNtcSePs</t>
  </si>
  <si>
    <t>09/12/2019</t>
  </si>
  <si>
    <t>SIDEMEN $50,000 TIPPING POINT</t>
  </si>
  <si>
    <t>https://www.youtube.com/watch?v=H3mnP9K3Kis</t>
  </si>
  <si>
    <t>02/12/2019</t>
  </si>
  <si>
    <t>SIDEMEN $10,000 REAL LIFE BINGO</t>
  </si>
  <si>
    <t>https://www.youtube.com/watch?v=gXcL-FK4kE8</t>
  </si>
  <si>
    <t>25/11/2019</t>
  </si>
  <si>
    <t>SIDEMEN 100,000 CALORIES IN 24 HOURS CHALLENGE (USA EDITION)</t>
  </si>
  <si>
    <t>https://www.youtube.com/watch?v=4-vlO7leAko</t>
  </si>
  <si>
    <t>17/11/2019</t>
  </si>
  <si>
    <t>SIDEMEN SPEND $100,000 IN 1 HOUR CHALLENGE</t>
  </si>
  <si>
    <t>https://www.youtube.com/watch?v=Av5NJm3uFgg</t>
  </si>
  <si>
    <t>12/11/2019</t>
  </si>
  <si>
    <t>SIDEMEN SPEED DATING</t>
  </si>
  <si>
    <t>https://www.youtube.com/watch?v=NUxxD7ww8JU</t>
  </si>
  <si>
    <t>03/11/2019</t>
  </si>
  <si>
    <t>SIDEMEN $20,000 VS $200 HOLIDAY (EUROPE EDITION)</t>
  </si>
  <si>
    <t>https://www.youtube.com/watch?v=5NxKNrfqUjs</t>
  </si>
  <si>
    <t>28/10/2019</t>
  </si>
  <si>
    <t>SIDEMEN ICE DUNK TANK CHALLENGE</t>
  </si>
  <si>
    <t>https://www.youtube.com/watch?v=kxNkKBBM6ik</t>
  </si>
  <si>
    <t>20/10/2019</t>
  </si>
  <si>
    <t>THE ROAST OF THE SIDEMEN</t>
  </si>
  <si>
    <t>https://www.youtube.com/watch?v=wYfYdrd6fqI</t>
  </si>
  <si>
    <t>13/10/2019</t>
  </si>
  <si>
    <t>SIDEMEN HIDE &amp; SEEK IN A THEME PARK</t>
  </si>
  <si>
    <t>https://www.youtube.com/watch?v=vQ7yYR3Kj-I</t>
  </si>
  <si>
    <t>06/10/2019</t>
  </si>
  <si>
    <t>SIDEMEN $10,000 VS $100 ROAD TRIP</t>
  </si>
  <si>
    <t>https://www.youtube.com/watch?v=zi6BQRG5xH0</t>
  </si>
  <si>
    <t>29/09/2019</t>
  </si>
  <si>
    <t>SIDEMEN WHEEL OF FORTUNE</t>
  </si>
  <si>
    <t>https://www.youtube.com/watch?v=T8ADlJtr4a0</t>
  </si>
  <si>
    <t>23/09/2019</t>
  </si>
  <si>
    <t>SIDEMEN HANDCUFFED FOR 24 HOURS CHALLENGE</t>
  </si>
  <si>
    <t>https://www.youtube.com/watch?v=FQOLsNm6zIE</t>
  </si>
  <si>
    <t>15/09/2019</t>
  </si>
  <si>
    <t>SIDEMEN FOOTBALL FEAR PONG</t>
  </si>
  <si>
    <t>https://www.youtube.com/watch?v=yHlcV1CZBiM</t>
  </si>
  <si>
    <t>08/09/2019</t>
  </si>
  <si>
    <t>SIDEMEN SUMO OLYMPICS</t>
  </si>
  <si>
    <t>https://www.youtube.com/watch?v=dbYk8qH9Kjs</t>
  </si>
  <si>
    <t>01/09/2019</t>
  </si>
  <si>
    <t>SIDEMEN $15 MILLION MANSION REVERSE HIDE &amp; SEEK</t>
  </si>
  <si>
    <t>https://www.youtube.com/watch?v=0dRvoFfa59w</t>
  </si>
  <si>
    <t>25/08/2019</t>
  </si>
  <si>
    <t>SIDEMEN TINDER IN REAL LIFE 2</t>
  </si>
  <si>
    <t>https://www.youtube.com/watch?v=aAOC71qqXxM</t>
  </si>
  <si>
    <t>18/08/2019</t>
  </si>
  <si>
    <t>SIDEMEN TOTAL WIPEOUT CHALLENGE</t>
  </si>
  <si>
    <t>https://www.youtube.com/watch?v=zn9vPzAZp3Y</t>
  </si>
  <si>
    <t>12/08/2019</t>
  </si>
  <si>
    <t>SIDEMEN BURN 70,000 CALORIES IN 24 HOURS CHALLENGE</t>
  </si>
  <si>
    <t>https://www.youtube.com/watch?v=3KpvA19BWPk</t>
  </si>
  <si>
    <t>04/08/2019</t>
  </si>
  <si>
    <t>SIDEMEN BECOME PARENTS FOR 24 HOURS</t>
  </si>
  <si>
    <t>https://www.youtube.com/watch?v=Hakeo9l-uNU</t>
  </si>
  <si>
    <t>28/07/2019</t>
  </si>
  <si>
    <t>THE CHASE: SIDEMEN EDITION</t>
  </si>
  <si>
    <t>https://www.youtube.com/watch?v=ciODljQwCTM</t>
  </si>
  <si>
    <t>21/07/2019</t>
  </si>
  <si>
    <t>SIDEMEN BLIND DATING</t>
  </si>
  <si>
    <t>https://www.youtube.com/watch?v=mSo5rzUa3Ko</t>
  </si>
  <si>
    <t>14/07/2019</t>
  </si>
  <si>
    <t>SIDEMEN HIDE &amp; SEEK IN A FOOTBALL STADIUM</t>
  </si>
  <si>
    <t>https://www.youtube.com/watch?v=vRFsnPjFQJ8</t>
  </si>
  <si>
    <t>07/07/2019</t>
  </si>
  <si>
    <t>SIDEMEN DONATE $10,000 TO TWITCH STREAMERS</t>
  </si>
  <si>
    <t>https://www.youtube.com/watch?v=KIo2eTns-II</t>
  </si>
  <si>
    <t>01/07/2019</t>
  </si>
  <si>
    <t>SIDEMEN $10,000 OUTFIT CHALLENGE</t>
  </si>
  <si>
    <t>https://www.youtube.com/watch?v=xkAF4h-2E8M</t>
  </si>
  <si>
    <t>24/06/2019</t>
  </si>
  <si>
    <t>SIDEMEN GO BACK TO SCHOOL</t>
  </si>
  <si>
    <t>https://www.youtube.com/watch?v=GS_GuSu2Hrs</t>
  </si>
  <si>
    <t>16/06/2019</t>
  </si>
  <si>
    <t>SIDEMEN TINDER IN REAL LIFE (ORIGINAL EDITION)</t>
  </si>
  <si>
    <t>https://www.youtube.com/watch?v=tDDEiUX38hc</t>
  </si>
  <si>
    <t>09/06/2019</t>
  </si>
  <si>
    <t>SIDEMEN STRENGTH TEST</t>
  </si>
  <si>
    <t>https://www.youtube.com/watch?v=XuSoqUO2kYs</t>
  </si>
  <si>
    <t>04/06/2019</t>
  </si>
  <si>
    <t>SIDEMEN LEARN TO DANCE ft. JABBAWOCKEEZ</t>
  </si>
  <si>
    <t>https://www.youtube.com/watch?v=5iyfAxnnaBA</t>
  </si>
  <si>
    <t>27/05/2019</t>
  </si>
  <si>
    <t>STRANGERS ROAST THE SIDEMEN</t>
  </si>
  <si>
    <t>https://www.youtube.com/watch?v=1IUtR5rl80A</t>
  </si>
  <si>
    <t>20/05/2019</t>
  </si>
  <si>
    <t>NIGAHIGA VS SIDEMEN - THE ULTIMATE CHALLENGE</t>
  </si>
  <si>
    <t>https://www.youtube.com/watch?v=QF5_Gg-mlYs</t>
  </si>
  <si>
    <t>12/05/2019</t>
  </si>
  <si>
    <t>SIDEMEN vs FAZE CROSSBAR CHALLENGE</t>
  </si>
  <si>
    <t>https://www.youtube.com/watch?v=hZaKcUd1gKU</t>
  </si>
  <si>
    <t>05/05/2019</t>
  </si>
  <si>
    <t>SIDEMEN $20 MILLION FAZE HOUSE HIDE &amp; SEEK</t>
  </si>
  <si>
    <t>https://www.youtube.com/watch?v=ZsQvNh-YaI4</t>
  </si>
  <si>
    <t>28/04/2019</t>
  </si>
  <si>
    <t>SIDEMEN SPORTS DAY</t>
  </si>
  <si>
    <t>https://www.youtube.com/watch?v=zOi3XKWg_3k</t>
  </si>
  <si>
    <t>14/04/2019</t>
  </si>
  <si>
    <t>SIDEMEN BOX OF LIES</t>
  </si>
  <si>
    <t>https://www.youtube.com/watch?v=Lp-h_lKC3zQ</t>
  </si>
  <si>
    <t>07/04/2019</t>
  </si>
  <si>
    <t>SIDEMEN $10,000 VS $100 HOLIDAY</t>
  </si>
  <si>
    <t>https://www.youtube.com/watch?v=rR7y4dyGvTk</t>
  </si>
  <si>
    <t>31/03/2019</t>
  </si>
  <si>
    <t>SIDEMEN GIANT INFLATABLE SLIP AND SLIDE CHALLENGE</t>
  </si>
  <si>
    <t>https://www.youtube.com/watch?v=6eCIUWr_byU</t>
  </si>
  <si>
    <t>24/03/2019</t>
  </si>
  <si>
    <t>SIDEMEN ONE QUESTION</t>
  </si>
  <si>
    <t>https://www.youtube.com/watch?v=Fo4sYk-Byh8</t>
  </si>
  <si>
    <t>17/03/2019</t>
  </si>
  <si>
    <t>SIDEMEN $900 MILLION CRUISE SHIP HIDE &amp; SEEK!</t>
  </si>
  <si>
    <t>https://www.youtube.com/watch?v=MN_WT55jaDU</t>
  </si>
  <si>
    <t>10/03/2019</t>
  </si>
  <si>
    <t>SIDEMEN BREAK WORLD RECORDS</t>
  </si>
  <si>
    <t>https://www.youtube.com/watch?v=C7OolopxmMk</t>
  </si>
  <si>
    <t>03/03/2019</t>
  </si>
  <si>
    <t>SIDEMEN EAT 70,000 CALORIES IN 24 HOURS CHALLENGE</t>
  </si>
  <si>
    <t>https://www.youtube.com/watch?v=fuVS2H6AYWE</t>
  </si>
  <si>
    <t>18/02/2019</t>
  </si>
  <si>
    <t>THE SIDEMEN BAKE OFF</t>
  </si>
  <si>
    <t>https://www.youtube.com/watch?v=wpU9fPso8h0</t>
  </si>
  <si>
    <t>11/02/2019</t>
  </si>
  <si>
    <t>SIDEMEN TRY JAMES CHARLES MAKE UP TUTORIAL</t>
  </si>
  <si>
    <t>https://www.youtube.com/watch?v=iHtk8aXlJTc</t>
  </si>
  <si>
    <t>03/02/2019</t>
  </si>
  <si>
    <t>SIDEMEN REACT TO OLD VIDEOS 2</t>
  </si>
  <si>
    <t>https://www.youtube.com/watch?v=2ubwlOsUXGs</t>
  </si>
  <si>
    <t>27/01/2019</t>
  </si>
  <si>
    <t>SIDEMEN ONE WORD INTERVIEW</t>
  </si>
  <si>
    <t>https://www.youtube.com/watch?v=zjTJ_1pv_N0</t>
  </si>
  <si>
    <t>20/01/2019</t>
  </si>
  <si>
    <t>SIDEMEN READ MEAN TWEETS 2</t>
  </si>
  <si>
    <t>https://www.youtube.com/watch?v=_qiEMvE0n80</t>
  </si>
  <si>
    <t>13/01/2019</t>
  </si>
  <si>
    <t>SIDEMEN TOP 100 BEST MOMENTS</t>
  </si>
  <si>
    <t>https://www.youtube.com/watch?v=gmqR4E1-5ZA</t>
  </si>
  <si>
    <t>06/01/2019</t>
  </si>
  <si>
    <t>SIDEMEN YOUTUBE AWARDS 2018</t>
  </si>
  <si>
    <t>https://www.youtube.com/watch?v=XG5GtpGsDmE</t>
  </si>
  <si>
    <t>30/12/2018</t>
  </si>
  <si>
    <t>#SIDEMENSUNDAY</t>
  </si>
  <si>
    <t>SIDEMEN SECRET SANTA!!!</t>
  </si>
  <si>
    <t>https://www.youtube.com/watch?v=wFUh2id9ulo</t>
  </si>
  <si>
    <t>5 years ago</t>
  </si>
  <si>
    <t>24/12/2018</t>
  </si>
  <si>
    <t>SIDEMEN WINTER OLYMPICS</t>
  </si>
  <si>
    <t>https://www.youtube.com/watch?v=7TbWYJ_01fs</t>
  </si>
  <si>
    <t>16/12/2018</t>
  </si>
  <si>
    <t>SIDEMEN CHRISTMAS FOOTBALL CHALLENGES</t>
  </si>
  <si>
    <t>https://www.youtube.com/watch?v=XPQ15E2AfcM</t>
  </si>
  <si>
    <t>09/12/2018</t>
  </si>
  <si>
    <t>SHOCKING TRY NOT TO LAUGH CHALLENGE</t>
  </si>
  <si>
    <t>https://www.youtube.com/watch?v=3p4SDblXHU8</t>
  </si>
  <si>
    <t>02/12/2018</t>
  </si>
  <si>
    <t>SIDEMEN PUNISHMENT POOL (INSANE)</t>
  </si>
  <si>
    <t>https://www.youtube.com/watch?v=K33abKnKpEo</t>
  </si>
  <si>
    <t>25/11/2018</t>
  </si>
  <si>
    <t>SIDEMEN FAMILY FORTUNES</t>
  </si>
  <si>
    <t>https://www.youtube.com/watch?v=lWPGKAAfgI8</t>
  </si>
  <si>
    <t>18/11/2018</t>
  </si>
  <si>
    <t>SIDEMEN REACT TO TEENS REACT TO SIDEMEN</t>
  </si>
  <si>
    <t>https://www.youtube.com/watch?v=1y5HnUVfeJA</t>
  </si>
  <si>
    <t>11/11/2018</t>
  </si>
  <si>
    <t>SIDEMEN PUMPKIN CARVING CHALLENGE (GONE WRONG)</t>
  </si>
  <si>
    <t>https://www.youtube.com/watch?v=jRzfw7fuRhs</t>
  </si>
  <si>
    <t>04/11/2018</t>
  </si>
  <si>
    <t>HAUNTED CLOWN MAZE HIDE AND SEEK</t>
  </si>
  <si>
    <t>https://www.youtube.com/watch?v=Ko25YvWebVU</t>
  </si>
  <si>
    <t>28/10/2018</t>
  </si>
  <si>
    <t>EXTREME FORFEIT SIDEMEN QUIZ</t>
  </si>
  <si>
    <t>https://www.youtube.com/watch?v=XRbByev0O_0</t>
  </si>
  <si>
    <t>21/10/2018</t>
  </si>
  <si>
    <t>SIDEMEN 6-A-SIDE FOOTBALL *HORRIFIC INJURY*</t>
  </si>
  <si>
    <t>https://www.youtube.com/watch?v=pHQV1dzpVk0</t>
  </si>
  <si>
    <t>15/10/2018</t>
  </si>
  <si>
    <t>SIDEMEN NOT MY ARMS CHALLENGE!</t>
  </si>
  <si>
    <t>https://www.youtube.com/watch?v=d1kBcC8K-X0</t>
  </si>
  <si>
    <t>07/10/2018</t>
  </si>
  <si>
    <t>HOW FAST CAN THE SIDEMEN RUN 100M? - SIDEMEN OLYMPICS</t>
  </si>
  <si>
    <t>https://www.youtube.com/watch?v=PhsscPvuFn4</t>
  </si>
  <si>
    <t>30/09/2018</t>
  </si>
  <si>
    <t>HOW WELL DO THE SIDEMEN KNOW EACH OTHER?</t>
  </si>
  <si>
    <t>https://www.youtube.com/watch?v=tiZ6MijM3Hg</t>
  </si>
  <si>
    <t>23/09/2018</t>
  </si>
  <si>
    <t>KSI VS THE SIDEMEN</t>
  </si>
  <si>
    <t>https://www.youtube.com/watch?v=HKMuWVlqM6c</t>
  </si>
  <si>
    <t>16/09/2018</t>
  </si>
  <si>
    <t>SIDEMEN WHO WANTS TO BE A BILLIONAIRE</t>
  </si>
  <si>
    <t>https://www.youtube.com/watch?v=OmtYFXsqvXI</t>
  </si>
  <si>
    <t>09/09/2018</t>
  </si>
  <si>
    <t>SIDEMEN SPELLING BEE</t>
  </si>
  <si>
    <t>https://www.youtube.com/watch?v=_3b6LZ2xAVs</t>
  </si>
  <si>
    <t>02/09/2018</t>
  </si>
  <si>
    <t>SIDEMEN EXTREME MINIGOLF</t>
  </si>
  <si>
    <t>https://www.youtube.com/watch?v=k2T46tFmqZ4</t>
  </si>
  <si>
    <t>19/08/2018</t>
  </si>
  <si>
    <t>SIDEMEN CARPOOL DISS TRACK KARAOKE</t>
  </si>
  <si>
    <t>https://www.youtube.com/watch?v=xt8FLJqmwF0</t>
  </si>
  <si>
    <t>12/08/2018</t>
  </si>
  <si>
    <t>SIDEMEN EXPLORE HAUNTED TUNNELS (WARNING)</t>
  </si>
  <si>
    <t>https://www.youtube.com/watch?v=DE8qYM74B2U</t>
  </si>
  <si>
    <t>05/08/2018</t>
  </si>
  <si>
    <t>HOW HARD CAN THE SIDEMEN PUNCH?</t>
  </si>
  <si>
    <t>https://www.youtube.com/watch?v=AMKDVfucPfA</t>
  </si>
  <si>
    <t>29/07/2018</t>
  </si>
  <si>
    <t>SIDEMEN BOWLING (GONE WRONG)</t>
  </si>
  <si>
    <t>https://www.youtube.com/watch?v=QUYLG94VWb4</t>
  </si>
  <si>
    <t>22/07/2018</t>
  </si>
  <si>
    <t>SIDEMEN WORLD CUP FOOTBALL CHALLENGES</t>
  </si>
  <si>
    <t>https://www.youtube.com/watch?v=0_9fyL_vD4M</t>
  </si>
  <si>
    <t>15/07/2018</t>
  </si>
  <si>
    <t>SIDEMEN HIDE &amp; SEEK IN WIRELESS FESTIVAL (GONE WRONG)</t>
  </si>
  <si>
    <t>https://www.youtube.com/watch?v=vr6UKSpuGwI</t>
  </si>
  <si>
    <t>08/07/2018</t>
  </si>
  <si>
    <t>THE WEAKEST LINK: SIDEMEN EDITION</t>
  </si>
  <si>
    <t>https://www.youtube.com/watch?v=NOyqzkC1EBQ</t>
  </si>
  <si>
    <t>02/07/2018</t>
  </si>
  <si>
    <t>SIDEMEN WORLD CUP WIPEOUT CHALLENGE</t>
  </si>
  <si>
    <t>https://www.youtube.com/watch?v=SGWBO_2p_e8</t>
  </si>
  <si>
    <t>25/06/2018</t>
  </si>
  <si>
    <t>SIDEMEN GO TO SPACE | THE SIDEMEN SHOW</t>
  </si>
  <si>
    <t>https://www.youtube.com/watch?v=tkESn7nFP_M&amp;pp=sAQB</t>
  </si>
  <si>
    <t>19/06/2018</t>
  </si>
  <si>
    <t>The Sidemen Show  S1 E7</t>
  </si>
  <si>
    <t>SIDEMEN RESCUE NICOLE SCHERZINGER | THE SIDEMEN SHOW</t>
  </si>
  <si>
    <t>https://www.youtube.com/watch?v=M9AjrGTxmbU&amp;pp=sAQB</t>
  </si>
  <si>
    <t>The Sidemen Show  S1 E6</t>
  </si>
  <si>
    <t>HUNTING THE SIDEMEN | THE SIDEMEN SHOW</t>
  </si>
  <si>
    <t>https://www.youtube.com/watch?v=yCEbRgQfwLs&amp;pp=sAQB</t>
  </si>
  <si>
    <t>The Sidemen Show  S1 E5</t>
  </si>
  <si>
    <t>SIDEMEN INVESTIGATE MOST HAUNTED HOUSE | THE SIDEMEN SHOW</t>
  </si>
  <si>
    <t>https://www.youtube.com/watch?v=axysLtXwMk4&amp;pp=sAQB</t>
  </si>
  <si>
    <t>The Sidemen Show  S1 E4</t>
  </si>
  <si>
    <t>THE GREAT SIDEMEN RACE | THE SIDEMEN SHOW</t>
  </si>
  <si>
    <t>https://www.youtube.com/watch?v=lyBMlK4juLQ&amp;pp=sAQB</t>
  </si>
  <si>
    <t>The Sidemen Show  S1 E3</t>
  </si>
  <si>
    <t>SIDEMEN WINTER SPORTS CHALLENGES | THE SIDEMEN SHOW</t>
  </si>
  <si>
    <t>https://www.youtube.com/watch?v=lUZ-rYx3L28&amp;pp=sAQB</t>
  </si>
  <si>
    <t>The Sidemen Show  S1 E2</t>
  </si>
  <si>
    <t>SIDEMEN EXTREME DESERT RACE *EXPLOSION* | THE SIDEMEN SHOW</t>
  </si>
  <si>
    <t>https://www.youtube.com/watch?v=0sHAOwGfIXk&amp;pp=sAQB</t>
  </si>
  <si>
    <t>The Sidemen Show  S1 E1</t>
  </si>
  <si>
    <t>BEST OF SIDEMEN SUNDAYS</t>
  </si>
  <si>
    <t>https://www.youtube.com/watch?v=H4BmrayJZWk</t>
  </si>
  <si>
    <t>10/06/2018</t>
  </si>
  <si>
    <t>SIDEMEN FC VS YOUTUBE ALLSTARS 2018 (Goals &amp; Highlights)</t>
  </si>
  <si>
    <t>https://www.youtube.com/watch?v=UTVpWVO4vZU</t>
  </si>
  <si>
    <t>03/06/2018</t>
  </si>
  <si>
    <t>#SidemenFC</t>
  </si>
  <si>
    <t>THE SIDEMEN SHOW (Official Trailer)</t>
  </si>
  <si>
    <t>https://www.youtube.com/watch?v=sav1DmTVghM&amp;pp=sAQB</t>
  </si>
  <si>
    <t>02/06/2018</t>
  </si>
  <si>
    <t>THE SIDEMEN SHOW (Exclusive Teaser Trailer)</t>
  </si>
  <si>
    <t>https://www.youtube.com/watch?v=cDXzQvjP4wo</t>
  </si>
  <si>
    <t>23/05/2018</t>
  </si>
  <si>
    <t>SIDEMEN GIANT SLIP AND SLIDE FOOTBALL</t>
  </si>
  <si>
    <t>https://www.youtube.com/watch?v=C5Rm6rDbF20</t>
  </si>
  <si>
    <t>14/05/2018</t>
  </si>
  <si>
    <t>SIDEMEN YOGA CHALLENGE</t>
  </si>
  <si>
    <t>https://www.youtube.com/watch?v=09FaAy42iMI</t>
  </si>
  <si>
    <t>10/05/2018</t>
  </si>
  <si>
    <t>SIDEMEN HOMEMADE OLYMPICS</t>
  </si>
  <si>
    <t>https://www.youtube.com/watch?v=bgqRQqYAYaQ</t>
  </si>
  <si>
    <t>29/04/2018</t>
  </si>
  <si>
    <t>SIDEMEN DEAL OR NO DEAL</t>
  </si>
  <si>
    <t>https://www.youtube.com/watch?v=5hNMaaM7Log</t>
  </si>
  <si>
    <t>22/04/2018</t>
  </si>
  <si>
    <t>SIDEMEN $10 MILLION MANSION HIDE AND SEEK</t>
  </si>
  <si>
    <t>https://www.youtube.com/watch?v=yHGQVWefrkk</t>
  </si>
  <si>
    <t>18/04/2018</t>
  </si>
  <si>
    <t>SIDEMEN SUMO FIGHT</t>
  </si>
  <si>
    <t>https://www.youtube.com/watch?v=CksForaQ98o</t>
  </si>
  <si>
    <t>08/04/2018</t>
  </si>
  <si>
    <t>SIDEMEN: THE MOVIE (Official Trailer)</t>
  </si>
  <si>
    <t>https://www.youtube.com/watch?v=c-2excR77E8</t>
  </si>
  <si>
    <t>01/04/2018</t>
  </si>
  <si>
    <t>SIDEMEN TOTAL WIPEOUT FOOTBALL CHALLENGE</t>
  </si>
  <si>
    <t>https://www.youtube.com/watch?v=VVMCz04CmlA</t>
  </si>
  <si>
    <t>25/03/2018</t>
  </si>
  <si>
    <t>SIDEMEN ANSWER THE MOST SEARCHED GOOGLE QUESTIONS</t>
  </si>
  <si>
    <t>https://www.youtube.com/watch?v=6ojjvi5gUaU</t>
  </si>
  <si>
    <t>18/03/2018</t>
  </si>
  <si>
    <t>SIDEMEN ULTIMATE FOOTBALL CHALLENGE!</t>
  </si>
  <si>
    <t>https://www.youtube.com/watch?v=rWk98tVr0ME</t>
  </si>
  <si>
    <t>14/03/2018</t>
  </si>
  <si>
    <t>SIDEMEN SILENT CHALLENGE!</t>
  </si>
  <si>
    <t>https://www.youtube.com/watch?v=SSLyfD0kXVY</t>
  </si>
  <si>
    <t>04/03/2018</t>
  </si>
  <si>
    <t>SIDEMEN GIANT FOOTBALL DARTS</t>
  </si>
  <si>
    <t>https://www.youtube.com/watch?v=QD-fLwfBc30</t>
  </si>
  <si>
    <t>25/02/2018</t>
  </si>
  <si>
    <t>SIDEMEN WHISPER CHALLENGE</t>
  </si>
  <si>
    <t>https://www.youtube.com/watch?v=qrtWADNaC0g</t>
  </si>
  <si>
    <t>18/02/2018</t>
  </si>
  <si>
    <t>EXTREME SIDEMEN FEAR PONG</t>
  </si>
  <si>
    <t>https://www.youtube.com/watch?v=rtue4S9f2k4</t>
  </si>
  <si>
    <t>11/02/2018</t>
  </si>
  <si>
    <t>SIDEMEN REACT TO OLD VIDEOS</t>
  </si>
  <si>
    <t>https://www.youtube.com/watch?v=e_Ql2ThXzAM</t>
  </si>
  <si>
    <t>04/02/2018</t>
  </si>
  <si>
    <t>SIDEMEN TRY NOT TO LAUGH CHALLENGE w/ JACK WHITEHALL</t>
  </si>
  <si>
    <t>https://www.youtube.com/watch?v=S5GJ4zvNXz8</t>
  </si>
  <si>
    <t>28/01/2018</t>
  </si>
  <si>
    <t>YOU LAUGH YOU LOSE - SIDEMEN DO BAD JOKES</t>
  </si>
  <si>
    <t>https://www.youtube.com/watch?v=fFCr7giy8eI</t>
  </si>
  <si>
    <t>21/01/2018</t>
  </si>
  <si>
    <t>LOGAN PAUL, KSI VS JOE WELLER FIGHT, SIDEMEN DISS TRACKS</t>
  </si>
  <si>
    <t>https://www.youtube.com/watch?v=TeyhBDn8Dks</t>
  </si>
  <si>
    <t>14/01/2018</t>
  </si>
  <si>
    <t>SIDEMEN READ MEAN TWEETS</t>
  </si>
  <si>
    <t>https://www.youtube.com/watch?v=QlY44reJJyU</t>
  </si>
  <si>
    <t>07/01/2018</t>
  </si>
  <si>
    <t>SIDEMEN FC VS YOUTUBE ALLSTARS HIGHLIGHTS 2017</t>
  </si>
  <si>
    <t>https://www.youtube.com/watch?v=y_ZibIWNKoM</t>
  </si>
  <si>
    <t>6 years ago</t>
  </si>
  <si>
    <t>22/05/2017</t>
  </si>
  <si>
    <t>YOU MUST WATCH THIS BEFORE THE SIDEMEN MATCH!</t>
  </si>
  <si>
    <t>https://www.youtube.com/watch?v=jGjdb7aDues</t>
  </si>
  <si>
    <t>14/05/2017</t>
  </si>
  <si>
    <t>SIDEMEN CROSSBAR CHALLENGE</t>
  </si>
  <si>
    <t>https://www.youtube.com/watch?v=n3KmVsf-luY</t>
  </si>
  <si>
    <t>12/03/2017</t>
  </si>
  <si>
    <t>THE LEGENDARY VIK AS ANY!</t>
  </si>
  <si>
    <t>https://www.youtube.com/watch?v=VSG2sHxpd7w</t>
  </si>
  <si>
    <t>27/02/2017</t>
  </si>
  <si>
    <t>THE END OF SIDEMEN CLUBS?!</t>
  </si>
  <si>
    <t>https://www.youtube.com/watch?v=WSMZqEXuqjc</t>
  </si>
  <si>
    <t>20/02/2017</t>
  </si>
  <si>
    <t>EXPOSING THE SIDEMEN!</t>
  </si>
  <si>
    <t>https://www.youtube.com/watch?v=-YklgOv_shU</t>
  </si>
  <si>
    <t>13/02/2017</t>
  </si>
  <si>
    <t>SIMON IS QUITTING THE SIDEMEN?</t>
  </si>
  <si>
    <t>https://www.youtube.com/watch?v=nCzd60r8004</t>
  </si>
  <si>
    <t>06/02/2017</t>
  </si>
  <si>
    <t>THE SIDEMEN BEEF BEGINS (SDMN Clubs)</t>
  </si>
  <si>
    <t>https://www.youtube.com/watch?v=BbBkBSHufPA</t>
  </si>
  <si>
    <t>30/01/2017</t>
  </si>
  <si>
    <t>KSI TROLLS THE SIDEMEN! (SDMN Clubs)</t>
  </si>
  <si>
    <t>https://www.youtube.com/watch?v=Le-2yTtIM6w</t>
  </si>
  <si>
    <t>23/01/2017</t>
  </si>
  <si>
    <t>SIDEMEN PRO CLUBS IS BACK!</t>
  </si>
  <si>
    <t>https://www.youtube.com/watch?v=-cE-1EDV2Xs</t>
  </si>
  <si>
    <t>09/01/2017</t>
  </si>
  <si>
    <t>SIDEMEN BOOK TOUR!</t>
  </si>
  <si>
    <t>https://www.youtube.com/watch?v=mbDEjBzrsW0</t>
  </si>
  <si>
    <t>7 years ago</t>
  </si>
  <si>
    <t>06/11/2016</t>
  </si>
  <si>
    <t>THE SIDEMEN AWARDS</t>
  </si>
  <si>
    <t>https://www.youtube.com/watch?v=jXKOWvsz1To</t>
  </si>
  <si>
    <t>09/10/2016</t>
  </si>
  <si>
    <t>FIRST EVER SIDEMEN PODCAST</t>
  </si>
  <si>
    <t>https://www.youtube.com/watch?v=cTBX47Zwc80</t>
  </si>
  <si>
    <t>18/09/2016</t>
  </si>
  <si>
    <t>SIDEMEN MANCHESTER MEET UP</t>
  </si>
  <si>
    <t>https://www.youtube.com/watch?v=qvPEt52H2ZY</t>
  </si>
  <si>
    <t>15/08/2016</t>
  </si>
  <si>
    <t>SIDEMEN FACE PAINTING CHALLENGE</t>
  </si>
  <si>
    <t>https://www.youtube.com/watch?v=5j_fRfbscaE</t>
  </si>
  <si>
    <t>29/05/2016</t>
  </si>
  <si>
    <t>WELCOME TO THE SIDEMEN CHANNEL!</t>
  </si>
  <si>
    <t>https://www.youtube.com/watch?v=QXyJgxWH6h4</t>
  </si>
  <si>
    <t>15/05/2016</t>
  </si>
  <si>
    <t>Like vs Views</t>
  </si>
  <si>
    <t>Comment vs Views</t>
  </si>
  <si>
    <t>Comments vs Likes</t>
  </si>
  <si>
    <t>Engagement</t>
  </si>
  <si>
    <t>Week</t>
  </si>
  <si>
    <t>Month</t>
  </si>
  <si>
    <t>Year</t>
  </si>
  <si>
    <t>Median (Engagement)</t>
  </si>
  <si>
    <t>Average Likes</t>
  </si>
  <si>
    <t>Average Views</t>
  </si>
  <si>
    <t>Average Comments</t>
  </si>
  <si>
    <t>Median(Like vs Views)</t>
  </si>
  <si>
    <t>Median(Comments vs Views</t>
  </si>
  <si>
    <t>Median(Comments vs Likes)</t>
  </si>
  <si>
    <t>Average Duration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</si>
  <si>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</si>
  <si>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</si>
  <si>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</si>
  <si>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</si>
  <si>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</si>
  <si>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</si>
  <si>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</si>
  <si>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</si>
  <si>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</si>
  <si>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</si>
  <si>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</si>
  <si>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</si>
  <si>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</si>
  <si>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Text</t>
  </si>
  <si>
    <t>Total</t>
  </si>
  <si>
    <t>Video Count</t>
  </si>
  <si>
    <t>Select Year</t>
  </si>
  <si>
    <t>Average</t>
  </si>
  <si>
    <t>Average Views (Video)</t>
  </si>
  <si>
    <t>Average Likes (Video)</t>
  </si>
  <si>
    <t>Average Comments (Video)</t>
  </si>
  <si>
    <t>Average Duration (Video)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</si>
</sst>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F400]h:mm:ss\ AM/PM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9C5700"/>
      <name val="Calibri"/>
      <family val="2"/>
      <scheme val="minor"/>
    </font>
    <font>
      <sz val="18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2" fillId="2" borderId="1" xfId="3" applyBorder="1" applyAlignment="1">
      <alignment horizontal="center" vertical="top"/>
    </xf>
    <xf numFmtId="0" fontId="2" fillId="2" borderId="2" xfId="3" applyBorder="1" applyAlignment="1">
      <alignment horizontal="center" vertical="top"/>
    </xf>
    <xf numFmtId="0" fontId="2" fillId="2" borderId="0" xfId="3"/>
    <xf numFmtId="164" fontId="0" fillId="0" borderId="0" xfId="0" applyNumberFormat="1"/>
    <xf numFmtId="0" fontId="2" fillId="2" borderId="1" xfId="3" applyNumberFormat="1" applyBorder="1" applyAlignment="1">
      <alignment horizontal="center" vertical="top"/>
    </xf>
    <xf numFmtId="46" fontId="0" fillId="0" borderId="0" xfId="0" applyNumberFormat="1"/>
    <xf numFmtId="43" fontId="0" fillId="0" borderId="0" xfId="1" applyFont="1"/>
    <xf numFmtId="165" fontId="0" fillId="0" borderId="0" xfId="1" applyNumberFormat="1" applyFont="1"/>
    <xf numFmtId="10" fontId="0" fillId="0" borderId="0" xfId="2" applyNumberFormat="1" applyFont="1" applyFill="1" applyBorder="1"/>
    <xf numFmtId="164" fontId="0" fillId="0" borderId="0" xfId="1" applyNumberFormat="1" applyFont="1" applyFill="1" applyBorder="1"/>
    <xf numFmtId="46" fontId="0" fillId="0" borderId="0" xfId="1" applyNumberFormat="1" applyFont="1" applyFill="1" applyBorder="1"/>
    <xf numFmtId="165" fontId="2" fillId="2" borderId="1" xfId="1" applyNumberFormat="1" applyFont="1" applyFill="1" applyBorder="1" applyAlignment="1">
      <alignment horizontal="center" vertical="top"/>
    </xf>
    <xf numFmtId="0" fontId="5" fillId="2" borderId="4" xfId="3" applyFont="1" applyBorder="1"/>
    <xf numFmtId="0" fontId="6" fillId="2" borderId="3" xfId="3" applyFont="1" applyBorder="1" applyAlignment="1">
      <alignment horizontal="center"/>
    </xf>
    <xf numFmtId="1" fontId="0" fillId="0" borderId="0" xfId="0" applyNumberFormat="1"/>
    <xf numFmtId="1" fontId="0" fillId="0" borderId="0" xfId="1" applyNumberFormat="1" applyFont="1" applyFill="1" applyBorder="1"/>
    <xf numFmtId="0" fontId="4" fillId="0" borderId="3" xfId="0" applyFont="1" applyBorder="1"/>
    <xf numFmtId="0" fontId="5" fillId="2" borderId="5" xfId="3" applyFont="1" applyBorder="1"/>
    <xf numFmtId="0" fontId="0" fillId="0" borderId="4" xfId="0" applyBorder="1"/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Views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Sheet3!$C$5:$N$5</c:f>
              <c:numCache>
                <c:formatCode>0</c:formatCode>
                <c:ptCount val="12"/>
                <c:pt idx="0">
                  <c:v>71753302</c:v>
                </c:pt>
                <c:pt idx="1">
                  <c:v>94985137</c:v>
                </c:pt>
                <c:pt idx="2">
                  <c:v>100191589</c:v>
                </c:pt>
                <c:pt idx="3">
                  <c:v>51478219</c:v>
                </c:pt>
                <c:pt idx="4">
                  <c:v>73369182</c:v>
                </c:pt>
                <c:pt idx="5">
                  <c:v>127624984</c:v>
                </c:pt>
                <c:pt idx="6">
                  <c:v>109379944</c:v>
                </c:pt>
                <c:pt idx="7">
                  <c:v>136659682</c:v>
                </c:pt>
                <c:pt idx="8">
                  <c:v>121850110</c:v>
                </c:pt>
                <c:pt idx="9">
                  <c:v>185464150</c:v>
                </c:pt>
                <c:pt idx="10">
                  <c:v>91420154</c:v>
                </c:pt>
                <c:pt idx="11">
                  <c:v>79218710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072F-49DC-AAA0-45D17E45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39376"/>
        <c:axId val="1164321792"/>
      </c:lineChart>
      <c:catAx>
        <c:axId val="5081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21792"/>
        <c:crosses val="autoZero"/>
        <c:auto val="1"/>
        <c:lblAlgn val="ctr"/>
        <c:lblOffset val="100"/>
        <c:noMultiLvlLbl val="0"/>
      </c:catAx>
      <c:valAx>
        <c:axId val="1164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93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Sheet3!$B$4:$B$6</c:f>
              <c:strCache>
                <c:ptCount val="3"/>
                <c:pt idx="0">
                  <c:v>Likes</c:v>
                </c:pt>
                <c:pt idx="1">
                  <c:v>Views</c:v>
                </c:pt>
                <c:pt idx="2">
                  <c:v>Comments</c:v>
                </c:pt>
              </c:strCache>
            </c:strRef>
          </c:cat>
          <c:val>
            <c:numRef>
              <c:f>Sheet3!$P$4:$P$6</c:f>
              <c:numCache>
                <c:formatCode>0</c:formatCode>
                <c:ptCount val="3"/>
                <c:pt idx="0">
                  <c:v>27999000</c:v>
                </c:pt>
                <c:pt idx="1">
                  <c:v>1243395163</c:v>
                </c:pt>
                <c:pt idx="2">
                  <c:v>994074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8CF-88AE-8215C114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12768"/>
        <c:axId val="657067744"/>
      </c:barChart>
      <c:catAx>
        <c:axId val="6281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67744"/>
        <c:crosses val="autoZero"/>
        <c:auto val="1"/>
        <c:lblAlgn val="ctr"/>
        <c:lblOffset val="100"/>
        <c:noMultiLvlLbl val="0"/>
      </c:catAx>
      <c:valAx>
        <c:axId val="6570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Likes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Sheet3!$C$4:$N$4</c:f>
              <c:numCache>
                <c:formatCode>0</c:formatCode>
                <c:ptCount val="12"/>
                <c:pt idx="0">
                  <c:v>1399000</c:v>
                </c:pt>
                <c:pt idx="1">
                  <c:v>1739000</c:v>
                </c:pt>
                <c:pt idx="2">
                  <c:v>2280000</c:v>
                </c:pt>
                <c:pt idx="3">
                  <c:v>1111000</c:v>
                </c:pt>
                <c:pt idx="4">
                  <c:v>1945000</c:v>
                </c:pt>
                <c:pt idx="5">
                  <c:v>2896000</c:v>
                </c:pt>
                <c:pt idx="6">
                  <c:v>2603000</c:v>
                </c:pt>
                <c:pt idx="7">
                  <c:v>3101000</c:v>
                </c:pt>
                <c:pt idx="8">
                  <c:v>2983000</c:v>
                </c:pt>
                <c:pt idx="9">
                  <c:v>3830000</c:v>
                </c:pt>
                <c:pt idx="10">
                  <c:v>2186000</c:v>
                </c:pt>
                <c:pt idx="11">
                  <c:v>1926000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56-4A11-9848-DF3A46DA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39376"/>
        <c:axId val="1164321792"/>
      </c:lineChart>
      <c:catAx>
        <c:axId val="5081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21792"/>
        <c:crosses val="autoZero"/>
        <c:auto val="1"/>
        <c:lblAlgn val="ctr"/>
        <c:lblOffset val="100"/>
        <c:noMultiLvlLbl val="0"/>
      </c:catAx>
      <c:valAx>
        <c:axId val="1164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93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Comments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Sheet3!$C$6:$N$6</c:f>
              <c:numCache>
                <c:formatCode>0</c:formatCode>
                <c:ptCount val="12"/>
                <c:pt idx="0">
                  <c:v>33478</c:v>
                </c:pt>
                <c:pt idx="1">
                  <c:v>69347</c:v>
                </c:pt>
                <c:pt idx="2">
                  <c:v>77493</c:v>
                </c:pt>
                <c:pt idx="3">
                  <c:v>26702</c:v>
                </c:pt>
                <c:pt idx="4">
                  <c:v>59520</c:v>
                </c:pt>
                <c:pt idx="5">
                  <c:v>115509</c:v>
                </c:pt>
                <c:pt idx="6">
                  <c:v>98467</c:v>
                </c:pt>
                <c:pt idx="7">
                  <c:v>106507</c:v>
                </c:pt>
                <c:pt idx="8">
                  <c:v>98209</c:v>
                </c:pt>
                <c:pt idx="9">
                  <c:v>128502</c:v>
                </c:pt>
                <c:pt idx="10">
                  <c:v>93616</c:v>
                </c:pt>
                <c:pt idx="11">
                  <c:v>86724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09-4590-89C5-12F6F543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39376"/>
        <c:axId val="1164321792"/>
      </c:lineChart>
      <c:catAx>
        <c:axId val="5081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21792"/>
        <c:crosses val="autoZero"/>
        <c:auto val="1"/>
        <c:lblAlgn val="ctr"/>
        <c:lblOffset val="100"/>
        <c:noMultiLvlLbl val="0"/>
      </c:catAx>
      <c:valAx>
        <c:axId val="1164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Likes</a:t>
            </a:r>
            <a:r>
              <a:rPr lang="en-IN" baseline="0"/>
              <a:t> vs Views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Sheet3!$C$8:$N$8</c:f>
              <c:numCache>
                <c:formatCode>0.00%</c:formatCode>
                <c:ptCount val="12"/>
                <c:pt idx="0">
                  <c:v>1.9497360553525467E-2</c:v>
                </c:pt>
                <c:pt idx="1">
                  <c:v>1.8308127512623371E-2</c:v>
                </c:pt>
                <c:pt idx="2">
                  <c:v>2.2756401238431301E-2</c:v>
                </c:pt>
                <c:pt idx="3">
                  <c:v>2.1581943229232542E-2</c:v>
                </c:pt>
                <c:pt idx="4">
                  <c:v>2.6509768093093911E-2</c:v>
                </c:pt>
                <c:pt idx="5">
                  <c:v>2.2691481786983027E-2</c:v>
                </c:pt>
                <c:pt idx="6">
                  <c:v>2.3797781428741636E-2</c:v>
                </c:pt>
                <c:pt idx="7">
                  <c:v>2.2691403599197604E-2</c:v>
                </c:pt>
                <c:pt idx="8">
                  <c:v>2.4480897062792967E-2</c:v>
                </c:pt>
                <c:pt idx="9">
                  <c:v>2.065089129085055E-2</c:v>
                </c:pt>
                <c:pt idx="10">
                  <c:v>2.3911576434229153E-2</c:v>
                </c:pt>
                <c:pt idx="11">
                  <c:v>2.4312438311605934E-2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72-4C8B-A5E6-2B73CC7D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25888"/>
        <c:axId val="134540928"/>
      </c:lineChart>
      <c:catAx>
        <c:axId val="632525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0928"/>
        <c:crosses val="autoZero"/>
        <c:auto val="1"/>
        <c:lblAlgn val="ctr"/>
        <c:lblOffset val="100"/>
        <c:noMultiLvlLbl val="0"/>
      </c:catAx>
      <c:valAx>
        <c:axId val="1345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Comments vs Likes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Sheet3!$C$10:$N$10</c:f>
              <c:numCache>
                <c:formatCode>0.00%</c:formatCode>
                <c:ptCount val="12"/>
                <c:pt idx="0">
                  <c:v>2.3929949964260185E-2</c:v>
                </c:pt>
                <c:pt idx="1">
                  <c:v>3.9877515813686024E-2</c:v>
                </c:pt>
                <c:pt idx="2">
                  <c:v>3.3988157894736845E-2</c:v>
                </c:pt>
                <c:pt idx="3">
                  <c:v>2.4034203420342033E-2</c:v>
                </c:pt>
                <c:pt idx="4">
                  <c:v>3.0601542416452441E-2</c:v>
                </c:pt>
                <c:pt idx="5">
                  <c:v>3.9885704419889506E-2</c:v>
                </c:pt>
                <c:pt idx="6">
                  <c:v>3.7828275067230119E-2</c:v>
                </c:pt>
                <c:pt idx="7">
                  <c:v>3.4346017413737502E-2</c:v>
                </c:pt>
                <c:pt idx="8">
                  <c:v>3.2922896413007038E-2</c:v>
                </c:pt>
                <c:pt idx="9">
                  <c:v>3.3551436031331594E-2</c:v>
                </c:pt>
                <c:pt idx="10">
                  <c:v>4.2825251601097895E-2</c:v>
                </c:pt>
                <c:pt idx="11">
                  <c:v>4.5028037383177573E-2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E1-44B7-8F9C-F5FA8940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203504"/>
        <c:axId val="1172259296"/>
      </c:lineChart>
      <c:catAx>
        <c:axId val="1413203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59296"/>
        <c:crosses val="autoZero"/>
        <c:auto val="1"/>
        <c:lblAlgn val="ctr"/>
        <c:lblOffset val="100"/>
        <c:noMultiLvlLbl val="0"/>
      </c:catAx>
      <c:valAx>
        <c:axId val="11722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Sheet3!$C$7:$N$7</c:f>
              <c:numCache>
                <c:formatCode>0.00%</c:formatCode>
                <c:ptCount val="12"/>
                <c:pt idx="0">
                  <c:v>1.9963931416006473E-2</c:v>
                </c:pt>
                <c:pt idx="1">
                  <c:v>1.9038210157026988E-2</c:v>
                </c:pt>
                <c:pt idx="2">
                  <c:v>2.3529849396839091E-2</c:v>
                </c:pt>
                <c:pt idx="3">
                  <c:v>2.210064804301019E-2</c:v>
                </c:pt>
                <c:pt idx="4">
                  <c:v>2.7321007885845041E-2</c:v>
                </c:pt>
                <c:pt idx="5">
                  <c:v>2.3596547522387937E-2</c:v>
                </c:pt>
                <c:pt idx="6">
                  <c:v>2.4698010450617893E-2</c:v>
                </c:pt>
                <c:pt idx="7">
                  <c:v>2.3470762942357792E-2</c:v>
                </c:pt>
                <c:pt idx="8">
                  <c:v>2.5286879100888789E-2</c:v>
                </c:pt>
                <c:pt idx="9">
                  <c:v>2.1343758348985505E-2</c:v>
                </c:pt>
                <c:pt idx="10">
                  <c:v>2.4935595711203899E-2</c:v>
                </c:pt>
                <c:pt idx="11">
                  <c:v>2.5407179692777122E-2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3E-4B32-A8AD-FD76870F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228464"/>
        <c:axId val="1163656208"/>
      </c:lineChart>
      <c:catAx>
        <c:axId val="14132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56208"/>
        <c:crosses val="autoZero"/>
        <c:auto val="1"/>
        <c:lblAlgn val="ctr"/>
        <c:lblOffset val="100"/>
        <c:noMultiLvlLbl val="0"/>
      </c:catAx>
      <c:valAx>
        <c:axId val="11636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Sheet3!$B$15</c:f>
              <c:strCache>
                <c:ptCount val="1"/>
                <c:pt idx="0">
                  <c:v>Video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Sheet3!$C$15:$N$15</c:f>
              <c:numCache>
                <c:formatCode>0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0E7-B746-D524C750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243344"/>
        <c:axId val="657072704"/>
      </c:barChart>
      <c:catAx>
        <c:axId val="57024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72704"/>
        <c:crosses val="autoZero"/>
        <c:auto val="1"/>
        <c:lblAlgn val="ctr"/>
        <c:lblOffset val="100"/>
        <c:noMultiLvlLbl val="0"/>
      </c:catAx>
      <c:valAx>
        <c:axId val="6570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Average Duration (Video)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Sheet3!$C$14:$N$14</c:f>
              <c:numCache>
                <c:formatCode>[$-F400]h:mm:ss\ AM/PM</c:formatCode>
                <c:ptCount val="12"/>
                <c:pt idx="0">
                  <c:v>2.3689236111111109E-2</c:v>
                </c:pt>
                <c:pt idx="1">
                  <c:v>2.1396604938271609E-2</c:v>
                </c:pt>
                <c:pt idx="2">
                  <c:v>2.2208333333333337E-2</c:v>
                </c:pt>
                <c:pt idx="3">
                  <c:v>1.6682098765432099E-2</c:v>
                </c:pt>
                <c:pt idx="4">
                  <c:v>1.4780092592592593E-2</c:v>
                </c:pt>
                <c:pt idx="5">
                  <c:v>2.8822337962962963E-2</c:v>
                </c:pt>
                <c:pt idx="6">
                  <c:v>2.7574074074074074E-2</c:v>
                </c:pt>
                <c:pt idx="7">
                  <c:v>2.6820023148148148E-2</c:v>
                </c:pt>
                <c:pt idx="8">
                  <c:v>3.5145833333333334E-2</c:v>
                </c:pt>
                <c:pt idx="9">
                  <c:v>3.875E-2</c:v>
                </c:pt>
                <c:pt idx="10">
                  <c:v>3.4184027777777778E-2</c:v>
                </c:pt>
                <c:pt idx="11">
                  <c:v>4.0391203703703707E-2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33-457D-AA28-595225C8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77904"/>
        <c:axId val="1169690176"/>
      </c:lineChart>
      <c:catAx>
        <c:axId val="5572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90176"/>
        <c:crosses val="autoZero"/>
        <c:auto val="1"/>
        <c:lblAlgn val="ctr"/>
        <c:lblOffset val="100"/>
        <c:noMultiLvlLbl val="0"/>
      </c:catAx>
      <c:valAx>
        <c:axId val="1169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</c:f>
              <c:strCache>
                <c:ptCount val="1"/>
                <c:pt idx="0">
                  <c:v>Comment vs Views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Sheet3!$C$9:$N$9</c:f>
              <c:numCache>
                <c:formatCode>0.00%</c:formatCode>
                <c:ptCount val="12"/>
                <c:pt idx="0">
                  <c:v>4.6657086248100472E-4</c:v>
                </c:pt>
                <c:pt idx="1">
                  <c:v>7.3008264440361864E-4</c:v>
                </c:pt>
                <c:pt idx="2">
                  <c:v>7.7344815840778812E-4</c:v>
                </c:pt>
                <c:pt idx="3">
                  <c:v>5.1870481377764839E-4</c:v>
                </c:pt>
                <c:pt idx="4">
                  <c:v>8.1123979275113086E-4</c:v>
                </c:pt>
                <c:pt idx="5">
                  <c:v>9.0506573540491105E-4</c:v>
                </c:pt>
                <c:pt idx="6">
                  <c:v>9.0022902187625916E-4</c:v>
                </c:pt>
                <c:pt idx="7">
                  <c:v>7.7935934316018677E-4</c:v>
                </c:pt>
                <c:pt idx="8">
                  <c:v>8.0598203809582121E-4</c:v>
                </c:pt>
                <c:pt idx="9">
                  <c:v>6.9286705813495497E-4</c:v>
                </c:pt>
                <c:pt idx="10">
                  <c:v>1.0240192769747467E-3</c:v>
                </c:pt>
                <c:pt idx="11">
                  <c:v>1.0947413811711905E-3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A8-4D1E-8A47-4F9D6098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781968"/>
        <c:axId val="1169688688"/>
      </c:lineChart>
      <c:catAx>
        <c:axId val="1031781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88688"/>
        <c:crosses val="autoZero"/>
        <c:auto val="1"/>
        <c:lblAlgn val="ctr"/>
        <c:lblOffset val="100"/>
        <c:noMultiLvlLbl val="0"/>
      </c:catAx>
      <c:valAx>
        <c:axId val="11696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847725</xdr:colOff>
      <xdr:row>4</xdr:row>
      <xdr:rowOff>47625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7348805-334A-3DF3-A5F2-DE0C917D4125}"/>
            </a:ext>
          </a:extLst>
        </xdr:cNvPr>
        <xdr:cNvSpPr txBox="1"/>
      </xdr:nvSpPr>
      <xdr:spPr>
        <a:xfrm>
          <a:off x="63627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168187</xdr:colOff>
      <xdr:row>17</xdr:row>
      <xdr:rowOff>141089</xdr:rowOff>
    </xdr:from>
    <xdr:to>
      <xdr:col>7</xdr:col>
      <xdr:colOff>211877</xdr:colOff>
      <xdr:row>34</xdr:row>
      <xdr:rowOff>78922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719B2A-8ADD-CD6A-81A4-5F3BB0D4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426352</xdr:colOff>
      <xdr:row>17</xdr:row>
      <xdr:rowOff>4122</xdr:rowOff>
    </xdr:from>
    <xdr:to>
      <xdr:col>11</xdr:col>
      <xdr:colOff>475776</xdr:colOff>
      <xdr:row>34</xdr:row>
      <xdr:rowOff>49019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BA9A46-575D-ADF9-75E6-55DE5347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675953</xdr:colOff>
      <xdr:row>17</xdr:row>
      <xdr:rowOff>151196</xdr:rowOff>
    </xdr:from>
    <xdr:to>
      <xdr:col>16</xdr:col>
      <xdr:colOff>59299</xdr:colOff>
      <xdr:row>34</xdr:row>
      <xdr:rowOff>94082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0071A4-173A-CA1B-8393-A49BF296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179461</xdr:colOff>
      <xdr:row>35</xdr:row>
      <xdr:rowOff>56675</xdr:rowOff>
    </xdr:from>
    <xdr:to>
      <xdr:col>7</xdr:col>
      <xdr:colOff>219140</xdr:colOff>
      <xdr:row>52</xdr:row>
      <xdr:rowOff>16690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5F97C2B-5F5B-10A2-B715-BFF9FFC3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436112</xdr:colOff>
      <xdr:row>35</xdr:row>
      <xdr:rowOff>68545</xdr:rowOff>
    </xdr:from>
    <xdr:to>
      <xdr:col>11</xdr:col>
      <xdr:colOff>491739</xdr:colOff>
      <xdr:row>52</xdr:row>
      <xdr:rowOff>28560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C43D7F-4B94-A07B-A4EF-D447EBA87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197051</xdr:colOff>
      <xdr:row>53</xdr:row>
      <xdr:rowOff>26088</xdr:rowOff>
    </xdr:from>
    <xdr:to>
      <xdr:col>7</xdr:col>
      <xdr:colOff>217533</xdr:colOff>
      <xdr:row>69</xdr:row>
      <xdr:rowOff>162491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0D45D5-CE65-5CD9-48FB-593C0BA95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727558</xdr:colOff>
      <xdr:row>53</xdr:row>
      <xdr:rowOff>48477</xdr:rowOff>
    </xdr:from>
    <xdr:to>
      <xdr:col>16</xdr:col>
      <xdr:colOff>91991</xdr:colOff>
      <xdr:row>70</xdr:row>
      <xdr:rowOff>8492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7741A1D-A487-E5D5-B30C-725872F6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461332</xdr:colOff>
      <xdr:row>53</xdr:row>
      <xdr:rowOff>46710</xdr:rowOff>
    </xdr:from>
    <xdr:to>
      <xdr:col>11</xdr:col>
      <xdr:colOff>516571</xdr:colOff>
      <xdr:row>70</xdr:row>
      <xdr:rowOff>6727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318C015-C990-9294-4B70-6A4576FF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708830</xdr:colOff>
      <xdr:row>35</xdr:row>
      <xdr:rowOff>91813</xdr:rowOff>
    </xdr:from>
    <xdr:to>
      <xdr:col>16</xdr:col>
      <xdr:colOff>98478</xdr:colOff>
      <xdr:row>52</xdr:row>
      <xdr:rowOff>3866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AD5E3DE-DBAB-A454-D62A-9AADF06A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131723</xdr:colOff>
      <xdr:row>71</xdr:row>
      <xdr:rowOff>95416</xdr:rowOff>
    </xdr:from>
    <xdr:to>
      <xdr:col>8</xdr:col>
      <xdr:colOff>247960</xdr:colOff>
      <xdr:row>85</xdr:row>
      <xdr:rowOff>126412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BB79239-5342-132E-CF14-359375EC4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5</xdr:col>
      <xdr:colOff>847725</xdr:colOff>
      <xdr:row>4</xdr:row>
      <xdr:rowOff>47625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36C912C-A956-4D8B-9F8F-80CB3379E059}"/>
            </a:ext>
          </a:extLst>
        </xdr:cNvPr>
        <xdr:cNvSpPr txBox="1"/>
      </xdr:nvSpPr>
      <xdr:spPr>
        <a:xfrm>
          <a:off x="4762500" y="103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847725</xdr:colOff>
      <xdr:row>4</xdr:row>
      <xdr:rowOff>47625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E06926D-C69A-4737-8ADD-91D80A71A68B}"/>
            </a:ext>
          </a:extLst>
        </xdr:cNvPr>
        <xdr:cNvSpPr txBox="1"/>
      </xdr:nvSpPr>
      <xdr:spPr>
        <a:xfrm>
          <a:off x="4762500" y="103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847725</xdr:colOff>
      <xdr:row>4</xdr:row>
      <xdr:rowOff>47625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46DF328-316E-4070-BD8A-166C10CDB3EF}"/>
            </a:ext>
          </a:extLst>
        </xdr:cNvPr>
        <xdr:cNvSpPr txBox="1"/>
      </xdr:nvSpPr>
      <xdr:spPr>
        <a:xfrm>
          <a:off x="4762500" y="103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847725</xdr:colOff>
      <xdr:row>4</xdr:row>
      <xdr:rowOff>47625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1BF60A4-CA5F-4BCA-91CB-2EBE3668DBA9}"/>
            </a:ext>
          </a:extLst>
        </xdr:cNvPr>
        <xdr:cNvSpPr txBox="1"/>
      </xdr:nvSpPr>
      <xdr:spPr>
        <a:xfrm>
          <a:off x="4762500" y="103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13</xdr:col>
      <xdr:colOff>847725</xdr:colOff>
      <xdr:row>4</xdr:row>
      <xdr:rowOff>47625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AB38422-21FC-4F02-92D3-87C1F954650A}"/>
            </a:ext>
          </a:extLst>
        </xdr:cNvPr>
        <xdr:cNvSpPr txBox="1"/>
      </xdr:nvSpPr>
      <xdr:spPr>
        <a:xfrm>
          <a:off x="4762500" y="103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2"/>
  <sheetViews>
    <sheetView topLeftCell="C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45" customWidth="1"/>
    <col min="3" max="3" width="11.28515625" customWidth="1"/>
    <col min="4" max="4" width="13.28515625" bestFit="1" customWidth="1"/>
    <col min="5" max="5" width="16.7109375" bestFit="1" customWidth="1"/>
    <col min="6" max="6" width="14.5703125" style="9" bestFit="1" customWidth="1"/>
    <col min="7" max="7" width="16.28515625" style="9" bestFit="1" customWidth="1"/>
    <col min="8" max="8" width="16.7109375" style="9" bestFit="1" customWidth="1"/>
    <col min="9" max="9" width="17.140625" customWidth="1"/>
    <col min="10" max="10" width="15.140625" bestFit="1" customWidth="1"/>
    <col min="11" max="11" width="10.7109375" bestFit="1" customWidth="1"/>
    <col min="12" max="12" width="11.42578125" bestFit="1" customWidth="1"/>
    <col min="13" max="13" width="9.42578125" bestFit="1" customWidth="1"/>
    <col min="14" max="14" width="15.7109375" bestFit="1" customWidth="1"/>
    <col min="15" max="15" width="17.85546875" bestFit="1" customWidth="1"/>
    <col min="16" max="16" width="16.42578125" bestFit="1" customWidth="1"/>
    <col min="17" max="17" width="17.28515625" bestFit="1" customWidth="1"/>
    <col min="18" max="18" width="22.7109375" bestFit="1" customWidth="1"/>
    <col min="19" max="19" width="22.5703125" bestFit="1" customWidth="1"/>
    <col min="20" max="20" width="20.85546875" bestFit="1" customWidth="1"/>
    <col min="21" max="21" width="13.7109375" bestFit="1" customWidth="1"/>
    <col min="22" max="22" width="15.7109375" bestFit="1" customWidth="1"/>
    <col min="23" max="23" width="20.85546875" bestFit="1" customWidth="1"/>
    <col min="24" max="24" width="21.140625" bestFit="1" customWidth="1"/>
    <col min="25" max="25" width="26.7109375" bestFit="1" customWidth="1"/>
    <col min="26" max="26" width="26.42578125" bestFit="1" customWidth="1"/>
    <col min="27" max="27" width="21.140625" bestFit="1" customWidth="1"/>
    <col min="28" max="28" width="26.7109375" bestFit="1" customWidth="1"/>
    <col min="29" max="29" width="26.42578125" bestFit="1" customWidth="1"/>
  </cols>
  <sheetData>
    <row r="1" spans="1:27" s="4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13" t="s">
        <v>5</v>
      </c>
      <c r="G1" s="13" t="s">
        <v>6</v>
      </c>
      <c r="H1" s="13" t="s">
        <v>9</v>
      </c>
      <c r="I1" s="3" t="s">
        <v>1029</v>
      </c>
      <c r="J1" s="2" t="s">
        <v>8</v>
      </c>
      <c r="K1" s="3" t="s">
        <v>1030</v>
      </c>
      <c r="L1" s="3" t="s">
        <v>1031</v>
      </c>
      <c r="M1" s="3" t="s">
        <v>1032</v>
      </c>
      <c r="N1" s="3" t="s">
        <v>1054</v>
      </c>
      <c r="O1" s="2" t="s">
        <v>7</v>
      </c>
      <c r="P1" s="2" t="s">
        <v>1026</v>
      </c>
      <c r="Q1" s="2" t="s">
        <v>1027</v>
      </c>
      <c r="R1" s="3" t="s">
        <v>1028</v>
      </c>
      <c r="T1" s="4" t="s">
        <v>1033</v>
      </c>
      <c r="U1" s="4" t="s">
        <v>1034</v>
      </c>
      <c r="V1" s="4" t="s">
        <v>1035</v>
      </c>
      <c r="W1" s="4" t="s">
        <v>1036</v>
      </c>
      <c r="X1" s="4" t="s">
        <v>1040</v>
      </c>
      <c r="Y1" s="4" t="s">
        <v>1037</v>
      </c>
      <c r="Z1" s="4" t="s">
        <v>1038</v>
      </c>
      <c r="AA1" s="4" t="s">
        <v>1039</v>
      </c>
    </row>
    <row r="2" spans="1:27" x14ac:dyDescent="0.25">
      <c r="A2">
        <v>1</v>
      </c>
      <c r="B2" t="s">
        <v>10</v>
      </c>
      <c r="C2" t="s">
        <v>11</v>
      </c>
      <c r="D2" s="5">
        <v>5.4710648148148154E-2</v>
      </c>
      <c r="E2" t="s">
        <v>12</v>
      </c>
      <c r="F2" s="9">
        <v>206000</v>
      </c>
      <c r="G2" s="9">
        <v>5425885</v>
      </c>
      <c r="H2" s="9">
        <v>3708</v>
      </c>
      <c r="I2" s="1">
        <f t="shared" ref="I2:I65" si="0">(F2+H2)/G2</f>
        <v>3.8649547493173925E-2</v>
      </c>
      <c r="J2" t="s">
        <v>14</v>
      </c>
      <c r="K2">
        <f t="shared" ref="K2:K65" si="1">WEEKNUM(O2)</f>
        <v>52</v>
      </c>
      <c r="L2">
        <f t="shared" ref="L2:L65" si="2">MONTH(O2)</f>
        <v>12</v>
      </c>
      <c r="M2">
        <f t="shared" ref="M2:M65" si="3">YEAR(O2)</f>
        <v>2023</v>
      </c>
      <c r="N2" t="str">
        <f>TEXT(DATE(M2, L2, 1), "mmm")</f>
        <v>Dec</v>
      </c>
      <c r="O2" t="s">
        <v>13</v>
      </c>
      <c r="P2" s="1">
        <f t="shared" ref="P2:P65" si="4">F2/G2</f>
        <v>3.7966156673058866E-2</v>
      </c>
      <c r="Q2" s="1">
        <f t="shared" ref="Q2:Q65" si="5">H2/G2</f>
        <v>6.833908201150596E-4</v>
      </c>
      <c r="R2" s="1">
        <f t="shared" ref="R2:R65" si="6">H2/F2</f>
        <v>1.7999999999999999E-2</v>
      </c>
      <c r="T2" s="1">
        <f>AVERAGE(Sheet1!I2:I331)</f>
        <v>3.2172970699101314E-2</v>
      </c>
      <c r="U2" s="8">
        <f>AVERAGE(Sheet1!F2:F331)</f>
        <v>486978.7878787879</v>
      </c>
      <c r="V2" s="8">
        <f>AVERAGE(Sheet1!G2:G331)</f>
        <v>17149497.872727271</v>
      </c>
      <c r="W2" s="8">
        <f>AVERAGE(Sheet1!H2:H331)</f>
        <v>15535.627272727274</v>
      </c>
      <c r="X2" s="5">
        <f>AVERAGE(Sheet1!D2:D331)</f>
        <v>3.2957351290684625E-2</v>
      </c>
      <c r="Y2" s="1">
        <f>MEDIAN(Sheet1!P2:P331)</f>
        <v>2.9526967789048595E-2</v>
      </c>
      <c r="Z2" s="1">
        <f>MEDIAN(Sheet1!Q2:Q331)</f>
        <v>8.3177023943398795E-4</v>
      </c>
      <c r="AA2" s="1">
        <f>MEDIAN(Sheet1!R2:R331)</f>
        <v>2.8632834158861441E-2</v>
      </c>
    </row>
    <row r="3" spans="1:27" x14ac:dyDescent="0.25">
      <c r="A3">
        <v>2</v>
      </c>
      <c r="B3" t="s">
        <v>15</v>
      </c>
      <c r="C3" t="s">
        <v>16</v>
      </c>
      <c r="D3" s="5">
        <v>4.1828703703703701E-2</v>
      </c>
      <c r="E3" t="s">
        <v>17</v>
      </c>
      <c r="F3" s="9">
        <v>304000</v>
      </c>
      <c r="G3" s="9">
        <v>6138533</v>
      </c>
      <c r="H3" s="9">
        <v>7623</v>
      </c>
      <c r="I3" s="1">
        <f t="shared" si="0"/>
        <v>5.0765060642339141E-2</v>
      </c>
      <c r="J3" t="s">
        <v>14</v>
      </c>
      <c r="K3">
        <f t="shared" si="1"/>
        <v>51</v>
      </c>
      <c r="L3">
        <f t="shared" si="2"/>
        <v>12</v>
      </c>
      <c r="M3">
        <f t="shared" si="3"/>
        <v>2023</v>
      </c>
      <c r="N3" t="str">
        <f t="shared" ref="N3:N66" si="7">TEXT(DATE(M3, L3, 1), "mmm")</f>
        <v>Dec</v>
      </c>
      <c r="O3" t="s">
        <v>18</v>
      </c>
      <c r="P3" s="1">
        <f t="shared" si="4"/>
        <v>4.9523232993941714E-2</v>
      </c>
      <c r="Q3" s="1">
        <f t="shared" si="5"/>
        <v>1.2418276483974265E-3</v>
      </c>
      <c r="R3" s="1">
        <f t="shared" si="6"/>
        <v>2.5075657894736841E-2</v>
      </c>
      <c r="Z3" s="5"/>
    </row>
    <row r="4" spans="1:27" x14ac:dyDescent="0.25">
      <c r="A4">
        <v>3</v>
      </c>
      <c r="B4" t="s">
        <v>19</v>
      </c>
      <c r="C4" t="s">
        <v>20</v>
      </c>
      <c r="D4" s="5">
        <v>6.2476851851851846E-2</v>
      </c>
      <c r="E4" t="s">
        <v>21</v>
      </c>
      <c r="F4" s="9">
        <v>258000</v>
      </c>
      <c r="G4" s="9">
        <v>8644928</v>
      </c>
      <c r="H4" s="9">
        <v>6066</v>
      </c>
      <c r="I4" s="1">
        <f t="shared" si="0"/>
        <v>3.0545772041132097E-2</v>
      </c>
      <c r="J4" t="s">
        <v>14</v>
      </c>
      <c r="K4">
        <f t="shared" si="1"/>
        <v>50</v>
      </c>
      <c r="L4">
        <f t="shared" si="2"/>
        <v>12</v>
      </c>
      <c r="M4">
        <f t="shared" si="3"/>
        <v>2023</v>
      </c>
      <c r="N4" t="str">
        <f t="shared" si="7"/>
        <v>Dec</v>
      </c>
      <c r="O4" t="s">
        <v>22</v>
      </c>
      <c r="P4" s="1">
        <f t="shared" si="4"/>
        <v>2.9844088927056419E-2</v>
      </c>
      <c r="Q4" s="1">
        <f t="shared" si="5"/>
        <v>7.0168311407567538E-4</v>
      </c>
      <c r="R4" s="1">
        <f t="shared" si="6"/>
        <v>2.3511627906976744E-2</v>
      </c>
    </row>
    <row r="5" spans="1:27" x14ac:dyDescent="0.25">
      <c r="A5">
        <v>4</v>
      </c>
      <c r="B5" t="s">
        <v>23</v>
      </c>
      <c r="C5" t="s">
        <v>24</v>
      </c>
      <c r="D5" s="5">
        <v>3.7592592592592594E-2</v>
      </c>
      <c r="E5" t="s">
        <v>25</v>
      </c>
      <c r="F5" s="9">
        <v>210000</v>
      </c>
      <c r="G5" s="9">
        <v>5951153</v>
      </c>
      <c r="H5" s="9">
        <v>3367</v>
      </c>
      <c r="I5" s="1">
        <f t="shared" si="0"/>
        <v>3.5853052341285795E-2</v>
      </c>
      <c r="J5" t="s">
        <v>14</v>
      </c>
      <c r="K5">
        <f t="shared" si="1"/>
        <v>49</v>
      </c>
      <c r="L5">
        <f t="shared" si="2"/>
        <v>12</v>
      </c>
      <c r="M5">
        <f t="shared" si="3"/>
        <v>2023</v>
      </c>
      <c r="N5" t="str">
        <f t="shared" si="7"/>
        <v>Dec</v>
      </c>
      <c r="O5" t="s">
        <v>26</v>
      </c>
      <c r="P5" s="1">
        <f t="shared" si="4"/>
        <v>3.5287279624637444E-2</v>
      </c>
      <c r="Q5" s="1">
        <f t="shared" si="5"/>
        <v>5.657727166483537E-4</v>
      </c>
      <c r="R5" s="1">
        <f t="shared" si="6"/>
        <v>1.6033333333333333E-2</v>
      </c>
    </row>
    <row r="6" spans="1:27" x14ac:dyDescent="0.25">
      <c r="A6">
        <v>5</v>
      </c>
      <c r="B6" t="s">
        <v>27</v>
      </c>
      <c r="C6" t="s">
        <v>28</v>
      </c>
      <c r="D6" s="5">
        <v>8.1516203703703702E-2</v>
      </c>
      <c r="E6" t="s">
        <v>29</v>
      </c>
      <c r="F6" s="9">
        <v>228000</v>
      </c>
      <c r="G6" s="9">
        <v>8232990</v>
      </c>
      <c r="H6" s="9">
        <v>4206</v>
      </c>
      <c r="I6" s="1">
        <f t="shared" si="0"/>
        <v>2.8204334026884523E-2</v>
      </c>
      <c r="J6" t="s">
        <v>14</v>
      </c>
      <c r="K6">
        <f t="shared" si="1"/>
        <v>48</v>
      </c>
      <c r="L6">
        <f t="shared" si="2"/>
        <v>11</v>
      </c>
      <c r="M6">
        <f t="shared" si="3"/>
        <v>2023</v>
      </c>
      <c r="N6" t="str">
        <f t="shared" si="7"/>
        <v>Nov</v>
      </c>
      <c r="O6" t="s">
        <v>30</v>
      </c>
      <c r="P6" s="1">
        <f t="shared" si="4"/>
        <v>2.7693462520906743E-2</v>
      </c>
      <c r="Q6" s="1">
        <f t="shared" si="5"/>
        <v>5.1087150597777962E-4</v>
      </c>
      <c r="R6" s="1">
        <f t="shared" si="6"/>
        <v>1.8447368421052632E-2</v>
      </c>
    </row>
    <row r="7" spans="1:27" x14ac:dyDescent="0.25">
      <c r="A7">
        <v>6</v>
      </c>
      <c r="B7" t="s">
        <v>31</v>
      </c>
      <c r="C7" t="s">
        <v>32</v>
      </c>
      <c r="D7" s="5">
        <v>8.1296296296296297E-2</v>
      </c>
      <c r="E7" t="s">
        <v>29</v>
      </c>
      <c r="F7" s="9">
        <v>316000</v>
      </c>
      <c r="G7" s="9">
        <v>10870815</v>
      </c>
      <c r="H7" s="9">
        <v>8595</v>
      </c>
      <c r="I7" s="1">
        <f t="shared" si="0"/>
        <v>2.9859306776906791E-2</v>
      </c>
      <c r="J7" t="s">
        <v>14</v>
      </c>
      <c r="K7">
        <f t="shared" si="1"/>
        <v>47</v>
      </c>
      <c r="L7">
        <f t="shared" si="2"/>
        <v>11</v>
      </c>
      <c r="M7">
        <f t="shared" si="3"/>
        <v>2023</v>
      </c>
      <c r="N7" t="str">
        <f t="shared" si="7"/>
        <v>Nov</v>
      </c>
      <c r="O7" t="s">
        <v>33</v>
      </c>
      <c r="P7" s="1">
        <f t="shared" si="4"/>
        <v>2.9068657685739293E-2</v>
      </c>
      <c r="Q7" s="1">
        <f t="shared" si="5"/>
        <v>7.9064909116749753E-4</v>
      </c>
      <c r="R7" s="1">
        <f t="shared" si="6"/>
        <v>2.7199367088607596E-2</v>
      </c>
    </row>
    <row r="8" spans="1:27" x14ac:dyDescent="0.25">
      <c r="A8">
        <v>7</v>
      </c>
      <c r="B8" t="s">
        <v>34</v>
      </c>
      <c r="C8" t="s">
        <v>35</v>
      </c>
      <c r="D8" s="5">
        <v>4.0011574074074074E-2</v>
      </c>
      <c r="E8" t="s">
        <v>29</v>
      </c>
      <c r="F8" s="9">
        <v>344000</v>
      </c>
      <c r="G8" s="9">
        <v>6893034</v>
      </c>
      <c r="H8" s="9">
        <v>7472</v>
      </c>
      <c r="I8" s="1">
        <f t="shared" si="0"/>
        <v>5.0989448187837169E-2</v>
      </c>
      <c r="J8" t="s">
        <v>14</v>
      </c>
      <c r="K8">
        <f t="shared" si="1"/>
        <v>46</v>
      </c>
      <c r="L8">
        <f t="shared" si="2"/>
        <v>11</v>
      </c>
      <c r="M8">
        <f t="shared" si="3"/>
        <v>2023</v>
      </c>
      <c r="N8" t="str">
        <f t="shared" si="7"/>
        <v>Nov</v>
      </c>
      <c r="O8" t="s">
        <v>36</v>
      </c>
      <c r="P8" s="1">
        <f t="shared" si="4"/>
        <v>4.9905455275572413E-2</v>
      </c>
      <c r="Q8" s="1">
        <f t="shared" si="5"/>
        <v>1.0839929122647589E-3</v>
      </c>
      <c r="R8" s="1">
        <f t="shared" si="6"/>
        <v>2.1720930232558139E-2</v>
      </c>
    </row>
    <row r="9" spans="1:27" x14ac:dyDescent="0.25">
      <c r="A9">
        <v>8</v>
      </c>
      <c r="B9" t="s">
        <v>37</v>
      </c>
      <c r="C9" t="s">
        <v>38</v>
      </c>
      <c r="D9" s="5">
        <v>4.8287037037037038E-2</v>
      </c>
      <c r="E9" t="s">
        <v>29</v>
      </c>
      <c r="F9" s="9">
        <v>316000</v>
      </c>
      <c r="G9" s="9">
        <v>7869880</v>
      </c>
      <c r="H9" s="9">
        <v>5655</v>
      </c>
      <c r="I9" s="1">
        <f t="shared" si="0"/>
        <v>4.0871652426720612E-2</v>
      </c>
      <c r="J9" t="s">
        <v>14</v>
      </c>
      <c r="K9">
        <f t="shared" si="1"/>
        <v>45</v>
      </c>
      <c r="L9">
        <f t="shared" si="2"/>
        <v>11</v>
      </c>
      <c r="M9">
        <f t="shared" si="3"/>
        <v>2023</v>
      </c>
      <c r="N9" t="str">
        <f t="shared" si="7"/>
        <v>Nov</v>
      </c>
      <c r="O9" t="s">
        <v>39</v>
      </c>
      <c r="P9" s="1">
        <f t="shared" si="4"/>
        <v>4.0153090008996327E-2</v>
      </c>
      <c r="Q9" s="1">
        <f t="shared" si="5"/>
        <v>7.1856241772428546E-4</v>
      </c>
      <c r="R9" s="1">
        <f t="shared" si="6"/>
        <v>1.7895569620253165E-2</v>
      </c>
    </row>
    <row r="10" spans="1:27" x14ac:dyDescent="0.25">
      <c r="A10">
        <v>9</v>
      </c>
      <c r="B10" t="s">
        <v>40</v>
      </c>
      <c r="C10" t="s">
        <v>41</v>
      </c>
      <c r="D10" s="5">
        <v>6.8113425925925938E-2</v>
      </c>
      <c r="E10" t="s">
        <v>42</v>
      </c>
      <c r="F10" s="9">
        <v>287000</v>
      </c>
      <c r="G10" s="9">
        <v>10834667</v>
      </c>
      <c r="H10" s="9">
        <v>6890</v>
      </c>
      <c r="I10" s="1">
        <f t="shared" si="0"/>
        <v>2.7124968400044042E-2</v>
      </c>
      <c r="J10" t="s">
        <v>14</v>
      </c>
      <c r="K10">
        <f t="shared" si="1"/>
        <v>44</v>
      </c>
      <c r="L10">
        <f t="shared" si="2"/>
        <v>10</v>
      </c>
      <c r="M10">
        <f t="shared" si="3"/>
        <v>2023</v>
      </c>
      <c r="N10" t="str">
        <f t="shared" si="7"/>
        <v>Oct</v>
      </c>
      <c r="O10" t="s">
        <v>43</v>
      </c>
      <c r="P10" s="1">
        <f t="shared" si="4"/>
        <v>2.6489046686898637E-2</v>
      </c>
      <c r="Q10" s="1">
        <f t="shared" si="5"/>
        <v>6.3592171314540635E-4</v>
      </c>
      <c r="R10" s="1">
        <f t="shared" si="6"/>
        <v>2.4006968641114984E-2</v>
      </c>
    </row>
    <row r="11" spans="1:27" x14ac:dyDescent="0.25">
      <c r="A11">
        <v>10</v>
      </c>
      <c r="B11" t="s">
        <v>44</v>
      </c>
      <c r="C11" t="s">
        <v>45</v>
      </c>
      <c r="D11" s="5">
        <v>5.6712962962962965E-2</v>
      </c>
      <c r="E11" t="s">
        <v>42</v>
      </c>
      <c r="F11" s="9">
        <v>296000</v>
      </c>
      <c r="G11" s="9">
        <v>7701915</v>
      </c>
      <c r="H11" s="9">
        <v>6614</v>
      </c>
      <c r="I11" s="1">
        <f t="shared" si="0"/>
        <v>3.9290747820509578E-2</v>
      </c>
      <c r="J11" t="s">
        <v>14</v>
      </c>
      <c r="K11">
        <f t="shared" si="1"/>
        <v>43</v>
      </c>
      <c r="L11">
        <f t="shared" si="2"/>
        <v>10</v>
      </c>
      <c r="M11">
        <f t="shared" si="3"/>
        <v>2023</v>
      </c>
      <c r="N11" t="str">
        <f t="shared" si="7"/>
        <v>Oct</v>
      </c>
      <c r="O11" t="s">
        <v>46</v>
      </c>
      <c r="P11" s="1">
        <f t="shared" si="4"/>
        <v>3.843200035315892E-2</v>
      </c>
      <c r="Q11" s="1">
        <f t="shared" si="5"/>
        <v>8.5874746735065241E-4</v>
      </c>
      <c r="R11" s="1">
        <f t="shared" si="6"/>
        <v>2.2344594594594595E-2</v>
      </c>
    </row>
    <row r="12" spans="1:27" x14ac:dyDescent="0.25">
      <c r="A12">
        <v>11</v>
      </c>
      <c r="B12" t="s">
        <v>47</v>
      </c>
      <c r="C12" t="s">
        <v>48</v>
      </c>
      <c r="D12" s="5">
        <v>3.0555555555555555E-2</v>
      </c>
      <c r="E12" t="s">
        <v>42</v>
      </c>
      <c r="F12" s="9">
        <v>216000</v>
      </c>
      <c r="G12" s="9">
        <v>5852567</v>
      </c>
      <c r="H12" s="9">
        <v>5507</v>
      </c>
      <c r="I12" s="1">
        <f t="shared" si="0"/>
        <v>3.7847836684313053E-2</v>
      </c>
      <c r="J12" t="s">
        <v>14</v>
      </c>
      <c r="K12">
        <f t="shared" si="1"/>
        <v>42</v>
      </c>
      <c r="L12">
        <f t="shared" si="2"/>
        <v>10</v>
      </c>
      <c r="M12">
        <f t="shared" si="3"/>
        <v>2023</v>
      </c>
      <c r="N12" t="str">
        <f t="shared" si="7"/>
        <v>Oct</v>
      </c>
      <c r="O12" t="s">
        <v>49</v>
      </c>
      <c r="P12" s="1">
        <f t="shared" si="4"/>
        <v>3.6906882057052913E-2</v>
      </c>
      <c r="Q12" s="1">
        <f t="shared" si="5"/>
        <v>9.4095462726014067E-4</v>
      </c>
      <c r="R12" s="1">
        <f t="shared" si="6"/>
        <v>2.549537037037037E-2</v>
      </c>
    </row>
    <row r="13" spans="1:27" x14ac:dyDescent="0.25">
      <c r="A13">
        <v>12</v>
      </c>
      <c r="B13" t="s">
        <v>50</v>
      </c>
      <c r="C13" t="s">
        <v>51</v>
      </c>
      <c r="D13" s="5">
        <v>6.3043981481481479E-2</v>
      </c>
      <c r="E13" t="s">
        <v>42</v>
      </c>
      <c r="F13" s="9">
        <v>298000</v>
      </c>
      <c r="G13" s="9">
        <v>10096732</v>
      </c>
      <c r="H13" s="9">
        <v>6564</v>
      </c>
      <c r="I13" s="1">
        <f t="shared" si="0"/>
        <v>3.016461167831334E-2</v>
      </c>
      <c r="J13" t="s">
        <v>14</v>
      </c>
      <c r="K13">
        <f t="shared" si="1"/>
        <v>41</v>
      </c>
      <c r="L13">
        <f t="shared" si="2"/>
        <v>10</v>
      </c>
      <c r="M13">
        <f t="shared" si="3"/>
        <v>2023</v>
      </c>
      <c r="N13" t="str">
        <f t="shared" si="7"/>
        <v>Oct</v>
      </c>
      <c r="O13" t="s">
        <v>52</v>
      </c>
      <c r="P13" s="1">
        <f t="shared" si="4"/>
        <v>2.9514500335356034E-2</v>
      </c>
      <c r="Q13" s="1">
        <f t="shared" si="5"/>
        <v>6.5011134295730544E-4</v>
      </c>
      <c r="R13" s="1">
        <f t="shared" si="6"/>
        <v>2.2026845637583892E-2</v>
      </c>
    </row>
    <row r="14" spans="1:27" x14ac:dyDescent="0.25">
      <c r="A14">
        <v>13</v>
      </c>
      <c r="B14" t="s">
        <v>53</v>
      </c>
      <c r="C14" t="s">
        <v>54</v>
      </c>
      <c r="D14" s="5">
        <v>5.2418981481481476E-2</v>
      </c>
      <c r="E14" t="s">
        <v>42</v>
      </c>
      <c r="F14" s="9">
        <v>1900000</v>
      </c>
      <c r="G14" s="9">
        <v>46334391</v>
      </c>
      <c r="H14" s="9">
        <v>44226</v>
      </c>
      <c r="I14" s="1">
        <f t="shared" si="0"/>
        <v>4.1960754377887474E-2</v>
      </c>
      <c r="J14" t="s">
        <v>14</v>
      </c>
      <c r="K14">
        <f t="shared" si="1"/>
        <v>40</v>
      </c>
      <c r="L14">
        <f t="shared" si="2"/>
        <v>10</v>
      </c>
      <c r="M14">
        <f t="shared" si="3"/>
        <v>2023</v>
      </c>
      <c r="N14" t="str">
        <f t="shared" si="7"/>
        <v>Oct</v>
      </c>
      <c r="O14" t="s">
        <v>55</v>
      </c>
      <c r="P14" s="1">
        <f t="shared" si="4"/>
        <v>4.1006258180883395E-2</v>
      </c>
      <c r="Q14" s="1">
        <f t="shared" si="5"/>
        <v>9.5449619700407851E-4</v>
      </c>
      <c r="R14" s="1">
        <f t="shared" si="6"/>
        <v>2.3276842105263158E-2</v>
      </c>
    </row>
    <row r="15" spans="1:27" x14ac:dyDescent="0.25">
      <c r="A15">
        <v>14</v>
      </c>
      <c r="B15" t="s">
        <v>56</v>
      </c>
      <c r="C15" t="s">
        <v>57</v>
      </c>
      <c r="D15" s="5">
        <v>3.8113425925925926E-2</v>
      </c>
      <c r="E15" t="s">
        <v>58</v>
      </c>
      <c r="F15" s="9">
        <v>333000</v>
      </c>
      <c r="G15" s="9">
        <v>9490174</v>
      </c>
      <c r="H15" s="9">
        <v>6443</v>
      </c>
      <c r="I15" s="1">
        <f t="shared" si="0"/>
        <v>3.5767837344183574E-2</v>
      </c>
      <c r="J15" t="s">
        <v>14</v>
      </c>
      <c r="K15">
        <f t="shared" si="1"/>
        <v>39</v>
      </c>
      <c r="L15">
        <f t="shared" si="2"/>
        <v>9</v>
      </c>
      <c r="M15">
        <f t="shared" si="3"/>
        <v>2023</v>
      </c>
      <c r="N15" t="str">
        <f t="shared" si="7"/>
        <v>Sep</v>
      </c>
      <c r="O15" t="s">
        <v>59</v>
      </c>
      <c r="P15" s="1">
        <f t="shared" si="4"/>
        <v>3.5088924607704769E-2</v>
      </c>
      <c r="Q15" s="1">
        <f t="shared" si="5"/>
        <v>6.7891273647880431E-4</v>
      </c>
      <c r="R15" s="1">
        <f t="shared" si="6"/>
        <v>1.9348348348348348E-2</v>
      </c>
    </row>
    <row r="16" spans="1:27" x14ac:dyDescent="0.25">
      <c r="A16">
        <v>15</v>
      </c>
      <c r="B16" t="s">
        <v>60</v>
      </c>
      <c r="C16" t="s">
        <v>61</v>
      </c>
      <c r="D16" s="5">
        <v>4.1273148148148149E-2</v>
      </c>
      <c r="E16" t="s">
        <v>58</v>
      </c>
      <c r="F16" s="9">
        <v>232000</v>
      </c>
      <c r="G16" s="9">
        <v>6662026</v>
      </c>
      <c r="H16" s="9">
        <v>5158</v>
      </c>
      <c r="I16" s="1">
        <f t="shared" si="0"/>
        <v>3.5598480101999001E-2</v>
      </c>
      <c r="J16" t="s">
        <v>14</v>
      </c>
      <c r="K16">
        <f t="shared" si="1"/>
        <v>38</v>
      </c>
      <c r="L16">
        <f t="shared" si="2"/>
        <v>9</v>
      </c>
      <c r="M16">
        <f t="shared" si="3"/>
        <v>2023</v>
      </c>
      <c r="N16" t="str">
        <f t="shared" si="7"/>
        <v>Sep</v>
      </c>
      <c r="O16" t="s">
        <v>62</v>
      </c>
      <c r="P16" s="1">
        <f t="shared" si="4"/>
        <v>3.4824241154267487E-2</v>
      </c>
      <c r="Q16" s="1">
        <f t="shared" si="5"/>
        <v>7.7423894773151589E-4</v>
      </c>
      <c r="R16" s="1">
        <f t="shared" si="6"/>
        <v>2.2232758620689654E-2</v>
      </c>
    </row>
    <row r="17" spans="1:18" x14ac:dyDescent="0.25">
      <c r="A17">
        <v>16</v>
      </c>
      <c r="B17" t="s">
        <v>63</v>
      </c>
      <c r="C17" t="s">
        <v>64</v>
      </c>
      <c r="D17" s="5">
        <v>1.0891203703703703E-2</v>
      </c>
      <c r="E17" t="s">
        <v>58</v>
      </c>
      <c r="F17" s="9">
        <v>377000</v>
      </c>
      <c r="G17" s="9">
        <v>11723350</v>
      </c>
      <c r="H17" s="9">
        <v>11367</v>
      </c>
      <c r="I17" s="1">
        <f t="shared" si="0"/>
        <v>3.3127646960979584E-2</v>
      </c>
      <c r="J17" t="s">
        <v>14</v>
      </c>
      <c r="K17">
        <f t="shared" si="1"/>
        <v>37</v>
      </c>
      <c r="L17">
        <f t="shared" si="2"/>
        <v>9</v>
      </c>
      <c r="M17">
        <f t="shared" si="3"/>
        <v>2023</v>
      </c>
      <c r="N17" t="str">
        <f t="shared" si="7"/>
        <v>Sep</v>
      </c>
      <c r="O17" t="s">
        <v>65</v>
      </c>
      <c r="P17" s="1">
        <f t="shared" si="4"/>
        <v>3.2158043562633548E-2</v>
      </c>
      <c r="Q17" s="1">
        <f t="shared" si="5"/>
        <v>9.6960339834603593E-4</v>
      </c>
      <c r="R17" s="1">
        <f t="shared" si="6"/>
        <v>3.0151193633952255E-2</v>
      </c>
    </row>
    <row r="18" spans="1:18" x14ac:dyDescent="0.25">
      <c r="A18">
        <v>17</v>
      </c>
      <c r="B18" t="s">
        <v>66</v>
      </c>
      <c r="C18" t="s">
        <v>67</v>
      </c>
      <c r="D18" s="5">
        <v>4.1238425925925921E-2</v>
      </c>
      <c r="E18" t="s">
        <v>58</v>
      </c>
      <c r="F18" s="9">
        <v>256000</v>
      </c>
      <c r="G18" s="9">
        <v>7212381</v>
      </c>
      <c r="H18" s="9">
        <v>5807</v>
      </c>
      <c r="I18" s="1">
        <f t="shared" si="0"/>
        <v>3.6299663037767972E-2</v>
      </c>
      <c r="J18" t="s">
        <v>14</v>
      </c>
      <c r="K18">
        <f t="shared" si="1"/>
        <v>36</v>
      </c>
      <c r="L18">
        <f t="shared" si="2"/>
        <v>9</v>
      </c>
      <c r="M18">
        <f t="shared" si="3"/>
        <v>2023</v>
      </c>
      <c r="N18" t="str">
        <f t="shared" si="7"/>
        <v>Sep</v>
      </c>
      <c r="O18" t="s">
        <v>68</v>
      </c>
      <c r="P18" s="1">
        <f t="shared" si="4"/>
        <v>3.5494519770932792E-2</v>
      </c>
      <c r="Q18" s="1">
        <f t="shared" si="5"/>
        <v>8.0514326683518245E-4</v>
      </c>
      <c r="R18" s="1">
        <f t="shared" si="6"/>
        <v>2.2683593750000001E-2</v>
      </c>
    </row>
    <row r="19" spans="1:18" x14ac:dyDescent="0.25">
      <c r="A19">
        <v>18</v>
      </c>
      <c r="B19" t="s">
        <v>69</v>
      </c>
      <c r="C19" t="s">
        <v>70</v>
      </c>
      <c r="D19" s="5">
        <v>7.4733796296296298E-2</v>
      </c>
      <c r="E19" t="s">
        <v>71</v>
      </c>
      <c r="F19" s="9">
        <v>302000</v>
      </c>
      <c r="G19" s="9">
        <v>12415929</v>
      </c>
      <c r="H19" s="9">
        <v>8397</v>
      </c>
      <c r="I19" s="1">
        <f t="shared" si="0"/>
        <v>2.4999901336420334E-2</v>
      </c>
      <c r="J19" t="s">
        <v>14</v>
      </c>
      <c r="K19">
        <f t="shared" si="1"/>
        <v>35</v>
      </c>
      <c r="L19">
        <f t="shared" si="2"/>
        <v>8</v>
      </c>
      <c r="M19">
        <f t="shared" si="3"/>
        <v>2023</v>
      </c>
      <c r="N19" t="str">
        <f t="shared" si="7"/>
        <v>Aug</v>
      </c>
      <c r="O19" t="s">
        <v>72</v>
      </c>
      <c r="P19" s="1">
        <f t="shared" si="4"/>
        <v>2.4323592700956971E-2</v>
      </c>
      <c r="Q19" s="1">
        <f t="shared" si="5"/>
        <v>6.7630863546336328E-4</v>
      </c>
      <c r="R19" s="1">
        <f t="shared" si="6"/>
        <v>2.7804635761589404E-2</v>
      </c>
    </row>
    <row r="20" spans="1:18" x14ac:dyDescent="0.25">
      <c r="A20">
        <v>19</v>
      </c>
      <c r="B20" t="s">
        <v>73</v>
      </c>
      <c r="C20" t="s">
        <v>74</v>
      </c>
      <c r="D20" s="5">
        <v>2.5810185185185183E-2</v>
      </c>
      <c r="E20" t="s">
        <v>71</v>
      </c>
      <c r="F20" s="9">
        <v>283000</v>
      </c>
      <c r="G20" s="9">
        <v>7458488</v>
      </c>
      <c r="H20" s="9">
        <v>7051</v>
      </c>
      <c r="I20" s="1">
        <f t="shared" si="0"/>
        <v>3.8888713101100383E-2</v>
      </c>
      <c r="J20" t="s">
        <v>14</v>
      </c>
      <c r="K20">
        <f t="shared" si="1"/>
        <v>34</v>
      </c>
      <c r="L20">
        <f t="shared" si="2"/>
        <v>8</v>
      </c>
      <c r="M20">
        <f t="shared" si="3"/>
        <v>2023</v>
      </c>
      <c r="N20" t="str">
        <f t="shared" si="7"/>
        <v>Aug</v>
      </c>
      <c r="O20" t="s">
        <v>75</v>
      </c>
      <c r="P20" s="1">
        <f t="shared" si="4"/>
        <v>3.7943347230698768E-2</v>
      </c>
      <c r="Q20" s="1">
        <f t="shared" si="5"/>
        <v>9.4536587040161492E-4</v>
      </c>
      <c r="R20" s="1">
        <f t="shared" si="6"/>
        <v>2.4915194346289752E-2</v>
      </c>
    </row>
    <row r="21" spans="1:18" x14ac:dyDescent="0.25">
      <c r="A21">
        <v>20</v>
      </c>
      <c r="B21" t="s">
        <v>76</v>
      </c>
      <c r="C21" t="s">
        <v>77</v>
      </c>
      <c r="D21" s="5">
        <v>6.8368055555555557E-2</v>
      </c>
      <c r="E21" t="s">
        <v>71</v>
      </c>
      <c r="F21" s="9">
        <v>376000</v>
      </c>
      <c r="G21" s="9">
        <v>13050929</v>
      </c>
      <c r="H21" s="9">
        <v>12210</v>
      </c>
      <c r="I21" s="1">
        <f t="shared" si="0"/>
        <v>2.9745775185812444E-2</v>
      </c>
      <c r="J21" t="s">
        <v>14</v>
      </c>
      <c r="K21">
        <f t="shared" si="1"/>
        <v>33</v>
      </c>
      <c r="L21">
        <f t="shared" si="2"/>
        <v>8</v>
      </c>
      <c r="M21">
        <f t="shared" si="3"/>
        <v>2023</v>
      </c>
      <c r="N21" t="str">
        <f t="shared" si="7"/>
        <v>Aug</v>
      </c>
      <c r="O21" t="s">
        <v>78</v>
      </c>
      <c r="P21" s="1">
        <f t="shared" si="4"/>
        <v>2.881020960270338E-2</v>
      </c>
      <c r="Q21" s="1">
        <f t="shared" si="5"/>
        <v>9.3556558310906447E-4</v>
      </c>
      <c r="R21" s="1">
        <f t="shared" si="6"/>
        <v>3.2473404255319152E-2</v>
      </c>
    </row>
    <row r="22" spans="1:18" x14ac:dyDescent="0.25">
      <c r="A22">
        <v>21</v>
      </c>
      <c r="B22" t="s">
        <v>79</v>
      </c>
      <c r="C22" t="s">
        <v>80</v>
      </c>
      <c r="D22" s="5">
        <v>7.064814814814814E-2</v>
      </c>
      <c r="E22" t="s">
        <v>71</v>
      </c>
      <c r="F22" s="9">
        <v>389000</v>
      </c>
      <c r="G22" s="9">
        <v>15982418</v>
      </c>
      <c r="H22" s="9">
        <v>10312</v>
      </c>
      <c r="I22" s="1">
        <f t="shared" si="0"/>
        <v>2.4984454792760395E-2</v>
      </c>
      <c r="J22" t="s">
        <v>14</v>
      </c>
      <c r="K22">
        <f t="shared" si="1"/>
        <v>32</v>
      </c>
      <c r="L22">
        <f t="shared" si="2"/>
        <v>8</v>
      </c>
      <c r="M22">
        <f t="shared" si="3"/>
        <v>2023</v>
      </c>
      <c r="N22" t="str">
        <f t="shared" si="7"/>
        <v>Aug</v>
      </c>
      <c r="O22" t="s">
        <v>81</v>
      </c>
      <c r="P22" s="1">
        <f t="shared" si="4"/>
        <v>2.4339245788716074E-2</v>
      </c>
      <c r="Q22" s="1">
        <f t="shared" si="5"/>
        <v>6.4520900404431924E-4</v>
      </c>
      <c r="R22" s="1">
        <f t="shared" si="6"/>
        <v>2.6508997429305913E-2</v>
      </c>
    </row>
    <row r="23" spans="1:18" x14ac:dyDescent="0.25">
      <c r="A23">
        <v>22</v>
      </c>
      <c r="B23" t="s">
        <v>82</v>
      </c>
      <c r="C23" t="s">
        <v>83</v>
      </c>
      <c r="D23" s="5">
        <v>4.2638888888888893E-2</v>
      </c>
      <c r="E23" t="s">
        <v>71</v>
      </c>
      <c r="F23" s="9">
        <v>397000</v>
      </c>
      <c r="G23" s="9">
        <v>10935617</v>
      </c>
      <c r="H23" s="9">
        <v>11543</v>
      </c>
      <c r="I23" s="1">
        <f t="shared" si="0"/>
        <v>3.7358934571318655E-2</v>
      </c>
      <c r="J23" t="s">
        <v>14</v>
      </c>
      <c r="K23">
        <f t="shared" si="1"/>
        <v>31</v>
      </c>
      <c r="L23">
        <f t="shared" si="2"/>
        <v>7</v>
      </c>
      <c r="M23">
        <f t="shared" si="3"/>
        <v>2023</v>
      </c>
      <c r="N23" t="str">
        <f t="shared" si="7"/>
        <v>Jul</v>
      </c>
      <c r="O23" t="s">
        <v>84</v>
      </c>
      <c r="P23" s="1">
        <f t="shared" si="4"/>
        <v>3.6303392849255788E-2</v>
      </c>
      <c r="Q23" s="1">
        <f t="shared" si="5"/>
        <v>1.0555417220628703E-3</v>
      </c>
      <c r="R23" s="1">
        <f t="shared" si="6"/>
        <v>2.9075566750629722E-2</v>
      </c>
    </row>
    <row r="24" spans="1:18" x14ac:dyDescent="0.25">
      <c r="A24">
        <v>23</v>
      </c>
      <c r="B24" t="s">
        <v>85</v>
      </c>
      <c r="C24" t="s">
        <v>86</v>
      </c>
      <c r="D24" s="5">
        <v>4.0810185185185185E-2</v>
      </c>
      <c r="E24" t="s">
        <v>87</v>
      </c>
      <c r="F24" s="9">
        <v>405000</v>
      </c>
      <c r="G24" s="9">
        <v>9590250</v>
      </c>
      <c r="H24" s="9">
        <v>16091</v>
      </c>
      <c r="I24" s="1">
        <f t="shared" si="0"/>
        <v>4.3908240139725239E-2</v>
      </c>
      <c r="J24" t="s">
        <v>14</v>
      </c>
      <c r="K24">
        <f t="shared" si="1"/>
        <v>30</v>
      </c>
      <c r="L24">
        <f t="shared" si="2"/>
        <v>7</v>
      </c>
      <c r="M24">
        <f t="shared" si="3"/>
        <v>2023</v>
      </c>
      <c r="N24" t="str">
        <f t="shared" si="7"/>
        <v>Jul</v>
      </c>
      <c r="O24" t="s">
        <v>88</v>
      </c>
      <c r="P24" s="1">
        <f t="shared" si="4"/>
        <v>4.2230390240087588E-2</v>
      </c>
      <c r="Q24" s="1">
        <f t="shared" si="5"/>
        <v>1.6778498996376529E-3</v>
      </c>
      <c r="R24" s="1">
        <f t="shared" si="6"/>
        <v>3.9730864197530864E-2</v>
      </c>
    </row>
    <row r="25" spans="1:18" x14ac:dyDescent="0.25">
      <c r="A25">
        <v>24</v>
      </c>
      <c r="B25" t="s">
        <v>89</v>
      </c>
      <c r="C25" t="s">
        <v>90</v>
      </c>
      <c r="D25" s="5">
        <v>4.1134259259259259E-2</v>
      </c>
      <c r="E25" t="s">
        <v>87</v>
      </c>
      <c r="F25" s="9">
        <v>304000</v>
      </c>
      <c r="G25" s="9">
        <v>7715872</v>
      </c>
      <c r="H25" s="9">
        <v>8840</v>
      </c>
      <c r="I25" s="1">
        <f t="shared" si="0"/>
        <v>4.0544996080805903E-2</v>
      </c>
      <c r="J25" t="s">
        <v>14</v>
      </c>
      <c r="K25">
        <f t="shared" si="1"/>
        <v>29</v>
      </c>
      <c r="L25">
        <f t="shared" si="2"/>
        <v>7</v>
      </c>
      <c r="M25">
        <f t="shared" si="3"/>
        <v>2023</v>
      </c>
      <c r="N25" t="str">
        <f t="shared" si="7"/>
        <v>Jul</v>
      </c>
      <c r="O25" t="s">
        <v>91</v>
      </c>
      <c r="P25" s="1">
        <f t="shared" si="4"/>
        <v>3.9399305742759856E-2</v>
      </c>
      <c r="Q25" s="1">
        <f t="shared" si="5"/>
        <v>1.1456903380460432E-3</v>
      </c>
      <c r="R25" s="1">
        <f t="shared" si="6"/>
        <v>2.9078947368421051E-2</v>
      </c>
    </row>
    <row r="26" spans="1:18" x14ac:dyDescent="0.25">
      <c r="A26">
        <v>25</v>
      </c>
      <c r="B26" t="s">
        <v>92</v>
      </c>
      <c r="C26" t="s">
        <v>93</v>
      </c>
      <c r="D26" s="5">
        <v>3.1851851851851853E-2</v>
      </c>
      <c r="E26" t="s">
        <v>87</v>
      </c>
      <c r="F26" s="9">
        <v>501000</v>
      </c>
      <c r="G26" s="9">
        <v>10839808</v>
      </c>
      <c r="H26" s="9">
        <v>6662</v>
      </c>
      <c r="I26" s="1">
        <f t="shared" si="0"/>
        <v>4.683311733934771E-2</v>
      </c>
      <c r="J26" t="s">
        <v>14</v>
      </c>
      <c r="K26">
        <f t="shared" si="1"/>
        <v>28</v>
      </c>
      <c r="L26">
        <f t="shared" si="2"/>
        <v>7</v>
      </c>
      <c r="M26">
        <f t="shared" si="3"/>
        <v>2023</v>
      </c>
      <c r="N26" t="str">
        <f t="shared" si="7"/>
        <v>Jul</v>
      </c>
      <c r="O26" t="s">
        <v>94</v>
      </c>
      <c r="P26" s="1">
        <f t="shared" si="4"/>
        <v>4.6218530807925748E-2</v>
      </c>
      <c r="Q26" s="1">
        <f t="shared" si="5"/>
        <v>6.1458653142195871E-4</v>
      </c>
      <c r="R26" s="1">
        <f t="shared" si="6"/>
        <v>1.3297405189620758E-2</v>
      </c>
    </row>
    <row r="27" spans="1:18" x14ac:dyDescent="0.25">
      <c r="A27">
        <v>26</v>
      </c>
      <c r="B27" t="s">
        <v>95</v>
      </c>
      <c r="C27" t="s">
        <v>96</v>
      </c>
      <c r="D27" s="5">
        <v>3.2662037037037038E-2</v>
      </c>
      <c r="E27" t="s">
        <v>87</v>
      </c>
      <c r="F27" s="9">
        <v>282000</v>
      </c>
      <c r="G27" s="9">
        <v>8470329</v>
      </c>
      <c r="H27" s="9">
        <v>6093</v>
      </c>
      <c r="I27" s="1">
        <f t="shared" si="0"/>
        <v>3.4012020076197746E-2</v>
      </c>
      <c r="J27" t="s">
        <v>14</v>
      </c>
      <c r="K27">
        <f t="shared" si="1"/>
        <v>27</v>
      </c>
      <c r="L27">
        <f t="shared" si="2"/>
        <v>7</v>
      </c>
      <c r="M27">
        <f t="shared" si="3"/>
        <v>2023</v>
      </c>
      <c r="N27" t="str">
        <f t="shared" si="7"/>
        <v>Jul</v>
      </c>
      <c r="O27" t="s">
        <v>97</v>
      </c>
      <c r="P27" s="1">
        <f t="shared" si="4"/>
        <v>3.3292685561564374E-2</v>
      </c>
      <c r="Q27" s="1">
        <f t="shared" si="5"/>
        <v>7.1933451463337494E-4</v>
      </c>
      <c r="R27" s="1">
        <f t="shared" si="6"/>
        <v>2.1606382978723405E-2</v>
      </c>
    </row>
    <row r="28" spans="1:18" x14ac:dyDescent="0.25">
      <c r="A28">
        <v>27</v>
      </c>
      <c r="B28" t="s">
        <v>98</v>
      </c>
      <c r="C28" t="s">
        <v>99</v>
      </c>
      <c r="D28" s="5">
        <v>2.8680555555555553E-2</v>
      </c>
      <c r="E28" t="s">
        <v>100</v>
      </c>
      <c r="F28" s="9">
        <v>248000</v>
      </c>
      <c r="G28" s="9">
        <v>5494075</v>
      </c>
      <c r="H28" s="9">
        <v>4122</v>
      </c>
      <c r="I28" s="1">
        <f t="shared" si="0"/>
        <v>4.5889799465788146E-2</v>
      </c>
      <c r="J28" t="s">
        <v>14</v>
      </c>
      <c r="K28">
        <f t="shared" si="1"/>
        <v>26</v>
      </c>
      <c r="L28">
        <f t="shared" si="2"/>
        <v>6</v>
      </c>
      <c r="M28">
        <f t="shared" si="3"/>
        <v>2023</v>
      </c>
      <c r="N28" t="str">
        <f t="shared" si="7"/>
        <v>Jun</v>
      </c>
      <c r="O28" t="s">
        <v>101</v>
      </c>
      <c r="P28" s="1">
        <f t="shared" si="4"/>
        <v>4.5139536682699093E-2</v>
      </c>
      <c r="Q28" s="1">
        <f t="shared" si="5"/>
        <v>7.5026278308905499E-4</v>
      </c>
      <c r="R28" s="1">
        <f t="shared" si="6"/>
        <v>1.6620967741935482E-2</v>
      </c>
    </row>
    <row r="29" spans="1:18" x14ac:dyDescent="0.25">
      <c r="A29">
        <v>28</v>
      </c>
      <c r="B29" t="s">
        <v>102</v>
      </c>
      <c r="C29" t="s">
        <v>103</v>
      </c>
      <c r="D29" s="5">
        <v>4.5590277777777778E-2</v>
      </c>
      <c r="E29" t="s">
        <v>100</v>
      </c>
      <c r="F29" s="9">
        <v>288000</v>
      </c>
      <c r="G29" s="9">
        <v>8091506</v>
      </c>
      <c r="H29" s="9">
        <v>6582</v>
      </c>
      <c r="I29" s="1">
        <f t="shared" si="0"/>
        <v>3.6406325349075931E-2</v>
      </c>
      <c r="J29" t="s">
        <v>14</v>
      </c>
      <c r="K29">
        <f t="shared" si="1"/>
        <v>25</v>
      </c>
      <c r="L29">
        <f t="shared" si="2"/>
        <v>6</v>
      </c>
      <c r="M29">
        <f t="shared" si="3"/>
        <v>2023</v>
      </c>
      <c r="N29" t="str">
        <f t="shared" si="7"/>
        <v>Jun</v>
      </c>
      <c r="O29" t="s">
        <v>104</v>
      </c>
      <c r="P29" s="1">
        <f t="shared" si="4"/>
        <v>3.5592879743276469E-2</v>
      </c>
      <c r="Q29" s="1">
        <f t="shared" si="5"/>
        <v>8.1344560579946429E-4</v>
      </c>
      <c r="R29" s="1">
        <f t="shared" si="6"/>
        <v>2.2854166666666665E-2</v>
      </c>
    </row>
    <row r="30" spans="1:18" x14ac:dyDescent="0.25">
      <c r="A30">
        <v>29</v>
      </c>
      <c r="B30" t="s">
        <v>105</v>
      </c>
      <c r="C30" t="s">
        <v>106</v>
      </c>
      <c r="D30" s="5">
        <v>3.24537037037037E-2</v>
      </c>
      <c r="E30" t="s">
        <v>100</v>
      </c>
      <c r="F30" s="9">
        <v>360000</v>
      </c>
      <c r="G30" s="9">
        <v>10568948</v>
      </c>
      <c r="H30" s="9">
        <v>7691</v>
      </c>
      <c r="I30" s="1">
        <f t="shared" si="0"/>
        <v>3.4789744447602543E-2</v>
      </c>
      <c r="J30" t="s">
        <v>14</v>
      </c>
      <c r="K30">
        <f t="shared" si="1"/>
        <v>24</v>
      </c>
      <c r="L30">
        <f t="shared" si="2"/>
        <v>6</v>
      </c>
      <c r="M30">
        <f t="shared" si="3"/>
        <v>2023</v>
      </c>
      <c r="N30" t="str">
        <f t="shared" si="7"/>
        <v>Jun</v>
      </c>
      <c r="O30" t="s">
        <v>107</v>
      </c>
      <c r="P30" s="1">
        <f t="shared" si="4"/>
        <v>3.4062046667274734E-2</v>
      </c>
      <c r="Q30" s="1">
        <f t="shared" si="5"/>
        <v>7.2769778032780554E-4</v>
      </c>
      <c r="R30" s="1">
        <f t="shared" si="6"/>
        <v>2.1363888888888891E-2</v>
      </c>
    </row>
    <row r="31" spans="1:18" x14ac:dyDescent="0.25">
      <c r="A31">
        <v>30</v>
      </c>
      <c r="B31" t="s">
        <v>108</v>
      </c>
      <c r="C31" t="s">
        <v>109</v>
      </c>
      <c r="D31" s="5">
        <v>4.6261574074074073E-2</v>
      </c>
      <c r="E31" t="s">
        <v>100</v>
      </c>
      <c r="F31" s="9">
        <v>243000</v>
      </c>
      <c r="G31" s="9">
        <v>7501363</v>
      </c>
      <c r="H31" s="9">
        <v>8172</v>
      </c>
      <c r="I31" s="1">
        <f t="shared" si="0"/>
        <v>3.34835149292202E-2</v>
      </c>
      <c r="J31" t="s">
        <v>14</v>
      </c>
      <c r="K31">
        <f t="shared" si="1"/>
        <v>23</v>
      </c>
      <c r="L31">
        <f t="shared" si="2"/>
        <v>6</v>
      </c>
      <c r="M31">
        <f t="shared" si="3"/>
        <v>2023</v>
      </c>
      <c r="N31" t="str">
        <f t="shared" si="7"/>
        <v>Jun</v>
      </c>
      <c r="O31" t="s">
        <v>110</v>
      </c>
      <c r="P31" s="1">
        <f t="shared" si="4"/>
        <v>3.2394112909880514E-2</v>
      </c>
      <c r="Q31" s="1">
        <f t="shared" si="5"/>
        <v>1.0894020193396854E-3</v>
      </c>
      <c r="R31" s="1">
        <f t="shared" si="6"/>
        <v>3.3629629629629627E-2</v>
      </c>
    </row>
    <row r="32" spans="1:18" x14ac:dyDescent="0.25">
      <c r="A32">
        <v>31</v>
      </c>
      <c r="B32" t="s">
        <v>111</v>
      </c>
      <c r="C32" t="s">
        <v>112</v>
      </c>
      <c r="D32" s="5">
        <v>4.2500000000000003E-2</v>
      </c>
      <c r="E32" t="s">
        <v>113</v>
      </c>
      <c r="F32" s="9">
        <v>386000</v>
      </c>
      <c r="G32" s="9">
        <v>9695289</v>
      </c>
      <c r="H32" s="9">
        <v>10869</v>
      </c>
      <c r="I32" s="1">
        <f t="shared" si="0"/>
        <v>4.0934210419101481E-2</v>
      </c>
      <c r="J32" t="s">
        <v>14</v>
      </c>
      <c r="K32">
        <f t="shared" si="1"/>
        <v>22</v>
      </c>
      <c r="L32">
        <f t="shared" si="2"/>
        <v>5</v>
      </c>
      <c r="M32">
        <f t="shared" si="3"/>
        <v>2023</v>
      </c>
      <c r="N32" t="str">
        <f t="shared" si="7"/>
        <v>May</v>
      </c>
      <c r="O32" t="s">
        <v>114</v>
      </c>
      <c r="P32" s="1">
        <f t="shared" si="4"/>
        <v>3.9813150489892563E-2</v>
      </c>
      <c r="Q32" s="1">
        <f t="shared" si="5"/>
        <v>1.1210599292089179E-3</v>
      </c>
      <c r="R32" s="1">
        <f t="shared" si="6"/>
        <v>2.8158031088082902E-2</v>
      </c>
    </row>
    <row r="33" spans="1:18" x14ac:dyDescent="0.25">
      <c r="A33">
        <v>32</v>
      </c>
      <c r="B33" t="s">
        <v>115</v>
      </c>
      <c r="C33" t="s">
        <v>116</v>
      </c>
      <c r="D33" s="5">
        <v>4.1400462962962965E-2</v>
      </c>
      <c r="E33" t="s">
        <v>113</v>
      </c>
      <c r="F33" s="9">
        <v>558000</v>
      </c>
      <c r="G33" s="9">
        <v>13462741</v>
      </c>
      <c r="H33" s="9">
        <v>16593</v>
      </c>
      <c r="I33" s="1">
        <f t="shared" si="0"/>
        <v>4.268023874187285E-2</v>
      </c>
      <c r="J33" t="s">
        <v>14</v>
      </c>
      <c r="K33">
        <f t="shared" si="1"/>
        <v>21</v>
      </c>
      <c r="L33">
        <f t="shared" si="2"/>
        <v>5</v>
      </c>
      <c r="M33">
        <f t="shared" si="3"/>
        <v>2023</v>
      </c>
      <c r="N33" t="str">
        <f t="shared" si="7"/>
        <v>May</v>
      </c>
      <c r="O33" t="s">
        <v>117</v>
      </c>
      <c r="P33" s="1">
        <f t="shared" si="4"/>
        <v>4.144772598685513E-2</v>
      </c>
      <c r="Q33" s="1">
        <f t="shared" si="5"/>
        <v>1.232512755017719E-3</v>
      </c>
      <c r="R33" s="1">
        <f t="shared" si="6"/>
        <v>2.9736559139784947E-2</v>
      </c>
    </row>
    <row r="34" spans="1:18" x14ac:dyDescent="0.25">
      <c r="A34">
        <v>33</v>
      </c>
      <c r="B34" t="s">
        <v>118</v>
      </c>
      <c r="C34" t="s">
        <v>119</v>
      </c>
      <c r="D34" s="5">
        <v>6.7407407407407416E-2</v>
      </c>
      <c r="E34" t="s">
        <v>113</v>
      </c>
      <c r="F34" s="9">
        <v>316000</v>
      </c>
      <c r="G34" s="9">
        <v>14028092</v>
      </c>
      <c r="H34" s="9">
        <v>7935</v>
      </c>
      <c r="I34" s="1">
        <f t="shared" si="0"/>
        <v>2.3091878781519255E-2</v>
      </c>
      <c r="J34" t="s">
        <v>14</v>
      </c>
      <c r="K34">
        <f t="shared" si="1"/>
        <v>20</v>
      </c>
      <c r="L34">
        <f t="shared" si="2"/>
        <v>5</v>
      </c>
      <c r="M34">
        <f t="shared" si="3"/>
        <v>2023</v>
      </c>
      <c r="N34" t="str">
        <f t="shared" si="7"/>
        <v>May</v>
      </c>
      <c r="O34" t="s">
        <v>120</v>
      </c>
      <c r="P34" s="1">
        <f t="shared" si="4"/>
        <v>2.2526228085758205E-2</v>
      </c>
      <c r="Q34" s="1">
        <f t="shared" si="5"/>
        <v>5.6565069576104861E-4</v>
      </c>
      <c r="R34" s="1">
        <f t="shared" si="6"/>
        <v>2.5110759493670885E-2</v>
      </c>
    </row>
    <row r="35" spans="1:18" x14ac:dyDescent="0.25">
      <c r="A35">
        <v>34</v>
      </c>
      <c r="B35" t="s">
        <v>121</v>
      </c>
      <c r="C35" t="s">
        <v>122</v>
      </c>
      <c r="D35" s="5">
        <v>5.5914351851851847E-2</v>
      </c>
      <c r="E35" t="s">
        <v>113</v>
      </c>
      <c r="F35" s="9">
        <v>375000</v>
      </c>
      <c r="G35" s="9">
        <v>10835727</v>
      </c>
      <c r="H35" s="9">
        <v>8366</v>
      </c>
      <c r="I35" s="1">
        <f t="shared" si="0"/>
        <v>3.5379813463369832E-2</v>
      </c>
      <c r="J35" t="s">
        <v>14</v>
      </c>
      <c r="K35">
        <f t="shared" si="1"/>
        <v>19</v>
      </c>
      <c r="L35">
        <f t="shared" si="2"/>
        <v>5</v>
      </c>
      <c r="M35">
        <f t="shared" si="3"/>
        <v>2023</v>
      </c>
      <c r="N35" t="str">
        <f t="shared" si="7"/>
        <v>May</v>
      </c>
      <c r="O35" t="s">
        <v>123</v>
      </c>
      <c r="P35" s="1">
        <f t="shared" si="4"/>
        <v>3.4607737902588351E-2</v>
      </c>
      <c r="Q35" s="1">
        <f t="shared" si="5"/>
        <v>7.7207556078147778E-4</v>
      </c>
      <c r="R35" s="1">
        <f t="shared" si="6"/>
        <v>2.2309333333333334E-2</v>
      </c>
    </row>
    <row r="36" spans="1:18" x14ac:dyDescent="0.25">
      <c r="A36">
        <v>35</v>
      </c>
      <c r="B36" t="s">
        <v>124</v>
      </c>
      <c r="C36" t="s">
        <v>125</v>
      </c>
      <c r="D36" s="5">
        <v>4.7476851851851853E-2</v>
      </c>
      <c r="E36" t="s">
        <v>113</v>
      </c>
      <c r="F36" s="9">
        <v>528000</v>
      </c>
      <c r="G36" s="9">
        <v>8528219</v>
      </c>
      <c r="H36" s="9">
        <v>7469</v>
      </c>
      <c r="I36" s="1">
        <f t="shared" si="0"/>
        <v>6.2787904485098231E-2</v>
      </c>
      <c r="J36" t="s">
        <v>14</v>
      </c>
      <c r="K36">
        <f t="shared" si="1"/>
        <v>18</v>
      </c>
      <c r="L36">
        <f t="shared" si="2"/>
        <v>4</v>
      </c>
      <c r="M36">
        <f t="shared" si="3"/>
        <v>2023</v>
      </c>
      <c r="N36" t="str">
        <f t="shared" si="7"/>
        <v>Apr</v>
      </c>
      <c r="O36" t="s">
        <v>126</v>
      </c>
      <c r="P36" s="1">
        <f t="shared" si="4"/>
        <v>6.1912106150182118E-2</v>
      </c>
      <c r="Q36" s="1">
        <f t="shared" si="5"/>
        <v>8.7579833491611785E-4</v>
      </c>
      <c r="R36" s="1">
        <f t="shared" si="6"/>
        <v>1.4145833333333333E-2</v>
      </c>
    </row>
    <row r="37" spans="1:18" x14ac:dyDescent="0.25">
      <c r="A37">
        <v>36</v>
      </c>
      <c r="B37" t="s">
        <v>127</v>
      </c>
      <c r="C37" t="s">
        <v>128</v>
      </c>
      <c r="D37" s="5">
        <v>3.1782407407407405E-2</v>
      </c>
      <c r="E37" t="s">
        <v>129</v>
      </c>
      <c r="F37" s="9">
        <v>316000</v>
      </c>
      <c r="G37" s="9">
        <v>8566372</v>
      </c>
      <c r="H37" s="9">
        <v>6568</v>
      </c>
      <c r="I37" s="1">
        <f t="shared" si="0"/>
        <v>3.7655147359932535E-2</v>
      </c>
      <c r="J37" t="s">
        <v>14</v>
      </c>
      <c r="K37">
        <f t="shared" si="1"/>
        <v>17</v>
      </c>
      <c r="L37">
        <f t="shared" si="2"/>
        <v>4</v>
      </c>
      <c r="M37">
        <f t="shared" si="3"/>
        <v>2023</v>
      </c>
      <c r="N37" t="str">
        <f t="shared" si="7"/>
        <v>Apr</v>
      </c>
      <c r="O37" t="s">
        <v>130</v>
      </c>
      <c r="P37" s="1">
        <f t="shared" si="4"/>
        <v>3.6888428380182414E-2</v>
      </c>
      <c r="Q37" s="1">
        <f t="shared" si="5"/>
        <v>7.6671897975012055E-4</v>
      </c>
      <c r="R37" s="1">
        <f t="shared" si="6"/>
        <v>2.078481012658228E-2</v>
      </c>
    </row>
    <row r="38" spans="1:18" x14ac:dyDescent="0.25">
      <c r="A38">
        <v>37</v>
      </c>
      <c r="B38" t="s">
        <v>131</v>
      </c>
      <c r="C38" t="s">
        <v>132</v>
      </c>
      <c r="D38" s="5">
        <v>5.5810185185185185E-2</v>
      </c>
      <c r="E38" t="s">
        <v>129</v>
      </c>
      <c r="F38" s="9">
        <v>304000</v>
      </c>
      <c r="G38" s="9">
        <v>10802952</v>
      </c>
      <c r="H38" s="9">
        <v>7492</v>
      </c>
      <c r="I38" s="1">
        <f t="shared" si="0"/>
        <v>2.8833970566563658E-2</v>
      </c>
      <c r="J38" t="s">
        <v>14</v>
      </c>
      <c r="K38">
        <f t="shared" si="1"/>
        <v>16</v>
      </c>
      <c r="L38">
        <f t="shared" si="2"/>
        <v>4</v>
      </c>
      <c r="M38">
        <f t="shared" si="3"/>
        <v>2023</v>
      </c>
      <c r="N38" t="str">
        <f t="shared" si="7"/>
        <v>Apr</v>
      </c>
      <c r="O38" t="s">
        <v>133</v>
      </c>
      <c r="P38" s="1">
        <f t="shared" si="4"/>
        <v>2.814045642339242E-2</v>
      </c>
      <c r="Q38" s="1">
        <f t="shared" si="5"/>
        <v>6.9351414317123691E-4</v>
      </c>
      <c r="R38" s="1">
        <f t="shared" si="6"/>
        <v>2.4644736842105264E-2</v>
      </c>
    </row>
    <row r="39" spans="1:18" x14ac:dyDescent="0.25">
      <c r="A39">
        <v>38</v>
      </c>
      <c r="B39" t="s">
        <v>134</v>
      </c>
      <c r="C39" t="s">
        <v>135</v>
      </c>
      <c r="D39" s="5">
        <v>5.2025462962962961E-2</v>
      </c>
      <c r="E39" t="s">
        <v>136</v>
      </c>
      <c r="F39" s="9">
        <v>329000</v>
      </c>
      <c r="G39" s="9">
        <v>10158738</v>
      </c>
      <c r="H39" s="9">
        <v>11377</v>
      </c>
      <c r="I39" s="1">
        <f t="shared" si="0"/>
        <v>3.3505835075183552E-2</v>
      </c>
      <c r="J39" t="s">
        <v>14</v>
      </c>
      <c r="K39">
        <f t="shared" si="1"/>
        <v>13</v>
      </c>
      <c r="L39">
        <f t="shared" si="2"/>
        <v>3</v>
      </c>
      <c r="M39">
        <f t="shared" si="3"/>
        <v>2023</v>
      </c>
      <c r="N39" t="str">
        <f t="shared" si="7"/>
        <v>Mar</v>
      </c>
      <c r="O39" t="s">
        <v>137</v>
      </c>
      <c r="P39" s="1">
        <f t="shared" si="4"/>
        <v>3.238591250212379E-2</v>
      </c>
      <c r="Q39" s="1">
        <f t="shared" si="5"/>
        <v>1.1199225730597639E-3</v>
      </c>
      <c r="R39" s="1">
        <f t="shared" si="6"/>
        <v>3.4580547112462008E-2</v>
      </c>
    </row>
    <row r="40" spans="1:18" x14ac:dyDescent="0.25">
      <c r="A40">
        <v>39</v>
      </c>
      <c r="B40" t="s">
        <v>138</v>
      </c>
      <c r="C40" t="s">
        <v>139</v>
      </c>
      <c r="D40" s="5">
        <v>3.2939814814814811E-2</v>
      </c>
      <c r="E40" t="s">
        <v>136</v>
      </c>
      <c r="F40" s="9">
        <v>267000</v>
      </c>
      <c r="G40" s="9">
        <v>7766401</v>
      </c>
      <c r="H40" s="9">
        <v>5802</v>
      </c>
      <c r="I40" s="1">
        <f t="shared" si="0"/>
        <v>3.5125922547651095E-2</v>
      </c>
      <c r="J40" t="s">
        <v>14</v>
      </c>
      <c r="K40">
        <f t="shared" si="1"/>
        <v>12</v>
      </c>
      <c r="L40">
        <f t="shared" si="2"/>
        <v>3</v>
      </c>
      <c r="M40">
        <f t="shared" si="3"/>
        <v>2023</v>
      </c>
      <c r="N40" t="str">
        <f t="shared" si="7"/>
        <v>Mar</v>
      </c>
      <c r="O40" t="s">
        <v>140</v>
      </c>
      <c r="P40" s="1">
        <f t="shared" si="4"/>
        <v>3.4378858366957872E-2</v>
      </c>
      <c r="Q40" s="1">
        <f t="shared" si="5"/>
        <v>7.4706418069321937E-4</v>
      </c>
      <c r="R40" s="1">
        <f t="shared" si="6"/>
        <v>2.1730337078651685E-2</v>
      </c>
    </row>
    <row r="41" spans="1:18" x14ac:dyDescent="0.25">
      <c r="A41">
        <v>40</v>
      </c>
      <c r="B41" t="s">
        <v>141</v>
      </c>
      <c r="C41" t="s">
        <v>142</v>
      </c>
      <c r="D41" s="5">
        <v>2.854166666666667E-2</v>
      </c>
      <c r="E41" t="s">
        <v>136</v>
      </c>
      <c r="F41" s="9">
        <v>580000</v>
      </c>
      <c r="G41" s="9">
        <v>16403256</v>
      </c>
      <c r="H41" s="9">
        <v>13149</v>
      </c>
      <c r="I41" s="1">
        <f t="shared" si="0"/>
        <v>3.6160442780384577E-2</v>
      </c>
      <c r="J41" t="s">
        <v>14</v>
      </c>
      <c r="K41">
        <f t="shared" si="1"/>
        <v>11</v>
      </c>
      <c r="L41">
        <f t="shared" si="2"/>
        <v>3</v>
      </c>
      <c r="M41">
        <f t="shared" si="3"/>
        <v>2023</v>
      </c>
      <c r="N41" t="str">
        <f t="shared" si="7"/>
        <v>Mar</v>
      </c>
      <c r="O41" t="s">
        <v>143</v>
      </c>
      <c r="P41" s="1">
        <f t="shared" si="4"/>
        <v>3.535883363644389E-2</v>
      </c>
      <c r="Q41" s="1">
        <f t="shared" si="5"/>
        <v>8.0160914394069075E-4</v>
      </c>
      <c r="R41" s="1">
        <f t="shared" si="6"/>
        <v>2.2670689655172414E-2</v>
      </c>
    </row>
    <row r="42" spans="1:18" x14ac:dyDescent="0.25">
      <c r="A42">
        <v>41</v>
      </c>
      <c r="B42" t="s">
        <v>144</v>
      </c>
      <c r="C42" t="s">
        <v>145</v>
      </c>
      <c r="D42" s="5">
        <v>1.8159722222222219E-2</v>
      </c>
      <c r="E42" t="s">
        <v>136</v>
      </c>
      <c r="F42" s="9">
        <v>285000</v>
      </c>
      <c r="G42" s="9">
        <v>6657912</v>
      </c>
      <c r="H42" s="9">
        <v>7001</v>
      </c>
      <c r="I42" s="1">
        <f t="shared" si="0"/>
        <v>4.3857743989406887E-2</v>
      </c>
      <c r="J42" t="s">
        <v>14</v>
      </c>
      <c r="K42">
        <f t="shared" si="1"/>
        <v>10</v>
      </c>
      <c r="L42">
        <f t="shared" si="2"/>
        <v>3</v>
      </c>
      <c r="M42">
        <f t="shared" si="3"/>
        <v>2023</v>
      </c>
      <c r="N42" t="str">
        <f t="shared" si="7"/>
        <v>Mar</v>
      </c>
      <c r="O42" t="s">
        <v>146</v>
      </c>
      <c r="P42" s="1">
        <f t="shared" si="4"/>
        <v>4.280621311906796E-2</v>
      </c>
      <c r="Q42" s="1">
        <f t="shared" si="5"/>
        <v>1.0515308703389291E-3</v>
      </c>
      <c r="R42" s="1">
        <f t="shared" si="6"/>
        <v>2.4564912280701755E-2</v>
      </c>
    </row>
    <row r="43" spans="1:18" x14ac:dyDescent="0.25">
      <c r="A43">
        <v>42</v>
      </c>
      <c r="B43" t="s">
        <v>147</v>
      </c>
      <c r="C43" t="s">
        <v>148</v>
      </c>
      <c r="D43" s="5">
        <v>3.7326388888888888E-2</v>
      </c>
      <c r="E43" t="s">
        <v>149</v>
      </c>
      <c r="F43" s="9">
        <v>351000</v>
      </c>
      <c r="G43" s="9">
        <v>10382579</v>
      </c>
      <c r="H43" s="9">
        <v>7986</v>
      </c>
      <c r="I43" s="1">
        <f t="shared" si="0"/>
        <v>3.4575802409016101E-2</v>
      </c>
      <c r="J43" t="s">
        <v>14</v>
      </c>
      <c r="K43">
        <f t="shared" si="1"/>
        <v>9</v>
      </c>
      <c r="L43">
        <f t="shared" si="2"/>
        <v>2</v>
      </c>
      <c r="M43">
        <f t="shared" si="3"/>
        <v>2023</v>
      </c>
      <c r="N43" t="str">
        <f t="shared" si="7"/>
        <v>Feb</v>
      </c>
      <c r="O43" t="s">
        <v>150</v>
      </c>
      <c r="P43" s="1">
        <f t="shared" si="4"/>
        <v>3.3806629354806737E-2</v>
      </c>
      <c r="Q43" s="1">
        <f t="shared" si="5"/>
        <v>7.6917305420936362E-4</v>
      </c>
      <c r="R43" s="1">
        <f t="shared" si="6"/>
        <v>2.2752136752136751E-2</v>
      </c>
    </row>
    <row r="44" spans="1:18" x14ac:dyDescent="0.25">
      <c r="A44">
        <v>43</v>
      </c>
      <c r="B44" t="s">
        <v>151</v>
      </c>
      <c r="C44" t="s">
        <v>152</v>
      </c>
      <c r="D44" s="5">
        <v>2.5821759259259256E-2</v>
      </c>
      <c r="E44" t="s">
        <v>149</v>
      </c>
      <c r="F44" s="9">
        <v>813000</v>
      </c>
      <c r="G44" s="9">
        <v>20542249</v>
      </c>
      <c r="H44" s="9">
        <v>16664</v>
      </c>
      <c r="I44" s="1">
        <f t="shared" si="0"/>
        <v>4.0388177555437089E-2</v>
      </c>
      <c r="J44" t="s">
        <v>14</v>
      </c>
      <c r="K44">
        <f t="shared" si="1"/>
        <v>8</v>
      </c>
      <c r="L44">
        <f t="shared" si="2"/>
        <v>2</v>
      </c>
      <c r="M44">
        <f t="shared" si="3"/>
        <v>2023</v>
      </c>
      <c r="N44" t="str">
        <f t="shared" si="7"/>
        <v>Feb</v>
      </c>
      <c r="O44" t="s">
        <v>153</v>
      </c>
      <c r="P44" s="1">
        <f t="shared" si="4"/>
        <v>3.9576971343303256E-2</v>
      </c>
      <c r="Q44" s="1">
        <f t="shared" si="5"/>
        <v>8.1120621213383206E-4</v>
      </c>
      <c r="R44" s="1">
        <f t="shared" si="6"/>
        <v>2.0496924969249694E-2</v>
      </c>
    </row>
    <row r="45" spans="1:18" x14ac:dyDescent="0.25">
      <c r="A45">
        <v>44</v>
      </c>
      <c r="B45" t="s">
        <v>154</v>
      </c>
      <c r="C45" t="s">
        <v>155</v>
      </c>
      <c r="D45" s="5">
        <v>5.2037037037037041E-2</v>
      </c>
      <c r="E45" t="s">
        <v>149</v>
      </c>
      <c r="F45" s="9">
        <v>395000</v>
      </c>
      <c r="G45" s="9">
        <v>14289362</v>
      </c>
      <c r="H45" s="9">
        <v>8026</v>
      </c>
      <c r="I45" s="1">
        <f t="shared" si="0"/>
        <v>2.8204618232780442E-2</v>
      </c>
      <c r="J45" t="s">
        <v>14</v>
      </c>
      <c r="K45">
        <f t="shared" si="1"/>
        <v>7</v>
      </c>
      <c r="L45">
        <f t="shared" si="2"/>
        <v>2</v>
      </c>
      <c r="M45">
        <f t="shared" si="3"/>
        <v>2023</v>
      </c>
      <c r="N45" t="str">
        <f t="shared" si="7"/>
        <v>Feb</v>
      </c>
      <c r="O45" t="s">
        <v>156</v>
      </c>
      <c r="P45" s="1">
        <f t="shared" si="4"/>
        <v>2.7642941651278761E-2</v>
      </c>
      <c r="Q45" s="1">
        <f t="shared" si="5"/>
        <v>5.6167658150167938E-4</v>
      </c>
      <c r="R45" s="1">
        <f t="shared" si="6"/>
        <v>2.0318987341772152E-2</v>
      </c>
    </row>
    <row r="46" spans="1:18" x14ac:dyDescent="0.25">
      <c r="A46">
        <v>45</v>
      </c>
      <c r="B46" t="s">
        <v>157</v>
      </c>
      <c r="C46" t="s">
        <v>158</v>
      </c>
      <c r="D46" s="5">
        <v>3.4456018518518518E-2</v>
      </c>
      <c r="E46" t="s">
        <v>149</v>
      </c>
      <c r="F46" s="9">
        <v>653000</v>
      </c>
      <c r="G46" s="9">
        <v>17547292</v>
      </c>
      <c r="H46" s="9">
        <v>15513</v>
      </c>
      <c r="I46" s="1">
        <f t="shared" si="0"/>
        <v>3.8097787396482605E-2</v>
      </c>
      <c r="J46" t="s">
        <v>14</v>
      </c>
      <c r="K46">
        <f t="shared" si="1"/>
        <v>6</v>
      </c>
      <c r="L46">
        <f t="shared" si="2"/>
        <v>2</v>
      </c>
      <c r="M46">
        <f t="shared" si="3"/>
        <v>2023</v>
      </c>
      <c r="N46" t="str">
        <f t="shared" si="7"/>
        <v>Feb</v>
      </c>
      <c r="O46" t="s">
        <v>159</v>
      </c>
      <c r="P46" s="1">
        <f t="shared" si="4"/>
        <v>3.7213719359089709E-2</v>
      </c>
      <c r="Q46" s="1">
        <f t="shared" si="5"/>
        <v>8.8406803739289228E-4</v>
      </c>
      <c r="R46" s="1">
        <f t="shared" si="6"/>
        <v>2.3756508422664625E-2</v>
      </c>
    </row>
    <row r="47" spans="1:18" x14ac:dyDescent="0.25">
      <c r="A47">
        <v>46</v>
      </c>
      <c r="B47" t="s">
        <v>160</v>
      </c>
      <c r="C47" t="s">
        <v>161</v>
      </c>
      <c r="D47" s="5">
        <v>4.6770833333333338E-2</v>
      </c>
      <c r="E47" t="s">
        <v>162</v>
      </c>
      <c r="F47" s="9">
        <v>491000</v>
      </c>
      <c r="G47" s="9">
        <v>17428834</v>
      </c>
      <c r="H47" s="9">
        <v>11963</v>
      </c>
      <c r="I47" s="1">
        <f t="shared" si="0"/>
        <v>2.8858098023080602E-2</v>
      </c>
      <c r="J47" t="s">
        <v>14</v>
      </c>
      <c r="K47">
        <f t="shared" si="1"/>
        <v>5</v>
      </c>
      <c r="L47">
        <f t="shared" si="2"/>
        <v>1</v>
      </c>
      <c r="M47">
        <f t="shared" si="3"/>
        <v>2023</v>
      </c>
      <c r="N47" t="str">
        <f t="shared" si="7"/>
        <v>Jan</v>
      </c>
      <c r="O47" t="s">
        <v>163</v>
      </c>
      <c r="P47" s="1">
        <f t="shared" si="4"/>
        <v>2.8171706724615084E-2</v>
      </c>
      <c r="Q47" s="1">
        <f t="shared" si="5"/>
        <v>6.8639129846551983E-4</v>
      </c>
      <c r="R47" s="1">
        <f t="shared" si="6"/>
        <v>2.4364562118126272E-2</v>
      </c>
    </row>
    <row r="48" spans="1:18" x14ac:dyDescent="0.25">
      <c r="A48">
        <v>47</v>
      </c>
      <c r="B48" t="s">
        <v>164</v>
      </c>
      <c r="C48" t="s">
        <v>165</v>
      </c>
      <c r="D48" s="5">
        <v>3.6435185185185189E-2</v>
      </c>
      <c r="E48" t="s">
        <v>162</v>
      </c>
      <c r="F48" s="9">
        <v>1700000</v>
      </c>
      <c r="G48" s="9">
        <v>59269018</v>
      </c>
      <c r="H48" s="9">
        <v>43030</v>
      </c>
      <c r="I48" s="1">
        <f t="shared" si="0"/>
        <v>2.9408788247512384E-2</v>
      </c>
      <c r="J48" t="s">
        <v>14</v>
      </c>
      <c r="K48">
        <f t="shared" si="1"/>
        <v>4</v>
      </c>
      <c r="L48">
        <f t="shared" si="2"/>
        <v>1</v>
      </c>
      <c r="M48">
        <f t="shared" si="3"/>
        <v>2023</v>
      </c>
      <c r="N48" t="str">
        <f t="shared" si="7"/>
        <v>Jan</v>
      </c>
      <c r="O48" t="s">
        <v>166</v>
      </c>
      <c r="P48" s="1">
        <f t="shared" si="4"/>
        <v>2.8682776556210193E-2</v>
      </c>
      <c r="Q48" s="1">
        <f t="shared" si="5"/>
        <v>7.2601169130219099E-4</v>
      </c>
      <c r="R48" s="1">
        <f t="shared" si="6"/>
        <v>2.5311764705882353E-2</v>
      </c>
    </row>
    <row r="49" spans="1:18" x14ac:dyDescent="0.25">
      <c r="A49">
        <v>48</v>
      </c>
      <c r="B49" t="s">
        <v>167</v>
      </c>
      <c r="C49" t="s">
        <v>168</v>
      </c>
      <c r="D49" s="5">
        <v>4.3981481481481483E-2</v>
      </c>
      <c r="E49" t="s">
        <v>162</v>
      </c>
      <c r="F49" s="9">
        <v>330000</v>
      </c>
      <c r="G49" s="9">
        <v>10737428</v>
      </c>
      <c r="H49" s="9">
        <v>7893</v>
      </c>
      <c r="I49" s="1">
        <f t="shared" si="0"/>
        <v>3.1468709266315918E-2</v>
      </c>
      <c r="J49" t="s">
        <v>14</v>
      </c>
      <c r="K49">
        <f t="shared" si="1"/>
        <v>3</v>
      </c>
      <c r="L49">
        <f t="shared" si="2"/>
        <v>1</v>
      </c>
      <c r="M49">
        <f t="shared" si="3"/>
        <v>2023</v>
      </c>
      <c r="N49" t="str">
        <f t="shared" si="7"/>
        <v>Jan</v>
      </c>
      <c r="O49" t="s">
        <v>169</v>
      </c>
      <c r="P49" s="1">
        <f t="shared" si="4"/>
        <v>3.0733617026349327E-2</v>
      </c>
      <c r="Q49" s="1">
        <f t="shared" si="5"/>
        <v>7.3509223996659164E-4</v>
      </c>
      <c r="R49" s="1">
        <f t="shared" si="6"/>
        <v>2.3918181818181818E-2</v>
      </c>
    </row>
    <row r="50" spans="1:18" x14ac:dyDescent="0.25">
      <c r="A50">
        <v>49</v>
      </c>
      <c r="B50" t="s">
        <v>170</v>
      </c>
      <c r="C50" t="s">
        <v>171</v>
      </c>
      <c r="D50" s="5">
        <v>1.9027777777777779E-2</v>
      </c>
      <c r="E50" t="s">
        <v>162</v>
      </c>
      <c r="F50" s="9">
        <v>452000</v>
      </c>
      <c r="G50" s="9">
        <v>12823465</v>
      </c>
      <c r="H50" s="9">
        <v>6893</v>
      </c>
      <c r="I50" s="1">
        <f t="shared" si="0"/>
        <v>3.578541369278896E-2</v>
      </c>
      <c r="J50" t="s">
        <v>14</v>
      </c>
      <c r="K50">
        <f t="shared" si="1"/>
        <v>2</v>
      </c>
      <c r="L50">
        <f t="shared" si="2"/>
        <v>1</v>
      </c>
      <c r="M50">
        <f t="shared" si="3"/>
        <v>2023</v>
      </c>
      <c r="N50" t="str">
        <f t="shared" si="7"/>
        <v>Jan</v>
      </c>
      <c r="O50" t="s">
        <v>172</v>
      </c>
      <c r="P50" s="1">
        <f t="shared" si="4"/>
        <v>3.5247883469873391E-2</v>
      </c>
      <c r="Q50" s="1">
        <f t="shared" si="5"/>
        <v>5.3753022291556918E-4</v>
      </c>
      <c r="R50" s="1">
        <f t="shared" si="6"/>
        <v>1.525E-2</v>
      </c>
    </row>
    <row r="51" spans="1:18" x14ac:dyDescent="0.25">
      <c r="A51">
        <v>50</v>
      </c>
      <c r="B51" t="s">
        <v>173</v>
      </c>
      <c r="C51" t="s">
        <v>174</v>
      </c>
      <c r="D51" s="5">
        <v>2.1770833333333336E-2</v>
      </c>
      <c r="E51" t="s">
        <v>162</v>
      </c>
      <c r="F51" s="9">
        <v>182000</v>
      </c>
      <c r="G51" s="9">
        <v>5502343</v>
      </c>
      <c r="H51" s="9">
        <v>2655</v>
      </c>
      <c r="I51" s="1">
        <f t="shared" si="0"/>
        <v>3.3559340084760254E-2</v>
      </c>
      <c r="J51" t="s">
        <v>14</v>
      </c>
      <c r="K51">
        <f t="shared" si="1"/>
        <v>1</v>
      </c>
      <c r="L51">
        <f t="shared" si="2"/>
        <v>1</v>
      </c>
      <c r="M51">
        <f t="shared" si="3"/>
        <v>2023</v>
      </c>
      <c r="N51" t="str">
        <f t="shared" si="7"/>
        <v>Jan</v>
      </c>
      <c r="O51" t="s">
        <v>175</v>
      </c>
      <c r="P51" s="1">
        <f t="shared" si="4"/>
        <v>3.3076818366285052E-2</v>
      </c>
      <c r="Q51" s="1">
        <f t="shared" si="5"/>
        <v>4.8252171847520232E-4</v>
      </c>
      <c r="R51" s="1">
        <f t="shared" si="6"/>
        <v>1.4587912087912087E-2</v>
      </c>
    </row>
    <row r="52" spans="1:18" x14ac:dyDescent="0.25">
      <c r="A52">
        <v>51</v>
      </c>
      <c r="B52" t="s">
        <v>176</v>
      </c>
      <c r="C52" t="s">
        <v>177</v>
      </c>
      <c r="D52" s="5">
        <v>7.4560185185185188E-2</v>
      </c>
      <c r="E52" t="s">
        <v>178</v>
      </c>
      <c r="F52" s="9">
        <v>275000</v>
      </c>
      <c r="G52" s="9">
        <v>11622374</v>
      </c>
      <c r="H52" s="9">
        <v>5679</v>
      </c>
      <c r="I52" s="1">
        <f t="shared" si="0"/>
        <v>2.4149885384861992E-2</v>
      </c>
      <c r="J52" t="s">
        <v>14</v>
      </c>
      <c r="K52">
        <f t="shared" si="1"/>
        <v>53</v>
      </c>
      <c r="L52">
        <f t="shared" si="2"/>
        <v>12</v>
      </c>
      <c r="M52">
        <f t="shared" si="3"/>
        <v>2022</v>
      </c>
      <c r="N52" t="str">
        <f t="shared" si="7"/>
        <v>Dec</v>
      </c>
      <c r="O52" t="s">
        <v>179</v>
      </c>
      <c r="P52" s="1">
        <f t="shared" si="4"/>
        <v>2.3661258878779842E-2</v>
      </c>
      <c r="Q52" s="1">
        <f t="shared" si="5"/>
        <v>4.8862650608214812E-4</v>
      </c>
      <c r="R52" s="1">
        <f t="shared" si="6"/>
        <v>2.0650909090909091E-2</v>
      </c>
    </row>
    <row r="53" spans="1:18" x14ac:dyDescent="0.25">
      <c r="A53">
        <v>52</v>
      </c>
      <c r="B53" t="s">
        <v>180</v>
      </c>
      <c r="C53" t="s">
        <v>181</v>
      </c>
      <c r="D53" s="5">
        <v>3.4305555555555554E-2</v>
      </c>
      <c r="E53" t="s">
        <v>178</v>
      </c>
      <c r="F53" s="9">
        <v>254000</v>
      </c>
      <c r="G53" s="9">
        <v>6782139</v>
      </c>
      <c r="H53" s="9">
        <v>3927</v>
      </c>
      <c r="I53" s="1">
        <f t="shared" si="0"/>
        <v>3.8030332318461771E-2</v>
      </c>
      <c r="J53" t="s">
        <v>14</v>
      </c>
      <c r="K53">
        <f t="shared" si="1"/>
        <v>52</v>
      </c>
      <c r="L53">
        <f t="shared" si="2"/>
        <v>12</v>
      </c>
      <c r="M53">
        <f t="shared" si="3"/>
        <v>2022</v>
      </c>
      <c r="N53" t="str">
        <f t="shared" si="7"/>
        <v>Dec</v>
      </c>
      <c r="O53" t="s">
        <v>182</v>
      </c>
      <c r="P53" s="1">
        <f t="shared" si="4"/>
        <v>3.7451311452036E-2</v>
      </c>
      <c r="Q53" s="1">
        <f t="shared" si="5"/>
        <v>5.7902086642576921E-4</v>
      </c>
      <c r="R53" s="1">
        <f t="shared" si="6"/>
        <v>1.5460629921259843E-2</v>
      </c>
    </row>
    <row r="54" spans="1:18" x14ac:dyDescent="0.25">
      <c r="A54">
        <v>53</v>
      </c>
      <c r="B54" t="s">
        <v>183</v>
      </c>
      <c r="C54" t="s">
        <v>184</v>
      </c>
      <c r="D54" s="5">
        <v>3.6874999999999998E-2</v>
      </c>
      <c r="E54" t="s">
        <v>178</v>
      </c>
      <c r="F54" s="9">
        <v>303000</v>
      </c>
      <c r="G54" s="9">
        <v>8445965</v>
      </c>
      <c r="H54" s="9">
        <v>5065</v>
      </c>
      <c r="I54" s="1">
        <f t="shared" si="0"/>
        <v>3.6474813712820263E-2</v>
      </c>
      <c r="J54" t="s">
        <v>14</v>
      </c>
      <c r="K54">
        <f t="shared" si="1"/>
        <v>51</v>
      </c>
      <c r="L54">
        <f t="shared" si="2"/>
        <v>12</v>
      </c>
      <c r="M54">
        <f t="shared" si="3"/>
        <v>2022</v>
      </c>
      <c r="N54" t="str">
        <f t="shared" si="7"/>
        <v>Dec</v>
      </c>
      <c r="O54" t="s">
        <v>185</v>
      </c>
      <c r="P54" s="1">
        <f t="shared" si="4"/>
        <v>3.587511906573139E-2</v>
      </c>
      <c r="Q54" s="1">
        <f t="shared" si="5"/>
        <v>5.996946470888762E-4</v>
      </c>
      <c r="R54" s="1">
        <f t="shared" si="6"/>
        <v>1.6716171617161716E-2</v>
      </c>
    </row>
    <row r="55" spans="1:18" x14ac:dyDescent="0.25">
      <c r="A55">
        <v>54</v>
      </c>
      <c r="B55" t="s">
        <v>186</v>
      </c>
      <c r="C55" t="s">
        <v>187</v>
      </c>
      <c r="D55" s="5">
        <v>3.6979166666666667E-2</v>
      </c>
      <c r="E55" t="s">
        <v>178</v>
      </c>
      <c r="F55" s="9">
        <v>483000</v>
      </c>
      <c r="G55" s="9">
        <v>11089931</v>
      </c>
      <c r="H55" s="9">
        <v>9237</v>
      </c>
      <c r="I55" s="1">
        <f t="shared" si="0"/>
        <v>4.4385938920629892E-2</v>
      </c>
      <c r="J55" t="s">
        <v>14</v>
      </c>
      <c r="K55">
        <f t="shared" si="1"/>
        <v>50</v>
      </c>
      <c r="L55">
        <f t="shared" si="2"/>
        <v>12</v>
      </c>
      <c r="M55">
        <f t="shared" si="3"/>
        <v>2022</v>
      </c>
      <c r="N55" t="str">
        <f t="shared" si="7"/>
        <v>Dec</v>
      </c>
      <c r="O55" t="s">
        <v>188</v>
      </c>
      <c r="P55" s="1">
        <f t="shared" si="4"/>
        <v>4.3553021204550325E-2</v>
      </c>
      <c r="Q55" s="1">
        <f t="shared" si="5"/>
        <v>8.32917716079568E-4</v>
      </c>
      <c r="R55" s="1">
        <f t="shared" si="6"/>
        <v>1.9124223602484471E-2</v>
      </c>
    </row>
    <row r="56" spans="1:18" x14ac:dyDescent="0.25">
      <c r="A56">
        <v>55</v>
      </c>
      <c r="B56" t="s">
        <v>189</v>
      </c>
      <c r="C56" t="s">
        <v>190</v>
      </c>
      <c r="D56" s="5">
        <v>4.4409722222222225E-2</v>
      </c>
      <c r="E56" t="s">
        <v>178</v>
      </c>
      <c r="F56" s="9">
        <v>370000</v>
      </c>
      <c r="G56" s="9">
        <v>12813943</v>
      </c>
      <c r="H56" s="9">
        <v>8720</v>
      </c>
      <c r="I56" s="1">
        <f t="shared" si="0"/>
        <v>2.9555305498081271E-2</v>
      </c>
      <c r="J56" t="s">
        <v>14</v>
      </c>
      <c r="K56">
        <f t="shared" si="1"/>
        <v>49</v>
      </c>
      <c r="L56">
        <f t="shared" si="2"/>
        <v>11</v>
      </c>
      <c r="M56">
        <f t="shared" si="3"/>
        <v>2022</v>
      </c>
      <c r="N56" t="str">
        <f t="shared" si="7"/>
        <v>Nov</v>
      </c>
      <c r="O56" t="s">
        <v>191</v>
      </c>
      <c r="P56" s="1">
        <f t="shared" si="4"/>
        <v>2.8874796774107703E-2</v>
      </c>
      <c r="Q56" s="1">
        <f t="shared" si="5"/>
        <v>6.8050872397356537E-4</v>
      </c>
      <c r="R56" s="1">
        <f t="shared" si="6"/>
        <v>2.3567567567567567E-2</v>
      </c>
    </row>
    <row r="57" spans="1:18" x14ac:dyDescent="0.25">
      <c r="A57">
        <v>56</v>
      </c>
      <c r="B57" t="s">
        <v>192</v>
      </c>
      <c r="C57" t="s">
        <v>193</v>
      </c>
      <c r="D57" s="5">
        <v>2.4247685185185181E-2</v>
      </c>
      <c r="E57" t="s">
        <v>178</v>
      </c>
      <c r="F57" s="9">
        <v>398000</v>
      </c>
      <c r="G57" s="9">
        <v>10051512</v>
      </c>
      <c r="H57" s="9">
        <v>7524</v>
      </c>
      <c r="I57" s="1">
        <f t="shared" si="0"/>
        <v>4.0344577014880943E-2</v>
      </c>
      <c r="J57" t="s">
        <v>14</v>
      </c>
      <c r="K57">
        <f t="shared" si="1"/>
        <v>48</v>
      </c>
      <c r="L57">
        <f t="shared" si="2"/>
        <v>11</v>
      </c>
      <c r="M57">
        <f t="shared" si="3"/>
        <v>2022</v>
      </c>
      <c r="N57" t="str">
        <f t="shared" si="7"/>
        <v>Nov</v>
      </c>
      <c r="O57" t="s">
        <v>194</v>
      </c>
      <c r="P57" s="1">
        <f t="shared" si="4"/>
        <v>3.9596032915246979E-2</v>
      </c>
      <c r="Q57" s="1">
        <f t="shared" si="5"/>
        <v>7.4854409963396554E-4</v>
      </c>
      <c r="R57" s="1">
        <f t="shared" si="6"/>
        <v>1.8904522613065328E-2</v>
      </c>
    </row>
    <row r="58" spans="1:18" x14ac:dyDescent="0.25">
      <c r="A58">
        <v>57</v>
      </c>
      <c r="B58" t="s">
        <v>195</v>
      </c>
      <c r="C58" t="s">
        <v>196</v>
      </c>
      <c r="D58" s="5">
        <v>2.6157407407407407E-2</v>
      </c>
      <c r="E58" t="s">
        <v>178</v>
      </c>
      <c r="F58" s="9">
        <v>319000</v>
      </c>
      <c r="G58" s="9">
        <v>9361105</v>
      </c>
      <c r="H58" s="9">
        <v>5224</v>
      </c>
      <c r="I58" s="1">
        <f t="shared" si="0"/>
        <v>3.4635227358308658E-2</v>
      </c>
      <c r="J58" t="s">
        <v>14</v>
      </c>
      <c r="K58">
        <f t="shared" si="1"/>
        <v>47</v>
      </c>
      <c r="L58">
        <f t="shared" si="2"/>
        <v>11</v>
      </c>
      <c r="M58">
        <f t="shared" si="3"/>
        <v>2022</v>
      </c>
      <c r="N58" t="str">
        <f t="shared" si="7"/>
        <v>Nov</v>
      </c>
      <c r="O58" t="s">
        <v>197</v>
      </c>
      <c r="P58" s="1">
        <f t="shared" si="4"/>
        <v>3.4077173581537647E-2</v>
      </c>
      <c r="Q58" s="1">
        <f t="shared" si="5"/>
        <v>5.5805377677101153E-4</v>
      </c>
      <c r="R58" s="1">
        <f t="shared" si="6"/>
        <v>1.637617554858934E-2</v>
      </c>
    </row>
    <row r="59" spans="1:18" x14ac:dyDescent="0.25">
      <c r="A59">
        <v>58</v>
      </c>
      <c r="B59" t="s">
        <v>198</v>
      </c>
      <c r="C59" t="s">
        <v>199</v>
      </c>
      <c r="D59" s="5">
        <v>3.6921296296296292E-2</v>
      </c>
      <c r="E59" t="s">
        <v>178</v>
      </c>
      <c r="F59" s="9">
        <v>615000</v>
      </c>
      <c r="G59" s="9">
        <v>15136544</v>
      </c>
      <c r="H59" s="9">
        <v>11763</v>
      </c>
      <c r="I59" s="1">
        <f t="shared" si="0"/>
        <v>4.1407272360190012E-2</v>
      </c>
      <c r="J59" t="s">
        <v>14</v>
      </c>
      <c r="K59">
        <f t="shared" si="1"/>
        <v>46</v>
      </c>
      <c r="L59">
        <f t="shared" si="2"/>
        <v>11</v>
      </c>
      <c r="M59">
        <f t="shared" si="3"/>
        <v>2022</v>
      </c>
      <c r="N59" t="str">
        <f t="shared" si="7"/>
        <v>Nov</v>
      </c>
      <c r="O59" t="s">
        <v>200</v>
      </c>
      <c r="P59" s="1">
        <f t="shared" si="4"/>
        <v>4.0630146485221459E-2</v>
      </c>
      <c r="Q59" s="1">
        <f t="shared" si="5"/>
        <v>7.7712587496855294E-4</v>
      </c>
      <c r="R59" s="1">
        <f t="shared" si="6"/>
        <v>1.9126829268292685E-2</v>
      </c>
    </row>
    <row r="60" spans="1:18" x14ac:dyDescent="0.25">
      <c r="A60">
        <v>59</v>
      </c>
      <c r="B60" t="s">
        <v>201</v>
      </c>
      <c r="C60" t="s">
        <v>202</v>
      </c>
      <c r="D60" s="5">
        <v>2.9456018518518517E-2</v>
      </c>
      <c r="E60" t="s">
        <v>178</v>
      </c>
      <c r="F60" s="9">
        <v>372000</v>
      </c>
      <c r="G60" s="9">
        <v>9139366</v>
      </c>
      <c r="H60" s="9">
        <v>8667</v>
      </c>
      <c r="I60" s="1">
        <f t="shared" si="0"/>
        <v>4.1651357435515769E-2</v>
      </c>
      <c r="J60" t="s">
        <v>14</v>
      </c>
      <c r="K60">
        <f t="shared" si="1"/>
        <v>45</v>
      </c>
      <c r="L60">
        <f t="shared" si="2"/>
        <v>10</v>
      </c>
      <c r="M60">
        <f t="shared" si="3"/>
        <v>2022</v>
      </c>
      <c r="N60" t="str">
        <f t="shared" si="7"/>
        <v>Oct</v>
      </c>
      <c r="O60" t="s">
        <v>203</v>
      </c>
      <c r="P60" s="1">
        <f t="shared" si="4"/>
        <v>4.0703042202270924E-2</v>
      </c>
      <c r="Q60" s="1">
        <f t="shared" si="5"/>
        <v>9.4831523324484437E-4</v>
      </c>
      <c r="R60" s="1">
        <f t="shared" si="6"/>
        <v>2.3298387096774193E-2</v>
      </c>
    </row>
    <row r="61" spans="1:18" x14ac:dyDescent="0.25">
      <c r="A61">
        <v>60</v>
      </c>
      <c r="B61" t="s">
        <v>204</v>
      </c>
      <c r="C61" t="s">
        <v>205</v>
      </c>
      <c r="D61" s="5">
        <v>2.854166666666667E-2</v>
      </c>
      <c r="E61" t="s">
        <v>178</v>
      </c>
      <c r="F61" s="9">
        <v>790000</v>
      </c>
      <c r="G61" s="9">
        <v>20583626</v>
      </c>
      <c r="H61" s="9">
        <v>17975</v>
      </c>
      <c r="I61" s="1">
        <f t="shared" si="0"/>
        <v>3.9253288026123288E-2</v>
      </c>
      <c r="J61" t="s">
        <v>14</v>
      </c>
      <c r="K61">
        <f t="shared" si="1"/>
        <v>44</v>
      </c>
      <c r="L61">
        <f t="shared" si="2"/>
        <v>10</v>
      </c>
      <c r="M61">
        <f t="shared" si="3"/>
        <v>2022</v>
      </c>
      <c r="N61" t="str">
        <f t="shared" si="7"/>
        <v>Oct</v>
      </c>
      <c r="O61" t="s">
        <v>206</v>
      </c>
      <c r="P61" s="1">
        <f t="shared" si="4"/>
        <v>3.8380021090550324E-2</v>
      </c>
      <c r="Q61" s="1">
        <f t="shared" si="5"/>
        <v>8.7326693557296462E-4</v>
      </c>
      <c r="R61" s="1">
        <f t="shared" si="6"/>
        <v>2.2753164556962024E-2</v>
      </c>
    </row>
    <row r="62" spans="1:18" x14ac:dyDescent="0.25">
      <c r="A62">
        <v>61</v>
      </c>
      <c r="B62" t="s">
        <v>207</v>
      </c>
      <c r="C62" t="s">
        <v>208</v>
      </c>
      <c r="D62" s="5">
        <v>1.7824074074074076E-2</v>
      </c>
      <c r="E62" t="s">
        <v>178</v>
      </c>
      <c r="F62" s="9">
        <v>1000000</v>
      </c>
      <c r="G62" s="9">
        <v>33015459</v>
      </c>
      <c r="H62" s="9">
        <v>20450</v>
      </c>
      <c r="I62" s="1">
        <f t="shared" si="0"/>
        <v>3.0908248163383098E-2</v>
      </c>
      <c r="J62" t="s">
        <v>14</v>
      </c>
      <c r="K62">
        <f t="shared" si="1"/>
        <v>43</v>
      </c>
      <c r="L62">
        <f t="shared" si="2"/>
        <v>10</v>
      </c>
      <c r="M62">
        <f t="shared" si="3"/>
        <v>2022</v>
      </c>
      <c r="N62" t="str">
        <f t="shared" si="7"/>
        <v>Oct</v>
      </c>
      <c r="O62" t="s">
        <v>209</v>
      </c>
      <c r="P62" s="1">
        <f t="shared" si="4"/>
        <v>3.0288841357619774E-2</v>
      </c>
      <c r="Q62" s="1">
        <f t="shared" si="5"/>
        <v>6.1940680576332442E-4</v>
      </c>
      <c r="R62" s="1">
        <f t="shared" si="6"/>
        <v>2.0449999999999999E-2</v>
      </c>
    </row>
    <row r="63" spans="1:18" x14ac:dyDescent="0.25">
      <c r="A63">
        <v>62</v>
      </c>
      <c r="B63" t="s">
        <v>210</v>
      </c>
      <c r="C63" t="s">
        <v>211</v>
      </c>
      <c r="D63" s="5">
        <v>2.372685185185185E-2</v>
      </c>
      <c r="E63" t="s">
        <v>178</v>
      </c>
      <c r="F63" s="9">
        <v>464000</v>
      </c>
      <c r="G63" s="9">
        <v>10824783</v>
      </c>
      <c r="H63" s="9">
        <v>7889</v>
      </c>
      <c r="I63" s="1">
        <f t="shared" si="0"/>
        <v>4.3593391202391772E-2</v>
      </c>
      <c r="J63" t="s">
        <v>14</v>
      </c>
      <c r="K63">
        <f t="shared" si="1"/>
        <v>42</v>
      </c>
      <c r="L63">
        <f t="shared" si="2"/>
        <v>10</v>
      </c>
      <c r="M63">
        <f t="shared" si="3"/>
        <v>2022</v>
      </c>
      <c r="N63" t="str">
        <f t="shared" si="7"/>
        <v>Oct</v>
      </c>
      <c r="O63" t="s">
        <v>212</v>
      </c>
      <c r="P63" s="1">
        <f t="shared" si="4"/>
        <v>4.2864600611393321E-2</v>
      </c>
      <c r="Q63" s="1">
        <f t="shared" si="5"/>
        <v>7.2879059099845232E-4</v>
      </c>
      <c r="R63" s="1">
        <f t="shared" si="6"/>
        <v>1.7002155172413793E-2</v>
      </c>
    </row>
    <row r="64" spans="1:18" x14ac:dyDescent="0.25">
      <c r="A64">
        <v>63</v>
      </c>
      <c r="B64" t="s">
        <v>213</v>
      </c>
      <c r="C64" t="s">
        <v>214</v>
      </c>
      <c r="D64" s="5">
        <v>4.5578703703703705E-2</v>
      </c>
      <c r="E64" t="s">
        <v>178</v>
      </c>
      <c r="F64" s="9">
        <v>393000</v>
      </c>
      <c r="G64" s="9">
        <v>13023544</v>
      </c>
      <c r="H64" s="9">
        <v>8557</v>
      </c>
      <c r="I64" s="1">
        <f t="shared" si="0"/>
        <v>3.083315877767219E-2</v>
      </c>
      <c r="J64" t="s">
        <v>14</v>
      </c>
      <c r="K64">
        <f t="shared" si="1"/>
        <v>41</v>
      </c>
      <c r="L64">
        <f t="shared" si="2"/>
        <v>10</v>
      </c>
      <c r="M64">
        <f t="shared" si="3"/>
        <v>2022</v>
      </c>
      <c r="N64" t="str">
        <f t="shared" si="7"/>
        <v>Oct</v>
      </c>
      <c r="O64" t="s">
        <v>215</v>
      </c>
      <c r="P64" s="1">
        <f t="shared" si="4"/>
        <v>3.0176117959904002E-2</v>
      </c>
      <c r="Q64" s="1">
        <f t="shared" si="5"/>
        <v>6.5704081776818966E-4</v>
      </c>
      <c r="R64" s="1">
        <f t="shared" si="6"/>
        <v>2.1773536895674302E-2</v>
      </c>
    </row>
    <row r="65" spans="1:18" x14ac:dyDescent="0.25">
      <c r="A65">
        <v>64</v>
      </c>
      <c r="B65" t="s">
        <v>216</v>
      </c>
      <c r="C65" t="s">
        <v>217</v>
      </c>
      <c r="D65" s="5">
        <v>1.1597222222222222E-2</v>
      </c>
      <c r="E65" t="s">
        <v>178</v>
      </c>
      <c r="F65" s="9">
        <v>673000</v>
      </c>
      <c r="G65" s="9">
        <v>20345562</v>
      </c>
      <c r="H65" s="9">
        <v>17646</v>
      </c>
      <c r="I65" s="1">
        <f t="shared" si="0"/>
        <v>3.3945781394487902E-2</v>
      </c>
      <c r="J65" t="s">
        <v>14</v>
      </c>
      <c r="K65">
        <f t="shared" si="1"/>
        <v>40</v>
      </c>
      <c r="L65">
        <f t="shared" si="2"/>
        <v>9</v>
      </c>
      <c r="M65">
        <f t="shared" si="3"/>
        <v>2022</v>
      </c>
      <c r="N65" t="str">
        <f t="shared" si="7"/>
        <v>Sep</v>
      </c>
      <c r="O65" t="s">
        <v>218</v>
      </c>
      <c r="P65" s="1">
        <f t="shared" si="4"/>
        <v>3.3078466940357806E-2</v>
      </c>
      <c r="Q65" s="1">
        <f t="shared" si="5"/>
        <v>8.6731445413009485E-4</v>
      </c>
      <c r="R65" s="1">
        <f t="shared" si="6"/>
        <v>2.6219910846953937E-2</v>
      </c>
    </row>
    <row r="66" spans="1:18" x14ac:dyDescent="0.25">
      <c r="A66">
        <v>65</v>
      </c>
      <c r="B66" t="s">
        <v>219</v>
      </c>
      <c r="C66" t="s">
        <v>220</v>
      </c>
      <c r="D66" s="5">
        <v>3.664351851851852E-2</v>
      </c>
      <c r="E66" t="s">
        <v>178</v>
      </c>
      <c r="F66" s="9">
        <v>347000</v>
      </c>
      <c r="G66" s="9">
        <v>10768306</v>
      </c>
      <c r="H66" s="9">
        <v>7219</v>
      </c>
      <c r="I66" s="1">
        <f t="shared" ref="I66:I129" si="8">(F66+H66)/G66</f>
        <v>3.289458899106322E-2</v>
      </c>
      <c r="J66" t="s">
        <v>14</v>
      </c>
      <c r="K66">
        <f t="shared" ref="K66:K129" si="9">WEEKNUM(O66)</f>
        <v>39</v>
      </c>
      <c r="L66">
        <f t="shared" ref="L66:L129" si="10">MONTH(O66)</f>
        <v>9</v>
      </c>
      <c r="M66">
        <f t="shared" ref="M66:M129" si="11">YEAR(O66)</f>
        <v>2022</v>
      </c>
      <c r="N66" t="str">
        <f t="shared" si="7"/>
        <v>Sep</v>
      </c>
      <c r="O66" t="s">
        <v>221</v>
      </c>
      <c r="P66" s="1">
        <f t="shared" ref="P66:P129" si="12">F66/G66</f>
        <v>3.2224195709148681E-2</v>
      </c>
      <c r="Q66" s="1">
        <f t="shared" ref="Q66:Q129" si="13">H66/G66</f>
        <v>6.7039328191453699E-4</v>
      </c>
      <c r="R66" s="1">
        <f t="shared" ref="R66:R129" si="14">H66/F66</f>
        <v>2.0804034582132563E-2</v>
      </c>
    </row>
    <row r="67" spans="1:18" x14ac:dyDescent="0.25">
      <c r="A67">
        <v>66</v>
      </c>
      <c r="B67" t="s">
        <v>222</v>
      </c>
      <c r="C67" t="s">
        <v>223</v>
      </c>
      <c r="D67" s="5">
        <v>3.771990740740741E-2</v>
      </c>
      <c r="E67" t="s">
        <v>178</v>
      </c>
      <c r="F67" s="9">
        <v>946000</v>
      </c>
      <c r="G67" s="9">
        <v>23832792</v>
      </c>
      <c r="H67" s="9">
        <v>22347</v>
      </c>
      <c r="I67" s="1">
        <f t="shared" si="8"/>
        <v>4.0630866916473739E-2</v>
      </c>
      <c r="J67" t="s">
        <v>14</v>
      </c>
      <c r="K67">
        <f t="shared" si="9"/>
        <v>38</v>
      </c>
      <c r="L67">
        <f t="shared" si="10"/>
        <v>9</v>
      </c>
      <c r="M67">
        <f t="shared" si="11"/>
        <v>2022</v>
      </c>
      <c r="N67" t="str">
        <f t="shared" ref="N67:N130" si="15">TEXT(DATE(M67, L67, 1), "mmm")</f>
        <v>Sep</v>
      </c>
      <c r="O67" t="s">
        <v>224</v>
      </c>
      <c r="P67" s="1">
        <f t="shared" si="12"/>
        <v>3.9693209255550081E-2</v>
      </c>
      <c r="Q67" s="1">
        <f t="shared" si="13"/>
        <v>9.3765766092365516E-4</v>
      </c>
      <c r="R67" s="1">
        <f t="shared" si="14"/>
        <v>2.362262156448203E-2</v>
      </c>
    </row>
    <row r="68" spans="1:18" x14ac:dyDescent="0.25">
      <c r="A68">
        <v>67</v>
      </c>
      <c r="B68" t="s">
        <v>225</v>
      </c>
      <c r="C68" t="s">
        <v>226</v>
      </c>
      <c r="D68" s="5">
        <v>4.1793981481481481E-2</v>
      </c>
      <c r="E68" t="s">
        <v>178</v>
      </c>
      <c r="F68" s="9">
        <v>325000</v>
      </c>
      <c r="G68" s="9">
        <v>7939356</v>
      </c>
      <c r="H68" s="9">
        <v>6701</v>
      </c>
      <c r="I68" s="1">
        <f t="shared" si="8"/>
        <v>4.1779333235592409E-2</v>
      </c>
      <c r="J68" t="s">
        <v>14</v>
      </c>
      <c r="K68">
        <f t="shared" si="9"/>
        <v>37</v>
      </c>
      <c r="L68">
        <f t="shared" si="10"/>
        <v>9</v>
      </c>
      <c r="M68">
        <f t="shared" si="11"/>
        <v>2022</v>
      </c>
      <c r="N68" t="str">
        <f t="shared" si="15"/>
        <v>Sep</v>
      </c>
      <c r="O68" t="s">
        <v>227</v>
      </c>
      <c r="P68" s="1">
        <f t="shared" si="12"/>
        <v>4.0935310118352171E-2</v>
      </c>
      <c r="Q68" s="1">
        <f t="shared" si="13"/>
        <v>8.440231172402396E-4</v>
      </c>
      <c r="R68" s="1">
        <f t="shared" si="14"/>
        <v>2.0618461538461537E-2</v>
      </c>
    </row>
    <row r="69" spans="1:18" x14ac:dyDescent="0.25">
      <c r="A69">
        <v>68</v>
      </c>
      <c r="B69" t="s">
        <v>228</v>
      </c>
      <c r="C69" t="s">
        <v>229</v>
      </c>
      <c r="D69" s="5">
        <v>3.7453703703703704E-2</v>
      </c>
      <c r="E69" t="s">
        <v>178</v>
      </c>
      <c r="F69" s="9">
        <v>467000</v>
      </c>
      <c r="G69" s="9">
        <v>11374429</v>
      </c>
      <c r="H69" s="9">
        <v>9697</v>
      </c>
      <c r="I69" s="1">
        <f t="shared" si="8"/>
        <v>4.1909532337843072E-2</v>
      </c>
      <c r="J69" t="s">
        <v>14</v>
      </c>
      <c r="K69">
        <f t="shared" si="9"/>
        <v>36</v>
      </c>
      <c r="L69">
        <f t="shared" si="10"/>
        <v>8</v>
      </c>
      <c r="M69">
        <f t="shared" si="11"/>
        <v>2022</v>
      </c>
      <c r="N69" t="str">
        <f t="shared" si="15"/>
        <v>Aug</v>
      </c>
      <c r="O69" t="s">
        <v>230</v>
      </c>
      <c r="P69" s="1">
        <f t="shared" si="12"/>
        <v>4.10570060264124E-2</v>
      </c>
      <c r="Q69" s="1">
        <f t="shared" si="13"/>
        <v>8.5252631143066613E-4</v>
      </c>
      <c r="R69" s="1">
        <f t="shared" si="14"/>
        <v>2.0764453961456104E-2</v>
      </c>
    </row>
    <row r="70" spans="1:18" x14ac:dyDescent="0.25">
      <c r="A70">
        <v>69</v>
      </c>
      <c r="B70" t="s">
        <v>231</v>
      </c>
      <c r="C70" t="s">
        <v>232</v>
      </c>
      <c r="D70" s="5">
        <v>6.6226851851851856E-2</v>
      </c>
      <c r="E70" t="s">
        <v>178</v>
      </c>
      <c r="F70" s="9">
        <v>412000</v>
      </c>
      <c r="G70" s="9">
        <v>20911544</v>
      </c>
      <c r="H70" s="9">
        <v>9542</v>
      </c>
      <c r="I70" s="1">
        <f t="shared" si="8"/>
        <v>2.0158339336397161E-2</v>
      </c>
      <c r="J70" t="s">
        <v>14</v>
      </c>
      <c r="K70">
        <f t="shared" si="9"/>
        <v>35</v>
      </c>
      <c r="L70">
        <f t="shared" si="10"/>
        <v>8</v>
      </c>
      <c r="M70">
        <f t="shared" si="11"/>
        <v>2022</v>
      </c>
      <c r="N70" t="str">
        <f t="shared" si="15"/>
        <v>Aug</v>
      </c>
      <c r="O70" t="s">
        <v>233</v>
      </c>
      <c r="P70" s="1">
        <f t="shared" si="12"/>
        <v>1.9702036348918091E-2</v>
      </c>
      <c r="Q70" s="1">
        <f t="shared" si="13"/>
        <v>4.5630298747906896E-4</v>
      </c>
      <c r="R70" s="1">
        <f t="shared" si="14"/>
        <v>2.316019417475728E-2</v>
      </c>
    </row>
    <row r="71" spans="1:18" x14ac:dyDescent="0.25">
      <c r="A71">
        <v>70</v>
      </c>
      <c r="B71" t="s">
        <v>234</v>
      </c>
      <c r="C71" t="s">
        <v>235</v>
      </c>
      <c r="D71" s="5">
        <v>7.2581018518518517E-2</v>
      </c>
      <c r="E71" t="s">
        <v>178</v>
      </c>
      <c r="F71" s="9">
        <v>657000</v>
      </c>
      <c r="G71" s="9">
        <v>29628250</v>
      </c>
      <c r="H71" s="9">
        <v>20604</v>
      </c>
      <c r="I71" s="1">
        <f t="shared" si="8"/>
        <v>2.2870199893682549E-2</v>
      </c>
      <c r="J71" t="s">
        <v>14</v>
      </c>
      <c r="K71">
        <f t="shared" si="9"/>
        <v>34</v>
      </c>
      <c r="L71">
        <f t="shared" si="10"/>
        <v>8</v>
      </c>
      <c r="M71">
        <f t="shared" si="11"/>
        <v>2022</v>
      </c>
      <c r="N71" t="str">
        <f t="shared" si="15"/>
        <v>Aug</v>
      </c>
      <c r="O71" t="s">
        <v>236</v>
      </c>
      <c r="P71" s="1">
        <f t="shared" si="12"/>
        <v>2.2174782513310776E-2</v>
      </c>
      <c r="Q71" s="1">
        <f t="shared" si="13"/>
        <v>6.9541738037177351E-4</v>
      </c>
      <c r="R71" s="1">
        <f t="shared" si="14"/>
        <v>3.1360730593607306E-2</v>
      </c>
    </row>
    <row r="72" spans="1:18" x14ac:dyDescent="0.25">
      <c r="A72">
        <v>71</v>
      </c>
      <c r="B72" t="s">
        <v>237</v>
      </c>
      <c r="C72" t="s">
        <v>238</v>
      </c>
      <c r="D72" s="5">
        <v>3.2488425925925928E-2</v>
      </c>
      <c r="E72" t="s">
        <v>178</v>
      </c>
      <c r="F72" s="9">
        <v>544000</v>
      </c>
      <c r="G72" s="9">
        <v>15630290</v>
      </c>
      <c r="H72" s="9">
        <v>15182</v>
      </c>
      <c r="I72" s="1">
        <f t="shared" si="8"/>
        <v>3.577553583458784E-2</v>
      </c>
      <c r="J72" t="s">
        <v>14</v>
      </c>
      <c r="K72">
        <f t="shared" si="9"/>
        <v>33</v>
      </c>
      <c r="L72">
        <f t="shared" si="10"/>
        <v>8</v>
      </c>
      <c r="M72">
        <f t="shared" si="11"/>
        <v>2022</v>
      </c>
      <c r="N72" t="str">
        <f t="shared" si="15"/>
        <v>Aug</v>
      </c>
      <c r="O72" t="s">
        <v>239</v>
      </c>
      <c r="P72" s="1">
        <f t="shared" si="12"/>
        <v>3.4804216684399328E-2</v>
      </c>
      <c r="Q72" s="1">
        <f t="shared" si="13"/>
        <v>9.7131915018851213E-4</v>
      </c>
      <c r="R72" s="1">
        <f t="shared" si="14"/>
        <v>2.7908088235294119E-2</v>
      </c>
    </row>
    <row r="73" spans="1:18" x14ac:dyDescent="0.25">
      <c r="A73">
        <v>72</v>
      </c>
      <c r="B73" t="s">
        <v>240</v>
      </c>
      <c r="C73" t="s">
        <v>241</v>
      </c>
      <c r="D73" s="5">
        <v>8.9675925925925923E-2</v>
      </c>
      <c r="E73" t="s">
        <v>178</v>
      </c>
      <c r="F73" s="9">
        <v>746000</v>
      </c>
      <c r="G73" s="9">
        <v>43651104</v>
      </c>
      <c r="H73" s="9">
        <v>22670</v>
      </c>
      <c r="I73" s="1">
        <f t="shared" si="8"/>
        <v>1.7609405709418026E-2</v>
      </c>
      <c r="J73" t="s">
        <v>14</v>
      </c>
      <c r="K73">
        <f t="shared" si="9"/>
        <v>32</v>
      </c>
      <c r="L73">
        <f t="shared" si="10"/>
        <v>8</v>
      </c>
      <c r="M73">
        <f t="shared" si="11"/>
        <v>2022</v>
      </c>
      <c r="N73" t="str">
        <f t="shared" si="15"/>
        <v>Aug</v>
      </c>
      <c r="O73" t="s">
        <v>242</v>
      </c>
      <c r="P73" s="1">
        <f t="shared" si="12"/>
        <v>1.7090060310960289E-2</v>
      </c>
      <c r="Q73" s="1">
        <f t="shared" si="13"/>
        <v>5.1934539845773431E-4</v>
      </c>
      <c r="R73" s="1">
        <f t="shared" si="14"/>
        <v>3.0388739946380697E-2</v>
      </c>
    </row>
    <row r="74" spans="1:18" x14ac:dyDescent="0.25">
      <c r="A74">
        <v>73</v>
      </c>
      <c r="B74" t="s">
        <v>243</v>
      </c>
      <c r="C74" t="s">
        <v>244</v>
      </c>
      <c r="D74" s="5">
        <v>2.7511574074074074E-2</v>
      </c>
      <c r="E74" t="s">
        <v>178</v>
      </c>
      <c r="F74" s="9">
        <v>1800000</v>
      </c>
      <c r="G74" s="9">
        <v>53263158</v>
      </c>
      <c r="H74" s="9">
        <v>48419</v>
      </c>
      <c r="I74" s="1">
        <f t="shared" si="8"/>
        <v>3.4703518706119527E-2</v>
      </c>
      <c r="J74" t="s">
        <v>14</v>
      </c>
      <c r="K74">
        <f t="shared" si="9"/>
        <v>31</v>
      </c>
      <c r="L74">
        <f t="shared" si="10"/>
        <v>7</v>
      </c>
      <c r="M74">
        <f t="shared" si="11"/>
        <v>2022</v>
      </c>
      <c r="N74" t="str">
        <f t="shared" si="15"/>
        <v>Jul</v>
      </c>
      <c r="O74" t="s">
        <v>245</v>
      </c>
      <c r="P74" s="1">
        <f t="shared" si="12"/>
        <v>3.3794466336374569E-2</v>
      </c>
      <c r="Q74" s="1">
        <f t="shared" si="13"/>
        <v>9.0905236974495583E-4</v>
      </c>
      <c r="R74" s="1">
        <f t="shared" si="14"/>
        <v>2.6899444444444445E-2</v>
      </c>
    </row>
    <row r="75" spans="1:18" x14ac:dyDescent="0.25">
      <c r="A75">
        <v>74</v>
      </c>
      <c r="B75" t="s">
        <v>246</v>
      </c>
      <c r="C75" t="s">
        <v>247</v>
      </c>
      <c r="D75" s="5">
        <v>2.8611111111111115E-2</v>
      </c>
      <c r="E75" t="s">
        <v>178</v>
      </c>
      <c r="F75" s="9">
        <v>499000</v>
      </c>
      <c r="G75" s="9">
        <v>11701325</v>
      </c>
      <c r="H75" s="9">
        <v>9004</v>
      </c>
      <c r="I75" s="1">
        <f t="shared" si="8"/>
        <v>4.3414228730507015E-2</v>
      </c>
      <c r="J75" t="s">
        <v>14</v>
      </c>
      <c r="K75">
        <f t="shared" si="9"/>
        <v>30</v>
      </c>
      <c r="L75">
        <f t="shared" si="10"/>
        <v>7</v>
      </c>
      <c r="M75">
        <f t="shared" si="11"/>
        <v>2022</v>
      </c>
      <c r="N75" t="str">
        <f t="shared" si="15"/>
        <v>Jul</v>
      </c>
      <c r="O75" t="s">
        <v>248</v>
      </c>
      <c r="P75" s="1">
        <f t="shared" si="12"/>
        <v>4.264474322352383E-2</v>
      </c>
      <c r="Q75" s="1">
        <f t="shared" si="13"/>
        <v>7.694855069831835E-4</v>
      </c>
      <c r="R75" s="1">
        <f t="shared" si="14"/>
        <v>1.8044088176352707E-2</v>
      </c>
    </row>
    <row r="76" spans="1:18" x14ac:dyDescent="0.25">
      <c r="A76">
        <v>75</v>
      </c>
      <c r="B76" t="s">
        <v>249</v>
      </c>
      <c r="C76" t="s">
        <v>250</v>
      </c>
      <c r="D76" s="5">
        <v>2.1666666666666667E-2</v>
      </c>
      <c r="E76" t="s">
        <v>178</v>
      </c>
      <c r="F76" s="9">
        <v>894000</v>
      </c>
      <c r="G76" s="9">
        <v>19608869</v>
      </c>
      <c r="H76" s="9">
        <v>19526</v>
      </c>
      <c r="I76" s="1">
        <f t="shared" si="8"/>
        <v>4.6587388594416128E-2</v>
      </c>
      <c r="J76" t="s">
        <v>14</v>
      </c>
      <c r="K76">
        <f t="shared" si="9"/>
        <v>29</v>
      </c>
      <c r="L76">
        <f t="shared" si="10"/>
        <v>7</v>
      </c>
      <c r="M76">
        <f t="shared" si="11"/>
        <v>2022</v>
      </c>
      <c r="N76" t="str">
        <f t="shared" si="15"/>
        <v>Jul</v>
      </c>
      <c r="O76" t="s">
        <v>251</v>
      </c>
      <c r="P76" s="1">
        <f t="shared" si="12"/>
        <v>4.5591614692310913E-2</v>
      </c>
      <c r="Q76" s="1">
        <f t="shared" si="13"/>
        <v>9.9577390210521576E-4</v>
      </c>
      <c r="R76" s="1">
        <f t="shared" si="14"/>
        <v>2.1841163310961968E-2</v>
      </c>
    </row>
    <row r="77" spans="1:18" x14ac:dyDescent="0.25">
      <c r="A77">
        <v>76</v>
      </c>
      <c r="B77" t="s">
        <v>252</v>
      </c>
      <c r="C77" t="s">
        <v>253</v>
      </c>
      <c r="D77" s="5">
        <v>4.2395833333333334E-2</v>
      </c>
      <c r="E77" t="s">
        <v>178</v>
      </c>
      <c r="F77" s="9">
        <v>847000</v>
      </c>
      <c r="G77" s="9">
        <v>19441553</v>
      </c>
      <c r="H77" s="9">
        <v>58792</v>
      </c>
      <c r="I77" s="1">
        <f t="shared" si="8"/>
        <v>4.6590516714379762E-2</v>
      </c>
      <c r="J77" t="s">
        <v>14</v>
      </c>
      <c r="K77">
        <f t="shared" si="9"/>
        <v>28</v>
      </c>
      <c r="L77">
        <f t="shared" si="10"/>
        <v>7</v>
      </c>
      <c r="M77">
        <f t="shared" si="11"/>
        <v>2022</v>
      </c>
      <c r="N77" t="str">
        <f t="shared" si="15"/>
        <v>Jul</v>
      </c>
      <c r="O77" t="s">
        <v>254</v>
      </c>
      <c r="P77" s="1">
        <f t="shared" si="12"/>
        <v>4.356647845982263E-2</v>
      </c>
      <c r="Q77" s="1">
        <f t="shared" si="13"/>
        <v>3.0240382545571333E-3</v>
      </c>
      <c r="R77" s="1">
        <f t="shared" si="14"/>
        <v>6.941204250295159E-2</v>
      </c>
    </row>
    <row r="78" spans="1:18" x14ac:dyDescent="0.25">
      <c r="A78">
        <v>77</v>
      </c>
      <c r="B78" t="s">
        <v>255</v>
      </c>
      <c r="C78" t="s">
        <v>256</v>
      </c>
      <c r="D78" s="5">
        <v>2.0879629629629626E-2</v>
      </c>
      <c r="E78" t="s">
        <v>178</v>
      </c>
      <c r="F78" s="9">
        <v>356000</v>
      </c>
      <c r="G78" s="9">
        <v>8304849</v>
      </c>
      <c r="H78" s="9">
        <v>6066</v>
      </c>
      <c r="I78" s="1">
        <f t="shared" si="8"/>
        <v>4.3596939571086721E-2</v>
      </c>
      <c r="J78" t="s">
        <v>14</v>
      </c>
      <c r="K78">
        <f t="shared" si="9"/>
        <v>27</v>
      </c>
      <c r="L78">
        <f t="shared" si="10"/>
        <v>6</v>
      </c>
      <c r="M78">
        <f t="shared" si="11"/>
        <v>2022</v>
      </c>
      <c r="N78" t="str">
        <f t="shared" si="15"/>
        <v>Jun</v>
      </c>
      <c r="O78" t="s">
        <v>257</v>
      </c>
      <c r="P78" s="1">
        <f t="shared" si="12"/>
        <v>4.2866522919320992E-2</v>
      </c>
      <c r="Q78" s="1">
        <f t="shared" si="13"/>
        <v>7.3041665176573351E-4</v>
      </c>
      <c r="R78" s="1">
        <f t="shared" si="14"/>
        <v>1.7039325842696629E-2</v>
      </c>
    </row>
    <row r="79" spans="1:18" x14ac:dyDescent="0.25">
      <c r="A79">
        <v>78</v>
      </c>
      <c r="B79" t="s">
        <v>258</v>
      </c>
      <c r="C79" t="s">
        <v>259</v>
      </c>
      <c r="D79" s="5">
        <v>4.6724537037037044E-2</v>
      </c>
      <c r="E79" t="s">
        <v>178</v>
      </c>
      <c r="F79" s="9">
        <v>441000</v>
      </c>
      <c r="G79" s="9">
        <v>12921803</v>
      </c>
      <c r="H79" s="9">
        <v>11557</v>
      </c>
      <c r="I79" s="1">
        <f t="shared" si="8"/>
        <v>3.5022744117055492E-2</v>
      </c>
      <c r="J79" t="s">
        <v>14</v>
      </c>
      <c r="K79">
        <f t="shared" si="9"/>
        <v>26</v>
      </c>
      <c r="L79">
        <f t="shared" si="10"/>
        <v>6</v>
      </c>
      <c r="M79">
        <f t="shared" si="11"/>
        <v>2022</v>
      </c>
      <c r="N79" t="str">
        <f t="shared" si="15"/>
        <v>Jun</v>
      </c>
      <c r="O79" t="s">
        <v>260</v>
      </c>
      <c r="P79" s="1">
        <f t="shared" si="12"/>
        <v>3.4128364284767385E-2</v>
      </c>
      <c r="Q79" s="1">
        <f t="shared" si="13"/>
        <v>8.9437983228811023E-4</v>
      </c>
      <c r="R79" s="1">
        <f t="shared" si="14"/>
        <v>2.6206349206349205E-2</v>
      </c>
    </row>
    <row r="80" spans="1:18" x14ac:dyDescent="0.25">
      <c r="A80">
        <v>79</v>
      </c>
      <c r="B80" t="s">
        <v>261</v>
      </c>
      <c r="C80" t="s">
        <v>262</v>
      </c>
      <c r="D80" s="5">
        <v>4.3750000000000004E-2</v>
      </c>
      <c r="E80" t="s">
        <v>178</v>
      </c>
      <c r="F80" s="9">
        <v>421000</v>
      </c>
      <c r="G80" s="9">
        <v>11938736</v>
      </c>
      <c r="H80" s="9">
        <v>9296</v>
      </c>
      <c r="I80" s="1">
        <f t="shared" si="8"/>
        <v>3.604200645696496E-2</v>
      </c>
      <c r="J80" t="s">
        <v>14</v>
      </c>
      <c r="K80">
        <f t="shared" si="9"/>
        <v>25</v>
      </c>
      <c r="L80">
        <f t="shared" si="10"/>
        <v>6</v>
      </c>
      <c r="M80">
        <f t="shared" si="11"/>
        <v>2022</v>
      </c>
      <c r="N80" t="str">
        <f t="shared" si="15"/>
        <v>Jun</v>
      </c>
      <c r="O80" t="s">
        <v>263</v>
      </c>
      <c r="P80" s="1">
        <f t="shared" si="12"/>
        <v>3.5263364563886831E-2</v>
      </c>
      <c r="Q80" s="1">
        <f t="shared" si="13"/>
        <v>7.7864189307812822E-4</v>
      </c>
      <c r="R80" s="1">
        <f t="shared" si="14"/>
        <v>2.2080760095011878E-2</v>
      </c>
    </row>
    <row r="81" spans="1:18" x14ac:dyDescent="0.25">
      <c r="A81">
        <v>80</v>
      </c>
      <c r="B81" t="s">
        <v>264</v>
      </c>
      <c r="C81" t="s">
        <v>265</v>
      </c>
      <c r="D81" s="5">
        <v>0.10086805555555556</v>
      </c>
      <c r="E81" t="s">
        <v>178</v>
      </c>
      <c r="F81" s="9">
        <v>678000</v>
      </c>
      <c r="G81" s="9">
        <v>60491414</v>
      </c>
      <c r="H81" s="9">
        <v>18740</v>
      </c>
      <c r="I81" s="1">
        <f t="shared" si="8"/>
        <v>1.1517998240213066E-2</v>
      </c>
      <c r="J81" t="s">
        <v>14</v>
      </c>
      <c r="K81">
        <f t="shared" si="9"/>
        <v>24</v>
      </c>
      <c r="L81">
        <f t="shared" si="10"/>
        <v>6</v>
      </c>
      <c r="M81">
        <f t="shared" si="11"/>
        <v>2022</v>
      </c>
      <c r="N81" t="str">
        <f t="shared" si="15"/>
        <v>Jun</v>
      </c>
      <c r="O81" t="s">
        <v>266</v>
      </c>
      <c r="P81" s="1">
        <f t="shared" si="12"/>
        <v>1.1208202208663861E-2</v>
      </c>
      <c r="Q81" s="1">
        <f t="shared" si="13"/>
        <v>3.0979603154920464E-4</v>
      </c>
      <c r="R81" s="1">
        <f t="shared" si="14"/>
        <v>2.7640117994100294E-2</v>
      </c>
    </row>
    <row r="82" spans="1:18" x14ac:dyDescent="0.25">
      <c r="A82">
        <v>81</v>
      </c>
      <c r="B82" t="s">
        <v>267</v>
      </c>
      <c r="C82" t="s">
        <v>268</v>
      </c>
      <c r="D82" s="5">
        <v>5.0532407407407408E-2</v>
      </c>
      <c r="E82" t="s">
        <v>178</v>
      </c>
      <c r="F82" s="9">
        <v>1300000</v>
      </c>
      <c r="G82" s="9">
        <v>39442163</v>
      </c>
      <c r="H82" s="9">
        <v>32991</v>
      </c>
      <c r="I82" s="1">
        <f t="shared" si="8"/>
        <v>3.3796092775135074E-2</v>
      </c>
      <c r="J82" t="s">
        <v>14</v>
      </c>
      <c r="K82">
        <f t="shared" si="9"/>
        <v>23</v>
      </c>
      <c r="L82">
        <f t="shared" si="10"/>
        <v>5</v>
      </c>
      <c r="M82">
        <f t="shared" si="11"/>
        <v>2022</v>
      </c>
      <c r="N82" t="str">
        <f t="shared" si="15"/>
        <v>May</v>
      </c>
      <c r="O82" t="s">
        <v>269</v>
      </c>
      <c r="P82" s="1">
        <f t="shared" si="12"/>
        <v>3.2959652846625068E-2</v>
      </c>
      <c r="Q82" s="1">
        <f t="shared" si="13"/>
        <v>8.3643992851000588E-4</v>
      </c>
      <c r="R82" s="1">
        <f t="shared" si="14"/>
        <v>2.5377692307692306E-2</v>
      </c>
    </row>
    <row r="83" spans="1:18" x14ac:dyDescent="0.25">
      <c r="A83">
        <v>82</v>
      </c>
      <c r="B83" t="s">
        <v>270</v>
      </c>
      <c r="C83" t="s">
        <v>271</v>
      </c>
      <c r="D83" s="5">
        <v>5.0208333333333334E-2</v>
      </c>
      <c r="E83" t="s">
        <v>178</v>
      </c>
      <c r="F83" s="9">
        <v>516000</v>
      </c>
      <c r="G83" s="9">
        <v>17534844</v>
      </c>
      <c r="H83" s="9">
        <v>15009</v>
      </c>
      <c r="I83" s="1">
        <f t="shared" si="8"/>
        <v>3.0283075230096143E-2</v>
      </c>
      <c r="J83" t="s">
        <v>14</v>
      </c>
      <c r="K83">
        <f t="shared" si="9"/>
        <v>22</v>
      </c>
      <c r="L83">
        <f t="shared" si="10"/>
        <v>5</v>
      </c>
      <c r="M83">
        <f t="shared" si="11"/>
        <v>2022</v>
      </c>
      <c r="N83" t="str">
        <f t="shared" si="15"/>
        <v>May</v>
      </c>
      <c r="O83" t="s">
        <v>272</v>
      </c>
      <c r="P83" s="1">
        <f t="shared" si="12"/>
        <v>2.9427122362765245E-2</v>
      </c>
      <c r="Q83" s="1">
        <f t="shared" si="13"/>
        <v>8.5595286733089839E-4</v>
      </c>
      <c r="R83" s="1">
        <f t="shared" si="14"/>
        <v>2.9087209302325581E-2</v>
      </c>
    </row>
    <row r="84" spans="1:18" x14ac:dyDescent="0.25">
      <c r="A84">
        <v>83</v>
      </c>
      <c r="B84" t="s">
        <v>273</v>
      </c>
      <c r="C84" t="s">
        <v>274</v>
      </c>
      <c r="D84" s="5">
        <v>5.5474537037037037E-2</v>
      </c>
      <c r="E84" t="s">
        <v>178</v>
      </c>
      <c r="F84" s="9">
        <v>398000</v>
      </c>
      <c r="G84" s="9">
        <v>16918902</v>
      </c>
      <c r="H84" s="9">
        <v>8761</v>
      </c>
      <c r="I84" s="1">
        <f t="shared" si="8"/>
        <v>2.4041808386856309E-2</v>
      </c>
      <c r="J84" t="s">
        <v>14</v>
      </c>
      <c r="K84">
        <f t="shared" si="9"/>
        <v>21</v>
      </c>
      <c r="L84">
        <f t="shared" si="10"/>
        <v>5</v>
      </c>
      <c r="M84">
        <f t="shared" si="11"/>
        <v>2022</v>
      </c>
      <c r="N84" t="str">
        <f t="shared" si="15"/>
        <v>May</v>
      </c>
      <c r="O84" t="s">
        <v>275</v>
      </c>
      <c r="P84" s="1">
        <f t="shared" si="12"/>
        <v>2.3523985185327039E-2</v>
      </c>
      <c r="Q84" s="1">
        <f t="shared" si="13"/>
        <v>5.1782320152927183E-4</v>
      </c>
      <c r="R84" s="1">
        <f t="shared" si="14"/>
        <v>2.2012562814070352E-2</v>
      </c>
    </row>
    <row r="85" spans="1:18" x14ac:dyDescent="0.25">
      <c r="A85">
        <v>84</v>
      </c>
      <c r="B85" t="s">
        <v>276</v>
      </c>
      <c r="C85" t="s">
        <v>277</v>
      </c>
      <c r="D85" s="5">
        <v>6.895833333333333E-2</v>
      </c>
      <c r="E85" t="s">
        <v>178</v>
      </c>
      <c r="F85" s="9">
        <v>446000</v>
      </c>
      <c r="G85" s="9">
        <v>25848894</v>
      </c>
      <c r="H85" s="9">
        <v>11728</v>
      </c>
      <c r="I85" s="1">
        <f t="shared" si="8"/>
        <v>1.77078369387874E-2</v>
      </c>
      <c r="J85" t="s">
        <v>14</v>
      </c>
      <c r="K85">
        <f t="shared" si="9"/>
        <v>20</v>
      </c>
      <c r="L85">
        <f t="shared" si="10"/>
        <v>5</v>
      </c>
      <c r="M85">
        <f t="shared" si="11"/>
        <v>2022</v>
      </c>
      <c r="N85" t="str">
        <f t="shared" si="15"/>
        <v>May</v>
      </c>
      <c r="O85" t="s">
        <v>278</v>
      </c>
      <c r="P85" s="1">
        <f t="shared" si="12"/>
        <v>1.7254123135790646E-2</v>
      </c>
      <c r="Q85" s="1">
        <f t="shared" si="13"/>
        <v>4.5371380299675493E-4</v>
      </c>
      <c r="R85" s="1">
        <f t="shared" si="14"/>
        <v>2.6295964125560539E-2</v>
      </c>
    </row>
    <row r="86" spans="1:18" x14ac:dyDescent="0.25">
      <c r="A86">
        <v>85</v>
      </c>
      <c r="B86" t="s">
        <v>279</v>
      </c>
      <c r="C86" t="s">
        <v>280</v>
      </c>
      <c r="D86" s="5">
        <v>5.3055555555555557E-2</v>
      </c>
      <c r="E86" t="s">
        <v>178</v>
      </c>
      <c r="F86" s="9">
        <v>349000</v>
      </c>
      <c r="G86" s="9">
        <v>9765820</v>
      </c>
      <c r="H86" s="9">
        <v>6454</v>
      </c>
      <c r="I86" s="1">
        <f t="shared" si="8"/>
        <v>3.6397762809472219E-2</v>
      </c>
      <c r="J86" t="s">
        <v>14</v>
      </c>
      <c r="K86">
        <f t="shared" si="9"/>
        <v>19</v>
      </c>
      <c r="L86">
        <f t="shared" si="10"/>
        <v>5</v>
      </c>
      <c r="M86">
        <f t="shared" si="11"/>
        <v>2022</v>
      </c>
      <c r="N86" t="str">
        <f t="shared" si="15"/>
        <v>May</v>
      </c>
      <c r="O86" t="s">
        <v>281</v>
      </c>
      <c r="P86" s="1">
        <f t="shared" si="12"/>
        <v>3.573688640585225E-2</v>
      </c>
      <c r="Q86" s="1">
        <f t="shared" si="13"/>
        <v>6.6087640361997253E-4</v>
      </c>
      <c r="R86" s="1">
        <f t="shared" si="14"/>
        <v>1.8492836676217764E-2</v>
      </c>
    </row>
    <row r="87" spans="1:18" x14ac:dyDescent="0.25">
      <c r="A87">
        <v>86</v>
      </c>
      <c r="B87" t="s">
        <v>282</v>
      </c>
      <c r="C87" t="s">
        <v>283</v>
      </c>
      <c r="D87" s="5">
        <v>2.2395833333333334E-2</v>
      </c>
      <c r="E87" t="s">
        <v>178</v>
      </c>
      <c r="F87" s="9">
        <v>646000</v>
      </c>
      <c r="G87" s="9">
        <v>15639295</v>
      </c>
      <c r="H87" s="9">
        <v>13140</v>
      </c>
      <c r="I87" s="1">
        <f t="shared" si="8"/>
        <v>4.2146401100561122E-2</v>
      </c>
      <c r="J87" t="s">
        <v>14</v>
      </c>
      <c r="K87">
        <f t="shared" si="9"/>
        <v>18</v>
      </c>
      <c r="L87">
        <f t="shared" si="10"/>
        <v>4</v>
      </c>
      <c r="M87">
        <f t="shared" si="11"/>
        <v>2022</v>
      </c>
      <c r="N87" t="str">
        <f t="shared" si="15"/>
        <v>Apr</v>
      </c>
      <c r="O87" t="s">
        <v>284</v>
      </c>
      <c r="P87" s="1">
        <f t="shared" si="12"/>
        <v>4.1306209774801227E-2</v>
      </c>
      <c r="Q87" s="1">
        <f t="shared" si="13"/>
        <v>8.401913257598888E-4</v>
      </c>
      <c r="R87" s="1">
        <f t="shared" si="14"/>
        <v>2.0340557275541796E-2</v>
      </c>
    </row>
    <row r="88" spans="1:18" x14ac:dyDescent="0.25">
      <c r="A88">
        <v>87</v>
      </c>
      <c r="B88" t="s">
        <v>285</v>
      </c>
      <c r="C88" t="s">
        <v>286</v>
      </c>
      <c r="D88" s="5">
        <v>5.7222222222222223E-2</v>
      </c>
      <c r="E88" t="s">
        <v>178</v>
      </c>
      <c r="F88" s="9">
        <v>429000</v>
      </c>
      <c r="G88" s="9">
        <v>18253883</v>
      </c>
      <c r="H88" s="9">
        <v>11396</v>
      </c>
      <c r="I88" s="1">
        <f t="shared" si="8"/>
        <v>2.4126154418761203E-2</v>
      </c>
      <c r="J88" t="s">
        <v>14</v>
      </c>
      <c r="K88">
        <f t="shared" si="9"/>
        <v>17</v>
      </c>
      <c r="L88">
        <f t="shared" si="10"/>
        <v>4</v>
      </c>
      <c r="M88">
        <f t="shared" si="11"/>
        <v>2022</v>
      </c>
      <c r="N88" t="str">
        <f t="shared" si="15"/>
        <v>Apr</v>
      </c>
      <c r="O88" t="s">
        <v>287</v>
      </c>
      <c r="P88" s="1">
        <f t="shared" si="12"/>
        <v>2.3501848894287313E-2</v>
      </c>
      <c r="Q88" s="1">
        <f t="shared" si="13"/>
        <v>6.243055244738886E-4</v>
      </c>
      <c r="R88" s="1">
        <f t="shared" si="14"/>
        <v>2.6564102564102562E-2</v>
      </c>
    </row>
    <row r="89" spans="1:18" x14ac:dyDescent="0.25">
      <c r="A89">
        <v>88</v>
      </c>
      <c r="B89" t="s">
        <v>288</v>
      </c>
      <c r="C89" t="s">
        <v>289</v>
      </c>
      <c r="D89" s="5">
        <v>4.3182870370370365E-2</v>
      </c>
      <c r="E89" t="s">
        <v>178</v>
      </c>
      <c r="F89" s="9">
        <v>419000</v>
      </c>
      <c r="G89" s="9">
        <v>13877243</v>
      </c>
      <c r="H89" s="9">
        <v>7324</v>
      </c>
      <c r="I89" s="1">
        <f t="shared" si="8"/>
        <v>3.0721087754966892E-2</v>
      </c>
      <c r="J89" t="s">
        <v>14</v>
      </c>
      <c r="K89">
        <f t="shared" si="9"/>
        <v>16</v>
      </c>
      <c r="L89">
        <f t="shared" si="10"/>
        <v>4</v>
      </c>
      <c r="M89">
        <f t="shared" si="11"/>
        <v>2022</v>
      </c>
      <c r="N89" t="str">
        <f t="shared" si="15"/>
        <v>Apr</v>
      </c>
      <c r="O89" t="s">
        <v>290</v>
      </c>
      <c r="P89" s="1">
        <f t="shared" si="12"/>
        <v>3.019331721725994E-2</v>
      </c>
      <c r="Q89" s="1">
        <f t="shared" si="13"/>
        <v>5.2777053770694938E-4</v>
      </c>
      <c r="R89" s="1">
        <f t="shared" si="14"/>
        <v>1.7479713603818614E-2</v>
      </c>
    </row>
    <row r="90" spans="1:18" x14ac:dyDescent="0.25">
      <c r="A90">
        <v>89</v>
      </c>
      <c r="B90" t="s">
        <v>291</v>
      </c>
      <c r="C90" t="s">
        <v>292</v>
      </c>
      <c r="D90" s="5">
        <v>2.5706018518518517E-2</v>
      </c>
      <c r="E90" t="s">
        <v>178</v>
      </c>
      <c r="F90" s="9">
        <v>399000</v>
      </c>
      <c r="G90" s="9">
        <v>11992997</v>
      </c>
      <c r="H90" s="9">
        <v>7239</v>
      </c>
      <c r="I90" s="1">
        <f t="shared" si="8"/>
        <v>3.3873017728596112E-2</v>
      </c>
      <c r="J90" t="s">
        <v>14</v>
      </c>
      <c r="K90">
        <f t="shared" si="9"/>
        <v>15</v>
      </c>
      <c r="L90">
        <f t="shared" si="10"/>
        <v>4</v>
      </c>
      <c r="M90">
        <f t="shared" si="11"/>
        <v>2022</v>
      </c>
      <c r="N90" t="str">
        <f t="shared" si="15"/>
        <v>Apr</v>
      </c>
      <c r="O90" t="s">
        <v>293</v>
      </c>
      <c r="P90" s="1">
        <f t="shared" si="12"/>
        <v>3.3269415476381757E-2</v>
      </c>
      <c r="Q90" s="1">
        <f t="shared" si="13"/>
        <v>6.0360225221435472E-4</v>
      </c>
      <c r="R90" s="1">
        <f t="shared" si="14"/>
        <v>1.8142857142857141E-2</v>
      </c>
    </row>
    <row r="91" spans="1:18" x14ac:dyDescent="0.25">
      <c r="A91">
        <v>90</v>
      </c>
      <c r="B91" t="s">
        <v>294</v>
      </c>
      <c r="C91" t="s">
        <v>295</v>
      </c>
      <c r="D91" s="5">
        <v>4.2164351851851856E-2</v>
      </c>
      <c r="E91" t="s">
        <v>178</v>
      </c>
      <c r="F91" s="9">
        <v>758000</v>
      </c>
      <c r="G91" s="9">
        <v>14189273</v>
      </c>
      <c r="H91" s="9">
        <v>9448</v>
      </c>
      <c r="I91" s="1">
        <f t="shared" si="8"/>
        <v>5.4086491957692266E-2</v>
      </c>
      <c r="J91" t="s">
        <v>14</v>
      </c>
      <c r="K91">
        <f t="shared" si="9"/>
        <v>14</v>
      </c>
      <c r="L91">
        <f t="shared" si="10"/>
        <v>3</v>
      </c>
      <c r="M91">
        <f t="shared" si="11"/>
        <v>2022</v>
      </c>
      <c r="N91" t="str">
        <f t="shared" si="15"/>
        <v>Mar</v>
      </c>
      <c r="O91" t="s">
        <v>296</v>
      </c>
      <c r="P91" s="1">
        <f t="shared" si="12"/>
        <v>5.342063684305743E-2</v>
      </c>
      <c r="Q91" s="1">
        <f t="shared" si="13"/>
        <v>6.6585511463483713E-4</v>
      </c>
      <c r="R91" s="1">
        <f t="shared" si="14"/>
        <v>1.2464379947229551E-2</v>
      </c>
    </row>
    <row r="92" spans="1:18" x14ac:dyDescent="0.25">
      <c r="A92">
        <v>91</v>
      </c>
      <c r="B92" t="s">
        <v>297</v>
      </c>
      <c r="C92" t="s">
        <v>298</v>
      </c>
      <c r="D92" s="5">
        <v>3.6446759259259262E-2</v>
      </c>
      <c r="E92" t="s">
        <v>178</v>
      </c>
      <c r="F92" s="9">
        <v>387000</v>
      </c>
      <c r="G92" s="9">
        <v>14871843</v>
      </c>
      <c r="H92" s="9">
        <v>9029</v>
      </c>
      <c r="I92" s="1">
        <f t="shared" si="8"/>
        <v>2.6629450028486719E-2</v>
      </c>
      <c r="J92" t="s">
        <v>14</v>
      </c>
      <c r="K92">
        <f t="shared" si="9"/>
        <v>13</v>
      </c>
      <c r="L92">
        <f t="shared" si="10"/>
        <v>3</v>
      </c>
      <c r="M92">
        <f t="shared" si="11"/>
        <v>2022</v>
      </c>
      <c r="N92" t="str">
        <f t="shared" si="15"/>
        <v>Mar</v>
      </c>
      <c r="O92" t="s">
        <v>299</v>
      </c>
      <c r="P92" s="1">
        <f t="shared" si="12"/>
        <v>2.6022329579461E-2</v>
      </c>
      <c r="Q92" s="1">
        <f t="shared" si="13"/>
        <v>6.0712044902571922E-4</v>
      </c>
      <c r="R92" s="1">
        <f t="shared" si="14"/>
        <v>2.3330749354005167E-2</v>
      </c>
    </row>
    <row r="93" spans="1:18" x14ac:dyDescent="0.25">
      <c r="A93">
        <v>92</v>
      </c>
      <c r="B93" t="s">
        <v>300</v>
      </c>
      <c r="C93" t="s">
        <v>301</v>
      </c>
      <c r="D93" s="5">
        <v>3.1666666666666669E-2</v>
      </c>
      <c r="E93" t="s">
        <v>178</v>
      </c>
      <c r="F93" s="9">
        <v>391000</v>
      </c>
      <c r="G93" s="9">
        <v>10411335</v>
      </c>
      <c r="H93" s="9">
        <v>9270</v>
      </c>
      <c r="I93" s="1">
        <f t="shared" si="8"/>
        <v>3.8445597994877699E-2</v>
      </c>
      <c r="J93" t="s">
        <v>14</v>
      </c>
      <c r="K93">
        <f t="shared" si="9"/>
        <v>12</v>
      </c>
      <c r="L93">
        <f t="shared" si="10"/>
        <v>3</v>
      </c>
      <c r="M93">
        <f t="shared" si="11"/>
        <v>2022</v>
      </c>
      <c r="N93" t="str">
        <f t="shared" si="15"/>
        <v>Mar</v>
      </c>
      <c r="O93" t="s">
        <v>302</v>
      </c>
      <c r="P93" s="1">
        <f t="shared" si="12"/>
        <v>3.7555222264964098E-2</v>
      </c>
      <c r="Q93" s="1">
        <f t="shared" si="13"/>
        <v>8.9037572991359896E-4</v>
      </c>
      <c r="R93" s="1">
        <f t="shared" si="14"/>
        <v>2.3708439897698209E-2</v>
      </c>
    </row>
    <row r="94" spans="1:18" x14ac:dyDescent="0.25">
      <c r="A94">
        <v>93</v>
      </c>
      <c r="B94" t="s">
        <v>303</v>
      </c>
      <c r="C94" t="s">
        <v>304</v>
      </c>
      <c r="D94" s="5">
        <v>3.8518518518518521E-2</v>
      </c>
      <c r="E94" t="s">
        <v>178</v>
      </c>
      <c r="F94" s="9">
        <v>266000</v>
      </c>
      <c r="G94" s="9">
        <v>6218474</v>
      </c>
      <c r="H94" s="9">
        <v>8680</v>
      </c>
      <c r="I94" s="1">
        <f t="shared" si="8"/>
        <v>4.4171608661546222E-2</v>
      </c>
      <c r="J94" t="s">
        <v>14</v>
      </c>
      <c r="K94">
        <f t="shared" si="9"/>
        <v>11</v>
      </c>
      <c r="L94">
        <f t="shared" si="10"/>
        <v>3</v>
      </c>
      <c r="M94">
        <f t="shared" si="11"/>
        <v>2022</v>
      </c>
      <c r="N94" t="str">
        <f t="shared" si="15"/>
        <v>Mar</v>
      </c>
      <c r="O94" t="s">
        <v>305</v>
      </c>
      <c r="P94" s="1">
        <f t="shared" si="12"/>
        <v>4.2775767816991758E-2</v>
      </c>
      <c r="Q94" s="1">
        <f t="shared" si="13"/>
        <v>1.3958408445544678E-3</v>
      </c>
      <c r="R94" s="1">
        <f t="shared" si="14"/>
        <v>3.2631578947368421E-2</v>
      </c>
    </row>
    <row r="95" spans="1:18" x14ac:dyDescent="0.25">
      <c r="A95">
        <v>94</v>
      </c>
      <c r="B95" t="s">
        <v>306</v>
      </c>
      <c r="C95" t="s">
        <v>307</v>
      </c>
      <c r="D95" s="5">
        <v>5.7962962962962959E-2</v>
      </c>
      <c r="E95" t="s">
        <v>178</v>
      </c>
      <c r="F95" s="9">
        <v>317000</v>
      </c>
      <c r="G95" s="9">
        <v>12649433</v>
      </c>
      <c r="H95" s="9">
        <v>7731</v>
      </c>
      <c r="I95" s="1">
        <f t="shared" si="8"/>
        <v>2.567158543786113E-2</v>
      </c>
      <c r="J95" t="s">
        <v>14</v>
      </c>
      <c r="K95">
        <f t="shared" si="9"/>
        <v>10</v>
      </c>
      <c r="L95">
        <f t="shared" si="10"/>
        <v>2</v>
      </c>
      <c r="M95">
        <f t="shared" si="11"/>
        <v>2022</v>
      </c>
      <c r="N95" t="str">
        <f t="shared" si="15"/>
        <v>Feb</v>
      </c>
      <c r="O95" t="s">
        <v>308</v>
      </c>
      <c r="P95" s="1">
        <f t="shared" si="12"/>
        <v>2.5060411798694851E-2</v>
      </c>
      <c r="Q95" s="1">
        <f t="shared" si="13"/>
        <v>6.1117363916627721E-4</v>
      </c>
      <c r="R95" s="1">
        <f t="shared" si="14"/>
        <v>2.4388012618296529E-2</v>
      </c>
    </row>
    <row r="96" spans="1:18" x14ac:dyDescent="0.25">
      <c r="A96">
        <v>95</v>
      </c>
      <c r="B96" t="s">
        <v>309</v>
      </c>
      <c r="C96" t="s">
        <v>310</v>
      </c>
      <c r="D96" s="5">
        <v>3.0243055555555554E-2</v>
      </c>
      <c r="E96" t="s">
        <v>178</v>
      </c>
      <c r="F96" s="9">
        <v>386000</v>
      </c>
      <c r="G96" s="9">
        <v>9023442</v>
      </c>
      <c r="H96" s="9">
        <v>7480</v>
      </c>
      <c r="I96" s="1">
        <f t="shared" si="8"/>
        <v>4.3606419811863369E-2</v>
      </c>
      <c r="J96" t="s">
        <v>14</v>
      </c>
      <c r="K96">
        <f t="shared" si="9"/>
        <v>9</v>
      </c>
      <c r="L96">
        <f t="shared" si="10"/>
        <v>2</v>
      </c>
      <c r="M96">
        <f t="shared" si="11"/>
        <v>2022</v>
      </c>
      <c r="N96" t="str">
        <f t="shared" si="15"/>
        <v>Feb</v>
      </c>
      <c r="O96" t="s">
        <v>311</v>
      </c>
      <c r="P96" s="1">
        <f t="shared" si="12"/>
        <v>4.2777467844310406E-2</v>
      </c>
      <c r="Q96" s="1">
        <f t="shared" si="13"/>
        <v>8.2895196755295819E-4</v>
      </c>
      <c r="R96" s="1">
        <f t="shared" si="14"/>
        <v>1.9378238341968911E-2</v>
      </c>
    </row>
    <row r="97" spans="1:18" x14ac:dyDescent="0.25">
      <c r="A97">
        <v>96</v>
      </c>
      <c r="B97" t="s">
        <v>312</v>
      </c>
      <c r="C97" t="s">
        <v>313</v>
      </c>
      <c r="D97" s="5">
        <v>4.2615740740740739E-2</v>
      </c>
      <c r="E97" t="s">
        <v>178</v>
      </c>
      <c r="F97" s="9">
        <v>665000</v>
      </c>
      <c r="G97" s="9">
        <v>14947617</v>
      </c>
      <c r="H97" s="9">
        <v>22462</v>
      </c>
      <c r="I97" s="1">
        <f t="shared" si="8"/>
        <v>4.599141120621434E-2</v>
      </c>
      <c r="J97" t="s">
        <v>14</v>
      </c>
      <c r="K97">
        <f t="shared" si="9"/>
        <v>8</v>
      </c>
      <c r="L97">
        <f t="shared" si="10"/>
        <v>2</v>
      </c>
      <c r="M97">
        <f t="shared" si="11"/>
        <v>2022</v>
      </c>
      <c r="N97" t="str">
        <f t="shared" si="15"/>
        <v>Feb</v>
      </c>
      <c r="O97" t="s">
        <v>314</v>
      </c>
      <c r="P97" s="1">
        <f t="shared" si="12"/>
        <v>4.4488696760159159E-2</v>
      </c>
      <c r="Q97" s="1">
        <f t="shared" si="13"/>
        <v>1.5027144460551805E-3</v>
      </c>
      <c r="R97" s="1">
        <f t="shared" si="14"/>
        <v>3.3777443609022559E-2</v>
      </c>
    </row>
    <row r="98" spans="1:18" x14ac:dyDescent="0.25">
      <c r="A98">
        <v>97</v>
      </c>
      <c r="B98" t="s">
        <v>315</v>
      </c>
      <c r="C98" t="s">
        <v>316</v>
      </c>
      <c r="D98" s="5">
        <v>3.9525462962962964E-2</v>
      </c>
      <c r="E98" t="s">
        <v>178</v>
      </c>
      <c r="F98" s="9">
        <v>553000</v>
      </c>
      <c r="G98" s="9">
        <v>15699898</v>
      </c>
      <c r="H98" s="9">
        <v>10829</v>
      </c>
      <c r="I98" s="1">
        <f t="shared" si="8"/>
        <v>3.5912908478768463E-2</v>
      </c>
      <c r="J98" t="s">
        <v>14</v>
      </c>
      <c r="K98">
        <f t="shared" si="9"/>
        <v>7</v>
      </c>
      <c r="L98">
        <f t="shared" si="10"/>
        <v>2</v>
      </c>
      <c r="M98">
        <f t="shared" si="11"/>
        <v>2022</v>
      </c>
      <c r="N98" t="str">
        <f t="shared" si="15"/>
        <v>Feb</v>
      </c>
      <c r="O98" t="s">
        <v>317</v>
      </c>
      <c r="P98" s="1">
        <f t="shared" si="12"/>
        <v>3.5223158774662103E-2</v>
      </c>
      <c r="Q98" s="1">
        <f t="shared" si="13"/>
        <v>6.8974970410635788E-4</v>
      </c>
      <c r="R98" s="1">
        <f t="shared" si="14"/>
        <v>1.9582278481012658E-2</v>
      </c>
    </row>
    <row r="99" spans="1:18" x14ac:dyDescent="0.25">
      <c r="A99">
        <v>98</v>
      </c>
      <c r="B99" t="s">
        <v>318</v>
      </c>
      <c r="C99" t="s">
        <v>319</v>
      </c>
      <c r="D99" s="5">
        <v>2.9780092592592594E-2</v>
      </c>
      <c r="E99" t="s">
        <v>178</v>
      </c>
      <c r="F99" s="9">
        <v>461000</v>
      </c>
      <c r="G99" s="9">
        <v>9935087</v>
      </c>
      <c r="H99" s="9">
        <v>13216</v>
      </c>
      <c r="I99" s="1">
        <f t="shared" si="8"/>
        <v>4.7731439090568609E-2</v>
      </c>
      <c r="J99" t="s">
        <v>14</v>
      </c>
      <c r="K99">
        <f t="shared" si="9"/>
        <v>6</v>
      </c>
      <c r="L99">
        <f t="shared" si="10"/>
        <v>1</v>
      </c>
      <c r="M99">
        <f t="shared" si="11"/>
        <v>2022</v>
      </c>
      <c r="N99" t="str">
        <f t="shared" si="15"/>
        <v>Jan</v>
      </c>
      <c r="O99" t="s">
        <v>320</v>
      </c>
      <c r="P99" s="1">
        <f t="shared" si="12"/>
        <v>4.6401204136410683E-2</v>
      </c>
      <c r="Q99" s="1">
        <f t="shared" si="13"/>
        <v>1.3302349541579254E-3</v>
      </c>
      <c r="R99" s="1">
        <f t="shared" si="14"/>
        <v>2.8668112798264641E-2</v>
      </c>
    </row>
    <row r="100" spans="1:18" x14ac:dyDescent="0.25">
      <c r="A100">
        <v>99</v>
      </c>
      <c r="B100" t="s">
        <v>321</v>
      </c>
      <c r="C100" t="s">
        <v>322</v>
      </c>
      <c r="D100" s="5">
        <v>4.3229166666666673E-2</v>
      </c>
      <c r="E100" t="s">
        <v>178</v>
      </c>
      <c r="F100" s="9">
        <v>411000</v>
      </c>
      <c r="G100" s="9">
        <v>15605683</v>
      </c>
      <c r="H100" s="9">
        <v>8063</v>
      </c>
      <c r="I100" s="1">
        <f t="shared" si="8"/>
        <v>2.685323032641378E-2</v>
      </c>
      <c r="J100" t="s">
        <v>14</v>
      </c>
      <c r="K100">
        <f t="shared" si="9"/>
        <v>5</v>
      </c>
      <c r="L100">
        <f t="shared" si="10"/>
        <v>1</v>
      </c>
      <c r="M100">
        <f t="shared" si="11"/>
        <v>2022</v>
      </c>
      <c r="N100" t="str">
        <f t="shared" si="15"/>
        <v>Jan</v>
      </c>
      <c r="O100" t="s">
        <v>323</v>
      </c>
      <c r="P100" s="1">
        <f t="shared" si="12"/>
        <v>2.6336559572560841E-2</v>
      </c>
      <c r="Q100" s="1">
        <f t="shared" si="13"/>
        <v>5.1667075385293938E-4</v>
      </c>
      <c r="R100" s="1">
        <f t="shared" si="14"/>
        <v>1.9618004866180049E-2</v>
      </c>
    </row>
    <row r="101" spans="1:18" x14ac:dyDescent="0.25">
      <c r="A101">
        <v>100</v>
      </c>
      <c r="B101" t="s">
        <v>324</v>
      </c>
      <c r="C101" t="s">
        <v>325</v>
      </c>
      <c r="D101" s="5">
        <v>2.2453703703703708E-2</v>
      </c>
      <c r="E101" t="s">
        <v>178</v>
      </c>
      <c r="F101" s="9">
        <v>390000</v>
      </c>
      <c r="G101" s="9">
        <v>9310549</v>
      </c>
      <c r="H101" s="9">
        <v>7622</v>
      </c>
      <c r="I101" s="1">
        <f t="shared" si="8"/>
        <v>4.2706611607972851E-2</v>
      </c>
      <c r="J101" t="s">
        <v>14</v>
      </c>
      <c r="K101">
        <f t="shared" si="9"/>
        <v>4</v>
      </c>
      <c r="L101">
        <f t="shared" si="10"/>
        <v>1</v>
      </c>
      <c r="M101">
        <f t="shared" si="11"/>
        <v>2022</v>
      </c>
      <c r="N101" t="str">
        <f t="shared" si="15"/>
        <v>Jan</v>
      </c>
      <c r="O101" t="s">
        <v>326</v>
      </c>
      <c r="P101" s="1">
        <f t="shared" si="12"/>
        <v>4.1887970301214245E-2</v>
      </c>
      <c r="Q101" s="1">
        <f t="shared" si="13"/>
        <v>8.1864130675860251E-4</v>
      </c>
      <c r="R101" s="1">
        <f t="shared" si="14"/>
        <v>1.9543589743589742E-2</v>
      </c>
    </row>
    <row r="102" spans="1:18" x14ac:dyDescent="0.25">
      <c r="A102">
        <v>101</v>
      </c>
      <c r="B102" t="s">
        <v>327</v>
      </c>
      <c r="C102" t="s">
        <v>328</v>
      </c>
      <c r="D102" s="5">
        <v>2.5347222222222219E-2</v>
      </c>
      <c r="E102" t="s">
        <v>178</v>
      </c>
      <c r="F102" s="9">
        <v>375000</v>
      </c>
      <c r="G102" s="9">
        <v>7937426</v>
      </c>
      <c r="H102" s="9">
        <v>8454</v>
      </c>
      <c r="I102" s="1">
        <f t="shared" si="8"/>
        <v>4.8309615736890021E-2</v>
      </c>
      <c r="J102" t="s">
        <v>14</v>
      </c>
      <c r="K102">
        <f t="shared" si="9"/>
        <v>3</v>
      </c>
      <c r="L102">
        <f t="shared" si="10"/>
        <v>1</v>
      </c>
      <c r="M102">
        <f t="shared" si="11"/>
        <v>2022</v>
      </c>
      <c r="N102" t="str">
        <f t="shared" si="15"/>
        <v>Jan</v>
      </c>
      <c r="O102" t="s">
        <v>329</v>
      </c>
      <c r="P102" s="1">
        <f t="shared" si="12"/>
        <v>4.7244534941176142E-2</v>
      </c>
      <c r="Q102" s="1">
        <f t="shared" si="13"/>
        <v>1.0650807957138749E-3</v>
      </c>
      <c r="R102" s="1">
        <f t="shared" si="14"/>
        <v>2.2544000000000002E-2</v>
      </c>
    </row>
    <row r="103" spans="1:18" x14ac:dyDescent="0.25">
      <c r="A103">
        <v>102</v>
      </c>
      <c r="B103" t="s">
        <v>330</v>
      </c>
      <c r="C103" t="s">
        <v>331</v>
      </c>
      <c r="D103" s="5">
        <v>5.7766203703703702E-2</v>
      </c>
      <c r="E103" t="s">
        <v>178</v>
      </c>
      <c r="F103" s="9">
        <v>488000</v>
      </c>
      <c r="G103" s="9">
        <v>16669855</v>
      </c>
      <c r="H103" s="9">
        <v>12818</v>
      </c>
      <c r="I103" s="1">
        <f t="shared" si="8"/>
        <v>3.0043332710452491E-2</v>
      </c>
      <c r="J103" t="s">
        <v>14</v>
      </c>
      <c r="K103">
        <f t="shared" si="9"/>
        <v>2</v>
      </c>
      <c r="L103">
        <f t="shared" si="10"/>
        <v>1</v>
      </c>
      <c r="M103">
        <f t="shared" si="11"/>
        <v>2022</v>
      </c>
      <c r="N103" t="str">
        <f t="shared" si="15"/>
        <v>Jan</v>
      </c>
      <c r="O103" t="s">
        <v>332</v>
      </c>
      <c r="P103" s="1">
        <f t="shared" si="12"/>
        <v>2.9274399807316859E-2</v>
      </c>
      <c r="Q103" s="1">
        <f t="shared" si="13"/>
        <v>7.6893290313563014E-4</v>
      </c>
      <c r="R103" s="1">
        <f t="shared" si="14"/>
        <v>2.6266393442622951E-2</v>
      </c>
    </row>
    <row r="104" spans="1:18" x14ac:dyDescent="0.25">
      <c r="A104">
        <v>103</v>
      </c>
      <c r="B104" t="s">
        <v>333</v>
      </c>
      <c r="C104" t="s">
        <v>334</v>
      </c>
      <c r="D104" s="5">
        <v>6.1446759259259263E-2</v>
      </c>
      <c r="E104" t="s">
        <v>335</v>
      </c>
      <c r="F104" s="9">
        <v>317000</v>
      </c>
      <c r="G104" s="9">
        <v>10314746</v>
      </c>
      <c r="H104" s="9">
        <v>6259</v>
      </c>
      <c r="I104" s="1">
        <f t="shared" si="8"/>
        <v>3.1339501719189207E-2</v>
      </c>
      <c r="J104" t="s">
        <v>14</v>
      </c>
      <c r="K104">
        <f t="shared" si="9"/>
        <v>53</v>
      </c>
      <c r="L104">
        <f t="shared" si="10"/>
        <v>12</v>
      </c>
      <c r="M104">
        <f t="shared" si="11"/>
        <v>2021</v>
      </c>
      <c r="N104" t="str">
        <f t="shared" si="15"/>
        <v>Dec</v>
      </c>
      <c r="O104" t="s">
        <v>336</v>
      </c>
      <c r="P104" s="1">
        <f t="shared" si="12"/>
        <v>3.0732700543474361E-2</v>
      </c>
      <c r="Q104" s="1">
        <f t="shared" si="13"/>
        <v>6.0680117571484547E-4</v>
      </c>
      <c r="R104" s="1">
        <f t="shared" si="14"/>
        <v>1.9744479495268138E-2</v>
      </c>
    </row>
    <row r="105" spans="1:18" x14ac:dyDescent="0.25">
      <c r="A105">
        <v>104</v>
      </c>
      <c r="B105" t="s">
        <v>337</v>
      </c>
      <c r="C105" t="s">
        <v>338</v>
      </c>
      <c r="D105" s="5">
        <v>3.5995370370370372E-2</v>
      </c>
      <c r="E105" t="s">
        <v>335</v>
      </c>
      <c r="F105" s="9">
        <v>932000</v>
      </c>
      <c r="G105" s="9">
        <v>26057375</v>
      </c>
      <c r="H105" s="9">
        <v>24211</v>
      </c>
      <c r="I105" s="1">
        <f t="shared" si="8"/>
        <v>3.6696367151334314E-2</v>
      </c>
      <c r="J105" t="s">
        <v>14</v>
      </c>
      <c r="K105">
        <f t="shared" si="9"/>
        <v>52</v>
      </c>
      <c r="L105">
        <f t="shared" si="10"/>
        <v>12</v>
      </c>
      <c r="M105">
        <f t="shared" si="11"/>
        <v>2021</v>
      </c>
      <c r="N105" t="str">
        <f t="shared" si="15"/>
        <v>Dec</v>
      </c>
      <c r="O105" t="s">
        <v>339</v>
      </c>
      <c r="P105" s="1">
        <f t="shared" si="12"/>
        <v>3.5767225209753478E-2</v>
      </c>
      <c r="Q105" s="1">
        <f t="shared" si="13"/>
        <v>9.2914194158083844E-4</v>
      </c>
      <c r="R105" s="1">
        <f t="shared" si="14"/>
        <v>2.5977467811158797E-2</v>
      </c>
    </row>
    <row r="106" spans="1:18" x14ac:dyDescent="0.25">
      <c r="A106">
        <v>105</v>
      </c>
      <c r="B106" t="s">
        <v>340</v>
      </c>
      <c r="C106" t="s">
        <v>341</v>
      </c>
      <c r="D106" s="5">
        <v>5.7870370370370371E-2</v>
      </c>
      <c r="E106" t="s">
        <v>335</v>
      </c>
      <c r="F106" s="9">
        <v>613000</v>
      </c>
      <c r="G106" s="9">
        <v>23542921</v>
      </c>
      <c r="H106" s="9">
        <v>20687</v>
      </c>
      <c r="I106" s="1">
        <f t="shared" si="8"/>
        <v>2.6916243740528204E-2</v>
      </c>
      <c r="J106" t="s">
        <v>14</v>
      </c>
      <c r="K106">
        <f t="shared" si="9"/>
        <v>51</v>
      </c>
      <c r="L106">
        <f t="shared" si="10"/>
        <v>12</v>
      </c>
      <c r="M106">
        <f t="shared" si="11"/>
        <v>2021</v>
      </c>
      <c r="N106" t="str">
        <f t="shared" si="15"/>
        <v>Dec</v>
      </c>
      <c r="O106" t="s">
        <v>342</v>
      </c>
      <c r="P106" s="1">
        <f t="shared" si="12"/>
        <v>2.6037550735526827E-2</v>
      </c>
      <c r="Q106" s="1">
        <f t="shared" si="13"/>
        <v>8.7869300500137599E-4</v>
      </c>
      <c r="R106" s="1">
        <f t="shared" si="14"/>
        <v>3.3747145187601961E-2</v>
      </c>
    </row>
    <row r="107" spans="1:18" x14ac:dyDescent="0.25">
      <c r="A107">
        <v>106</v>
      </c>
      <c r="B107" t="s">
        <v>343</v>
      </c>
      <c r="C107" t="s">
        <v>344</v>
      </c>
      <c r="D107" s="5">
        <v>4.8101851851851847E-2</v>
      </c>
      <c r="E107" t="s">
        <v>335</v>
      </c>
      <c r="F107" s="9">
        <v>495000</v>
      </c>
      <c r="G107" s="9">
        <v>17681812</v>
      </c>
      <c r="H107" s="9">
        <v>12160</v>
      </c>
      <c r="I107" s="1">
        <f t="shared" si="8"/>
        <v>2.8682580721930535E-2</v>
      </c>
      <c r="J107" t="s">
        <v>14</v>
      </c>
      <c r="K107">
        <f t="shared" si="9"/>
        <v>50</v>
      </c>
      <c r="L107">
        <f t="shared" si="10"/>
        <v>12</v>
      </c>
      <c r="M107">
        <f t="shared" si="11"/>
        <v>2021</v>
      </c>
      <c r="N107" t="str">
        <f t="shared" si="15"/>
        <v>Dec</v>
      </c>
      <c r="O107" t="s">
        <v>345</v>
      </c>
      <c r="P107" s="1">
        <f t="shared" si="12"/>
        <v>2.7994868399234197E-2</v>
      </c>
      <c r="Q107" s="1">
        <f t="shared" si="13"/>
        <v>6.8771232269633899E-4</v>
      </c>
      <c r="R107" s="1">
        <f t="shared" si="14"/>
        <v>2.4565656565656565E-2</v>
      </c>
    </row>
    <row r="108" spans="1:18" x14ac:dyDescent="0.25">
      <c r="A108">
        <v>107</v>
      </c>
      <c r="B108" t="s">
        <v>346</v>
      </c>
      <c r="C108" t="s">
        <v>347</v>
      </c>
      <c r="D108" s="5">
        <v>3.2916666666666664E-2</v>
      </c>
      <c r="E108" t="s">
        <v>335</v>
      </c>
      <c r="F108" s="9">
        <v>449000</v>
      </c>
      <c r="G108" s="9">
        <v>12591642</v>
      </c>
      <c r="H108" s="9">
        <v>9729</v>
      </c>
      <c r="I108" s="1">
        <f t="shared" si="8"/>
        <v>3.6431229540992351E-2</v>
      </c>
      <c r="J108" t="s">
        <v>14</v>
      </c>
      <c r="K108">
        <f t="shared" si="9"/>
        <v>49</v>
      </c>
      <c r="L108">
        <f t="shared" si="10"/>
        <v>11</v>
      </c>
      <c r="M108">
        <f t="shared" si="11"/>
        <v>2021</v>
      </c>
      <c r="N108" t="str">
        <f t="shared" si="15"/>
        <v>Nov</v>
      </c>
      <c r="O108" t="s">
        <v>348</v>
      </c>
      <c r="P108" s="1">
        <f t="shared" si="12"/>
        <v>3.5658574155777299E-2</v>
      </c>
      <c r="Q108" s="1">
        <f t="shared" si="13"/>
        <v>7.7265538521504977E-4</v>
      </c>
      <c r="R108" s="1">
        <f t="shared" si="14"/>
        <v>2.166815144766147E-2</v>
      </c>
    </row>
    <row r="109" spans="1:18" x14ac:dyDescent="0.25">
      <c r="A109">
        <v>108</v>
      </c>
      <c r="B109" t="s">
        <v>349</v>
      </c>
      <c r="C109" t="s">
        <v>350</v>
      </c>
      <c r="D109" s="5">
        <v>3.1898148148148148E-2</v>
      </c>
      <c r="E109" t="s">
        <v>335</v>
      </c>
      <c r="F109" s="9">
        <v>384000</v>
      </c>
      <c r="G109" s="9">
        <v>7378647</v>
      </c>
      <c r="H109" s="9">
        <v>8517</v>
      </c>
      <c r="I109" s="1">
        <f t="shared" si="8"/>
        <v>5.3196338027825425E-2</v>
      </c>
      <c r="J109" t="s">
        <v>14</v>
      </c>
      <c r="K109">
        <f t="shared" si="9"/>
        <v>48</v>
      </c>
      <c r="L109">
        <f t="shared" si="10"/>
        <v>11</v>
      </c>
      <c r="M109">
        <f t="shared" si="11"/>
        <v>2021</v>
      </c>
      <c r="N109" t="str">
        <f t="shared" si="15"/>
        <v>Nov</v>
      </c>
      <c r="O109" t="s">
        <v>351</v>
      </c>
      <c r="P109" s="1">
        <f t="shared" si="12"/>
        <v>5.2042061369787715E-2</v>
      </c>
      <c r="Q109" s="1">
        <f t="shared" si="13"/>
        <v>1.1542766580377134E-3</v>
      </c>
      <c r="R109" s="1">
        <f t="shared" si="14"/>
        <v>2.21796875E-2</v>
      </c>
    </row>
    <row r="110" spans="1:18" x14ac:dyDescent="0.25">
      <c r="A110">
        <v>109</v>
      </c>
      <c r="B110" t="s">
        <v>352</v>
      </c>
      <c r="C110" t="s">
        <v>353</v>
      </c>
      <c r="D110" s="5">
        <v>4.0509259259259259E-2</v>
      </c>
      <c r="E110" t="s">
        <v>335</v>
      </c>
      <c r="F110" s="9">
        <v>679000</v>
      </c>
      <c r="G110" s="9">
        <v>15849414</v>
      </c>
      <c r="H110" s="9">
        <v>16722</v>
      </c>
      <c r="I110" s="1">
        <f t="shared" si="8"/>
        <v>4.3895755388811221E-2</v>
      </c>
      <c r="J110" t="s">
        <v>14</v>
      </c>
      <c r="K110">
        <f t="shared" si="9"/>
        <v>47</v>
      </c>
      <c r="L110">
        <f t="shared" si="10"/>
        <v>11</v>
      </c>
      <c r="M110">
        <f t="shared" si="11"/>
        <v>2021</v>
      </c>
      <c r="N110" t="str">
        <f t="shared" si="15"/>
        <v>Nov</v>
      </c>
      <c r="O110" t="s">
        <v>354</v>
      </c>
      <c r="P110" s="1">
        <f t="shared" si="12"/>
        <v>4.2840700608867938E-2</v>
      </c>
      <c r="Q110" s="1">
        <f t="shared" si="13"/>
        <v>1.0550547799432837E-3</v>
      </c>
      <c r="R110" s="1">
        <f t="shared" si="14"/>
        <v>2.4627393225331369E-2</v>
      </c>
    </row>
    <row r="111" spans="1:18" x14ac:dyDescent="0.25">
      <c r="A111">
        <v>110</v>
      </c>
      <c r="B111" t="s">
        <v>355</v>
      </c>
      <c r="C111" t="s">
        <v>356</v>
      </c>
      <c r="D111" s="5">
        <v>2.1817129629629631E-2</v>
      </c>
      <c r="E111" t="s">
        <v>335</v>
      </c>
      <c r="F111" s="9">
        <v>849000</v>
      </c>
      <c r="G111" s="9">
        <v>19953333</v>
      </c>
      <c r="H111" s="9">
        <v>24296</v>
      </c>
      <c r="I111" s="1">
        <f t="shared" si="8"/>
        <v>4.3766923551067885E-2</v>
      </c>
      <c r="J111" t="s">
        <v>14</v>
      </c>
      <c r="K111">
        <f t="shared" si="9"/>
        <v>46</v>
      </c>
      <c r="L111">
        <f t="shared" si="10"/>
        <v>11</v>
      </c>
      <c r="M111">
        <f t="shared" si="11"/>
        <v>2021</v>
      </c>
      <c r="N111" t="str">
        <f t="shared" si="15"/>
        <v>Nov</v>
      </c>
      <c r="O111" t="s">
        <v>357</v>
      </c>
      <c r="P111" s="1">
        <f t="shared" si="12"/>
        <v>4.2549282368013405E-2</v>
      </c>
      <c r="Q111" s="1">
        <f t="shared" si="13"/>
        <v>1.2176411830544802E-3</v>
      </c>
      <c r="R111" s="1">
        <f t="shared" si="14"/>
        <v>2.8617196702002357E-2</v>
      </c>
    </row>
    <row r="112" spans="1:18" x14ac:dyDescent="0.25">
      <c r="A112">
        <v>111</v>
      </c>
      <c r="B112" t="s">
        <v>358</v>
      </c>
      <c r="C112" t="s">
        <v>359</v>
      </c>
      <c r="D112" s="5">
        <v>6.6585648148148144E-2</v>
      </c>
      <c r="E112" t="s">
        <v>335</v>
      </c>
      <c r="F112" s="9">
        <v>413000</v>
      </c>
      <c r="G112" s="9">
        <v>17318959</v>
      </c>
      <c r="H112" s="9">
        <v>13084</v>
      </c>
      <c r="I112" s="1">
        <f t="shared" si="8"/>
        <v>2.4602171527745981E-2</v>
      </c>
      <c r="J112" t="s">
        <v>14</v>
      </c>
      <c r="K112">
        <f t="shared" si="9"/>
        <v>45</v>
      </c>
      <c r="L112">
        <f t="shared" si="10"/>
        <v>10</v>
      </c>
      <c r="M112">
        <f t="shared" si="11"/>
        <v>2021</v>
      </c>
      <c r="N112" t="str">
        <f t="shared" si="15"/>
        <v>Oct</v>
      </c>
      <c r="O112" t="s">
        <v>360</v>
      </c>
      <c r="P112" s="1">
        <f t="shared" si="12"/>
        <v>2.3846698869141036E-2</v>
      </c>
      <c r="Q112" s="1">
        <f t="shared" si="13"/>
        <v>7.554726586049427E-4</v>
      </c>
      <c r="R112" s="1">
        <f t="shared" si="14"/>
        <v>3.1680387409200969E-2</v>
      </c>
    </row>
    <row r="113" spans="1:18" x14ac:dyDescent="0.25">
      <c r="A113">
        <v>112</v>
      </c>
      <c r="B113" t="s">
        <v>361</v>
      </c>
      <c r="C113" t="s">
        <v>362</v>
      </c>
      <c r="D113" s="5">
        <v>7.5509259259259262E-2</v>
      </c>
      <c r="E113" t="s">
        <v>335</v>
      </c>
      <c r="F113" s="9">
        <v>512000</v>
      </c>
      <c r="G113" s="9">
        <v>25169787</v>
      </c>
      <c r="H113" s="9">
        <v>15561</v>
      </c>
      <c r="I113" s="1">
        <f t="shared" si="8"/>
        <v>2.0960089968182886E-2</v>
      </c>
      <c r="J113" t="s">
        <v>14</v>
      </c>
      <c r="K113">
        <f t="shared" si="9"/>
        <v>44</v>
      </c>
      <c r="L113">
        <f t="shared" si="10"/>
        <v>10</v>
      </c>
      <c r="M113">
        <f t="shared" si="11"/>
        <v>2021</v>
      </c>
      <c r="N113" t="str">
        <f t="shared" si="15"/>
        <v>Oct</v>
      </c>
      <c r="O113" t="s">
        <v>363</v>
      </c>
      <c r="P113" s="1">
        <f t="shared" si="12"/>
        <v>2.0341848741111716E-2</v>
      </c>
      <c r="Q113" s="1">
        <f t="shared" si="13"/>
        <v>6.1824122707117074E-4</v>
      </c>
      <c r="R113" s="1">
        <f t="shared" si="14"/>
        <v>3.0392578125E-2</v>
      </c>
    </row>
    <row r="114" spans="1:18" x14ac:dyDescent="0.25">
      <c r="A114">
        <v>113</v>
      </c>
      <c r="B114" t="s">
        <v>364</v>
      </c>
      <c r="C114" t="s">
        <v>365</v>
      </c>
      <c r="D114" s="5">
        <v>5.752314814814815E-2</v>
      </c>
      <c r="E114" t="s">
        <v>335</v>
      </c>
      <c r="F114" s="9">
        <v>551000</v>
      </c>
      <c r="G114" s="9">
        <v>26570366</v>
      </c>
      <c r="H114" s="9">
        <v>16112</v>
      </c>
      <c r="I114" s="1">
        <f t="shared" si="8"/>
        <v>2.1343778252809916E-2</v>
      </c>
      <c r="J114" t="s">
        <v>14</v>
      </c>
      <c r="K114">
        <f t="shared" si="9"/>
        <v>43</v>
      </c>
      <c r="L114">
        <f t="shared" si="10"/>
        <v>10</v>
      </c>
      <c r="M114">
        <f t="shared" si="11"/>
        <v>2021</v>
      </c>
      <c r="N114" t="str">
        <f t="shared" si="15"/>
        <v>Oct</v>
      </c>
      <c r="O114" t="s">
        <v>366</v>
      </c>
      <c r="P114" s="1">
        <f t="shared" si="12"/>
        <v>2.073738841233877E-2</v>
      </c>
      <c r="Q114" s="1">
        <f t="shared" si="13"/>
        <v>6.0638984047114747E-4</v>
      </c>
      <c r="R114" s="1">
        <f t="shared" si="14"/>
        <v>2.9241379310344828E-2</v>
      </c>
    </row>
    <row r="115" spans="1:18" x14ac:dyDescent="0.25">
      <c r="A115">
        <v>114</v>
      </c>
      <c r="B115" t="s">
        <v>367</v>
      </c>
      <c r="C115" t="s">
        <v>368</v>
      </c>
      <c r="D115" s="5">
        <v>5.8611111111111114E-2</v>
      </c>
      <c r="E115" t="s">
        <v>335</v>
      </c>
      <c r="F115" s="9">
        <v>631000</v>
      </c>
      <c r="G115" s="9">
        <v>31024854</v>
      </c>
      <c r="H115" s="9">
        <v>17035</v>
      </c>
      <c r="I115" s="1">
        <f t="shared" si="8"/>
        <v>2.0887608367149771E-2</v>
      </c>
      <c r="J115" t="s">
        <v>14</v>
      </c>
      <c r="K115">
        <f t="shared" si="9"/>
        <v>42</v>
      </c>
      <c r="L115">
        <f t="shared" si="10"/>
        <v>10</v>
      </c>
      <c r="M115">
        <f t="shared" si="11"/>
        <v>2021</v>
      </c>
      <c r="N115" t="str">
        <f t="shared" si="15"/>
        <v>Oct</v>
      </c>
      <c r="O115" t="s">
        <v>369</v>
      </c>
      <c r="P115" s="1">
        <f t="shared" si="12"/>
        <v>2.0338532455301803E-2</v>
      </c>
      <c r="Q115" s="1">
        <f t="shared" si="13"/>
        <v>5.4907591184796551E-4</v>
      </c>
      <c r="R115" s="1">
        <f t="shared" si="14"/>
        <v>2.6996830427892235E-2</v>
      </c>
    </row>
    <row r="116" spans="1:18" x14ac:dyDescent="0.25">
      <c r="A116">
        <v>115</v>
      </c>
      <c r="B116" t="s">
        <v>370</v>
      </c>
      <c r="C116" t="s">
        <v>371</v>
      </c>
      <c r="D116" s="5">
        <v>2.7719907407407405E-2</v>
      </c>
      <c r="E116" t="s">
        <v>335</v>
      </c>
      <c r="F116" s="9">
        <v>440000</v>
      </c>
      <c r="G116" s="9">
        <v>11903005</v>
      </c>
      <c r="H116" s="9">
        <v>10691</v>
      </c>
      <c r="I116" s="1">
        <f t="shared" si="8"/>
        <v>3.7863631914797989E-2</v>
      </c>
      <c r="J116" t="s">
        <v>14</v>
      </c>
      <c r="K116">
        <f t="shared" si="9"/>
        <v>41</v>
      </c>
      <c r="L116">
        <f t="shared" si="10"/>
        <v>10</v>
      </c>
      <c r="M116">
        <f t="shared" si="11"/>
        <v>2021</v>
      </c>
      <c r="N116" t="str">
        <f t="shared" si="15"/>
        <v>Oct</v>
      </c>
      <c r="O116" t="s">
        <v>372</v>
      </c>
      <c r="P116" s="1">
        <f t="shared" si="12"/>
        <v>3.6965455361902308E-2</v>
      </c>
      <c r="Q116" s="1">
        <f t="shared" si="13"/>
        <v>8.9817655289567639E-4</v>
      </c>
      <c r="R116" s="1">
        <f t="shared" si="14"/>
        <v>2.4297727272727273E-2</v>
      </c>
    </row>
    <row r="117" spans="1:18" x14ac:dyDescent="0.25">
      <c r="A117">
        <v>116</v>
      </c>
      <c r="B117" t="s">
        <v>373</v>
      </c>
      <c r="C117" t="s">
        <v>374</v>
      </c>
      <c r="D117" s="5">
        <v>3.8414351851851852E-2</v>
      </c>
      <c r="E117" t="s">
        <v>335</v>
      </c>
      <c r="F117" s="9">
        <v>588000</v>
      </c>
      <c r="G117" s="9">
        <v>23394279</v>
      </c>
      <c r="H117" s="9">
        <v>22169</v>
      </c>
      <c r="I117" s="1">
        <f t="shared" si="8"/>
        <v>2.6081974999101275E-2</v>
      </c>
      <c r="J117" t="s">
        <v>14</v>
      </c>
      <c r="K117">
        <f t="shared" si="9"/>
        <v>40</v>
      </c>
      <c r="L117">
        <f t="shared" si="10"/>
        <v>9</v>
      </c>
      <c r="M117">
        <f t="shared" si="11"/>
        <v>2021</v>
      </c>
      <c r="N117" t="str">
        <f t="shared" si="15"/>
        <v>Sep</v>
      </c>
      <c r="O117" t="s">
        <v>375</v>
      </c>
      <c r="P117" s="1">
        <f t="shared" si="12"/>
        <v>2.5134350154582666E-2</v>
      </c>
      <c r="Q117" s="1">
        <f t="shared" si="13"/>
        <v>9.4762484451861074E-4</v>
      </c>
      <c r="R117" s="1">
        <f t="shared" si="14"/>
        <v>3.7702380952380952E-2</v>
      </c>
    </row>
    <row r="118" spans="1:18" x14ac:dyDescent="0.25">
      <c r="A118">
        <v>117</v>
      </c>
      <c r="B118" t="s">
        <v>376</v>
      </c>
      <c r="C118" t="s">
        <v>377</v>
      </c>
      <c r="D118" s="5">
        <v>6.9270833333333337E-2</v>
      </c>
      <c r="E118" t="s">
        <v>335</v>
      </c>
      <c r="F118" s="9">
        <v>570000</v>
      </c>
      <c r="G118" s="9">
        <v>33194899</v>
      </c>
      <c r="H118" s="9">
        <v>26623</v>
      </c>
      <c r="I118" s="1">
        <f t="shared" si="8"/>
        <v>1.7973333794448359E-2</v>
      </c>
      <c r="J118" t="s">
        <v>14</v>
      </c>
      <c r="K118">
        <f t="shared" si="9"/>
        <v>39</v>
      </c>
      <c r="L118">
        <f t="shared" si="10"/>
        <v>9</v>
      </c>
      <c r="M118">
        <f t="shared" si="11"/>
        <v>2021</v>
      </c>
      <c r="N118" t="str">
        <f t="shared" si="15"/>
        <v>Sep</v>
      </c>
      <c r="O118" t="s">
        <v>378</v>
      </c>
      <c r="P118" s="1">
        <f t="shared" si="12"/>
        <v>1.717131297793676E-2</v>
      </c>
      <c r="Q118" s="1">
        <f t="shared" si="13"/>
        <v>8.0202081651159713E-4</v>
      </c>
      <c r="R118" s="1">
        <f t="shared" si="14"/>
        <v>4.6707017543859648E-2</v>
      </c>
    </row>
    <row r="119" spans="1:18" x14ac:dyDescent="0.25">
      <c r="A119">
        <v>118</v>
      </c>
      <c r="B119" t="s">
        <v>379</v>
      </c>
      <c r="C119" t="s">
        <v>380</v>
      </c>
      <c r="D119" s="5">
        <v>2.3287037037037037E-2</v>
      </c>
      <c r="E119" t="s">
        <v>335</v>
      </c>
      <c r="F119" s="9">
        <v>662000</v>
      </c>
      <c r="G119" s="9">
        <v>16933080</v>
      </c>
      <c r="H119" s="9">
        <v>26537</v>
      </c>
      <c r="I119" s="1">
        <f t="shared" si="8"/>
        <v>4.0662242191024905E-2</v>
      </c>
      <c r="J119" t="s">
        <v>14</v>
      </c>
      <c r="K119">
        <f t="shared" si="9"/>
        <v>38</v>
      </c>
      <c r="L119">
        <f t="shared" si="10"/>
        <v>9</v>
      </c>
      <c r="M119">
        <f t="shared" si="11"/>
        <v>2021</v>
      </c>
      <c r="N119" t="str">
        <f t="shared" si="15"/>
        <v>Sep</v>
      </c>
      <c r="O119" t="s">
        <v>381</v>
      </c>
      <c r="P119" s="1">
        <f t="shared" si="12"/>
        <v>3.9095073075896408E-2</v>
      </c>
      <c r="Q119" s="1">
        <f t="shared" si="13"/>
        <v>1.567169115128494E-3</v>
      </c>
      <c r="R119" s="1">
        <f t="shared" si="14"/>
        <v>4.0086102719033234E-2</v>
      </c>
    </row>
    <row r="120" spans="1:18" x14ac:dyDescent="0.25">
      <c r="A120">
        <v>119</v>
      </c>
      <c r="B120" t="s">
        <v>382</v>
      </c>
      <c r="C120" t="s">
        <v>383</v>
      </c>
      <c r="D120" s="5">
        <v>5.9016203703703703E-2</v>
      </c>
      <c r="E120" t="s">
        <v>335</v>
      </c>
      <c r="F120" s="9">
        <v>482000</v>
      </c>
      <c r="G120" s="9">
        <v>16697199</v>
      </c>
      <c r="H120" s="9">
        <v>30740</v>
      </c>
      <c r="I120" s="1">
        <f t="shared" si="8"/>
        <v>3.0708144521724871E-2</v>
      </c>
      <c r="J120" t="s">
        <v>14</v>
      </c>
      <c r="K120">
        <f t="shared" si="9"/>
        <v>37</v>
      </c>
      <c r="L120">
        <f t="shared" si="10"/>
        <v>9</v>
      </c>
      <c r="M120">
        <f t="shared" si="11"/>
        <v>2021</v>
      </c>
      <c r="N120" t="str">
        <f t="shared" si="15"/>
        <v>Sep</v>
      </c>
      <c r="O120" t="s">
        <v>384</v>
      </c>
      <c r="P120" s="1">
        <f t="shared" si="12"/>
        <v>2.8867117173365424E-2</v>
      </c>
      <c r="Q120" s="1">
        <f t="shared" si="13"/>
        <v>1.8410273483594464E-3</v>
      </c>
      <c r="R120" s="1">
        <f t="shared" si="14"/>
        <v>6.3775933609958507E-2</v>
      </c>
    </row>
    <row r="121" spans="1:18" x14ac:dyDescent="0.25">
      <c r="A121">
        <v>120</v>
      </c>
      <c r="B121" t="s">
        <v>385</v>
      </c>
      <c r="C121" t="s">
        <v>386</v>
      </c>
      <c r="D121" s="5">
        <v>3.4039351851851855E-2</v>
      </c>
      <c r="E121" t="s">
        <v>335</v>
      </c>
      <c r="F121" s="9">
        <v>584000</v>
      </c>
      <c r="G121" s="9">
        <v>12213525</v>
      </c>
      <c r="H121" s="9">
        <v>24376</v>
      </c>
      <c r="I121" s="1">
        <f t="shared" si="8"/>
        <v>4.9811663708880113E-2</v>
      </c>
      <c r="J121" t="s">
        <v>14</v>
      </c>
      <c r="K121">
        <f t="shared" si="9"/>
        <v>36</v>
      </c>
      <c r="L121">
        <f t="shared" si="10"/>
        <v>8</v>
      </c>
      <c r="M121">
        <f t="shared" si="11"/>
        <v>2021</v>
      </c>
      <c r="N121" t="str">
        <f t="shared" si="15"/>
        <v>Aug</v>
      </c>
      <c r="O121" t="s">
        <v>387</v>
      </c>
      <c r="P121" s="1">
        <f t="shared" si="12"/>
        <v>4.7815843501364266E-2</v>
      </c>
      <c r="Q121" s="1">
        <f t="shared" si="13"/>
        <v>1.9958202075158484E-3</v>
      </c>
      <c r="R121" s="1">
        <f t="shared" si="14"/>
        <v>4.1739726027397263E-2</v>
      </c>
    </row>
    <row r="122" spans="1:18" x14ac:dyDescent="0.25">
      <c r="A122">
        <v>121</v>
      </c>
      <c r="B122" t="s">
        <v>388</v>
      </c>
      <c r="C122" t="s">
        <v>389</v>
      </c>
      <c r="D122" s="5">
        <v>5.7847222222222223E-2</v>
      </c>
      <c r="E122" t="s">
        <v>335</v>
      </c>
      <c r="F122" s="9">
        <v>571000</v>
      </c>
      <c r="G122" s="9">
        <v>16860772</v>
      </c>
      <c r="H122" s="9">
        <v>23545</v>
      </c>
      <c r="I122" s="1">
        <f t="shared" si="8"/>
        <v>3.5262027147985868E-2</v>
      </c>
      <c r="J122" t="s">
        <v>14</v>
      </c>
      <c r="K122">
        <f t="shared" si="9"/>
        <v>35</v>
      </c>
      <c r="L122">
        <f t="shared" si="10"/>
        <v>8</v>
      </c>
      <c r="M122">
        <f t="shared" si="11"/>
        <v>2021</v>
      </c>
      <c r="N122" t="str">
        <f t="shared" si="15"/>
        <v>Aug</v>
      </c>
      <c r="O122" t="s">
        <v>390</v>
      </c>
      <c r="P122" s="1">
        <f t="shared" si="12"/>
        <v>3.3865590496093535E-2</v>
      </c>
      <c r="Q122" s="1">
        <f t="shared" si="13"/>
        <v>1.3964366518923333E-3</v>
      </c>
      <c r="R122" s="1">
        <f t="shared" si="14"/>
        <v>4.1234676007005255E-2</v>
      </c>
    </row>
    <row r="123" spans="1:18" x14ac:dyDescent="0.25">
      <c r="A123">
        <v>122</v>
      </c>
      <c r="B123" t="s">
        <v>391</v>
      </c>
      <c r="C123" t="s">
        <v>392</v>
      </c>
      <c r="D123" s="5">
        <v>5.6724537037037039E-2</v>
      </c>
      <c r="E123" t="s">
        <v>335</v>
      </c>
      <c r="F123" s="9">
        <v>453000</v>
      </c>
      <c r="G123" s="9">
        <v>14170515</v>
      </c>
      <c r="H123" s="9">
        <v>14383</v>
      </c>
      <c r="I123" s="1">
        <f t="shared" si="8"/>
        <v>3.2982781500884052E-2</v>
      </c>
      <c r="J123" t="s">
        <v>14</v>
      </c>
      <c r="K123">
        <f t="shared" si="9"/>
        <v>34</v>
      </c>
      <c r="L123">
        <f t="shared" si="10"/>
        <v>8</v>
      </c>
      <c r="M123">
        <f t="shared" si="11"/>
        <v>2021</v>
      </c>
      <c r="N123" t="str">
        <f t="shared" si="15"/>
        <v>Aug</v>
      </c>
      <c r="O123" t="s">
        <v>393</v>
      </c>
      <c r="P123" s="1">
        <f t="shared" si="12"/>
        <v>3.1967786633019336E-2</v>
      </c>
      <c r="Q123" s="1">
        <f t="shared" si="13"/>
        <v>1.0149948678647178E-3</v>
      </c>
      <c r="R123" s="1">
        <f t="shared" si="14"/>
        <v>3.1750551876379693E-2</v>
      </c>
    </row>
    <row r="124" spans="1:18" x14ac:dyDescent="0.25">
      <c r="A124">
        <v>123</v>
      </c>
      <c r="B124" t="s">
        <v>394</v>
      </c>
      <c r="C124" t="s">
        <v>395</v>
      </c>
      <c r="D124" s="5">
        <v>2.8136574074074074E-2</v>
      </c>
      <c r="E124" t="s">
        <v>335</v>
      </c>
      <c r="F124" s="9">
        <v>583000</v>
      </c>
      <c r="G124" s="9">
        <v>14914621</v>
      </c>
      <c r="H124" s="9">
        <v>17068</v>
      </c>
      <c r="I124" s="1">
        <f t="shared" si="8"/>
        <v>4.0233539960552803E-2</v>
      </c>
      <c r="J124" t="s">
        <v>14</v>
      </c>
      <c r="K124">
        <f t="shared" si="9"/>
        <v>33</v>
      </c>
      <c r="L124">
        <f t="shared" si="10"/>
        <v>8</v>
      </c>
      <c r="M124">
        <f t="shared" si="11"/>
        <v>2021</v>
      </c>
      <c r="N124" t="str">
        <f t="shared" si="15"/>
        <v>Aug</v>
      </c>
      <c r="O124" t="s">
        <v>396</v>
      </c>
      <c r="P124" s="1">
        <f t="shared" si="12"/>
        <v>3.9089159556920688E-2</v>
      </c>
      <c r="Q124" s="1">
        <f t="shared" si="13"/>
        <v>1.1443804036321138E-3</v>
      </c>
      <c r="R124" s="1">
        <f t="shared" si="14"/>
        <v>2.927615780445969E-2</v>
      </c>
    </row>
    <row r="125" spans="1:18" x14ac:dyDescent="0.25">
      <c r="A125">
        <v>124</v>
      </c>
      <c r="B125" t="s">
        <v>397</v>
      </c>
      <c r="C125" t="s">
        <v>398</v>
      </c>
      <c r="D125" s="5">
        <v>5.527777777777778E-2</v>
      </c>
      <c r="E125" t="s">
        <v>335</v>
      </c>
      <c r="F125" s="9">
        <v>546000</v>
      </c>
      <c r="G125" s="9">
        <v>23274489</v>
      </c>
      <c r="H125" s="9">
        <v>18750</v>
      </c>
      <c r="I125" s="1">
        <f t="shared" si="8"/>
        <v>2.4264764738766122E-2</v>
      </c>
      <c r="J125" t="s">
        <v>14</v>
      </c>
      <c r="K125">
        <f t="shared" si="9"/>
        <v>32</v>
      </c>
      <c r="L125">
        <f t="shared" si="10"/>
        <v>8</v>
      </c>
      <c r="M125">
        <f t="shared" si="11"/>
        <v>2021</v>
      </c>
      <c r="N125" t="str">
        <f t="shared" si="15"/>
        <v>Aug</v>
      </c>
      <c r="O125" t="s">
        <v>399</v>
      </c>
      <c r="P125" s="1">
        <f t="shared" si="12"/>
        <v>2.3459161659789823E-2</v>
      </c>
      <c r="Q125" s="1">
        <f t="shared" si="13"/>
        <v>8.0560307897629892E-4</v>
      </c>
      <c r="R125" s="1">
        <f t="shared" si="14"/>
        <v>3.4340659340659344E-2</v>
      </c>
    </row>
    <row r="126" spans="1:18" x14ac:dyDescent="0.25">
      <c r="A126">
        <v>125</v>
      </c>
      <c r="B126" t="s">
        <v>400</v>
      </c>
      <c r="C126" t="s">
        <v>401</v>
      </c>
      <c r="D126" s="5">
        <v>3.9953703703703707E-2</v>
      </c>
      <c r="E126" t="s">
        <v>335</v>
      </c>
      <c r="F126" s="9">
        <v>580000</v>
      </c>
      <c r="G126" s="9">
        <v>17707984</v>
      </c>
      <c r="H126" s="9">
        <v>13170</v>
      </c>
      <c r="I126" s="1">
        <f t="shared" si="8"/>
        <v>3.3497319627124128E-2</v>
      </c>
      <c r="J126" t="s">
        <v>14</v>
      </c>
      <c r="K126">
        <f t="shared" si="9"/>
        <v>31</v>
      </c>
      <c r="L126">
        <f t="shared" si="10"/>
        <v>7</v>
      </c>
      <c r="M126">
        <f t="shared" si="11"/>
        <v>2021</v>
      </c>
      <c r="N126" t="str">
        <f t="shared" si="15"/>
        <v>Jul</v>
      </c>
      <c r="O126" t="s">
        <v>402</v>
      </c>
      <c r="P126" s="1">
        <f t="shared" si="12"/>
        <v>3.27535873084141E-2</v>
      </c>
      <c r="Q126" s="1">
        <f t="shared" si="13"/>
        <v>7.4373231871002364E-4</v>
      </c>
      <c r="R126" s="1">
        <f t="shared" si="14"/>
        <v>2.2706896551724139E-2</v>
      </c>
    </row>
    <row r="127" spans="1:18" x14ac:dyDescent="0.25">
      <c r="A127">
        <v>126</v>
      </c>
      <c r="B127" t="s">
        <v>403</v>
      </c>
      <c r="C127" t="s">
        <v>404</v>
      </c>
      <c r="D127" s="5">
        <v>4.5891203703703705E-2</v>
      </c>
      <c r="E127" t="s">
        <v>335</v>
      </c>
      <c r="F127" s="9">
        <v>1000000</v>
      </c>
      <c r="G127" s="9">
        <v>23338686</v>
      </c>
      <c r="H127" s="9">
        <v>40213</v>
      </c>
      <c r="I127" s="1">
        <f t="shared" si="8"/>
        <v>4.4570332708533805E-2</v>
      </c>
      <c r="J127" t="s">
        <v>14</v>
      </c>
      <c r="K127">
        <f t="shared" si="9"/>
        <v>30</v>
      </c>
      <c r="L127">
        <f t="shared" si="10"/>
        <v>7</v>
      </c>
      <c r="M127">
        <f t="shared" si="11"/>
        <v>2021</v>
      </c>
      <c r="N127" t="str">
        <f t="shared" si="15"/>
        <v>Jul</v>
      </c>
      <c r="O127" t="s">
        <v>405</v>
      </c>
      <c r="P127" s="1">
        <f t="shared" si="12"/>
        <v>4.2847313683383889E-2</v>
      </c>
      <c r="Q127" s="1">
        <f t="shared" si="13"/>
        <v>1.7230190251499163E-3</v>
      </c>
      <c r="R127" s="1">
        <f t="shared" si="14"/>
        <v>4.0212999999999999E-2</v>
      </c>
    </row>
    <row r="128" spans="1:18" x14ac:dyDescent="0.25">
      <c r="A128">
        <v>127</v>
      </c>
      <c r="B128" t="s">
        <v>406</v>
      </c>
      <c r="C128" t="s">
        <v>407</v>
      </c>
      <c r="D128" s="5">
        <v>4.2916666666666665E-2</v>
      </c>
      <c r="E128" t="s">
        <v>335</v>
      </c>
      <c r="F128" s="9">
        <v>516000</v>
      </c>
      <c r="G128" s="9">
        <v>8934979</v>
      </c>
      <c r="H128" s="9">
        <v>14540</v>
      </c>
      <c r="I128" s="1">
        <f t="shared" si="8"/>
        <v>5.9377867592078283E-2</v>
      </c>
      <c r="J128" t="s">
        <v>14</v>
      </c>
      <c r="K128">
        <f t="shared" si="9"/>
        <v>29</v>
      </c>
      <c r="L128">
        <f t="shared" si="10"/>
        <v>7</v>
      </c>
      <c r="M128">
        <f t="shared" si="11"/>
        <v>2021</v>
      </c>
      <c r="N128" t="str">
        <f t="shared" si="15"/>
        <v>Jul</v>
      </c>
      <c r="O128" t="s">
        <v>408</v>
      </c>
      <c r="P128" s="1">
        <f t="shared" si="12"/>
        <v>5.7750555429397207E-2</v>
      </c>
      <c r="Q128" s="1">
        <f t="shared" si="13"/>
        <v>1.6273121626810762E-3</v>
      </c>
      <c r="R128" s="1">
        <f t="shared" si="14"/>
        <v>2.817829457364341E-2</v>
      </c>
    </row>
    <row r="129" spans="1:18" x14ac:dyDescent="0.25">
      <c r="A129">
        <v>128</v>
      </c>
      <c r="B129" t="s">
        <v>409</v>
      </c>
      <c r="C129" t="s">
        <v>410</v>
      </c>
      <c r="D129" s="5">
        <v>2.1875000000000002E-2</v>
      </c>
      <c r="E129" t="s">
        <v>335</v>
      </c>
      <c r="F129" s="9">
        <v>663000</v>
      </c>
      <c r="G129" s="9">
        <v>17218617</v>
      </c>
      <c r="H129" s="9">
        <v>12942</v>
      </c>
      <c r="I129" s="1">
        <f t="shared" si="8"/>
        <v>3.9256462931953243E-2</v>
      </c>
      <c r="J129" t="s">
        <v>14</v>
      </c>
      <c r="K129">
        <f t="shared" si="9"/>
        <v>28</v>
      </c>
      <c r="L129">
        <f t="shared" si="10"/>
        <v>7</v>
      </c>
      <c r="M129">
        <f t="shared" si="11"/>
        <v>2021</v>
      </c>
      <c r="N129" t="str">
        <f t="shared" si="15"/>
        <v>Jul</v>
      </c>
      <c r="O129" t="s">
        <v>411</v>
      </c>
      <c r="P129" s="1">
        <f t="shared" si="12"/>
        <v>3.8504834621735297E-2</v>
      </c>
      <c r="Q129" s="1">
        <f t="shared" si="13"/>
        <v>7.5162831021794612E-4</v>
      </c>
      <c r="R129" s="1">
        <f t="shared" si="14"/>
        <v>1.9520361990950225E-2</v>
      </c>
    </row>
    <row r="130" spans="1:18" x14ac:dyDescent="0.25">
      <c r="A130">
        <v>129</v>
      </c>
      <c r="B130" t="s">
        <v>412</v>
      </c>
      <c r="C130" t="s">
        <v>413</v>
      </c>
      <c r="D130" s="5">
        <v>4.9826388888888885E-2</v>
      </c>
      <c r="E130" t="s">
        <v>335</v>
      </c>
      <c r="F130" s="9">
        <v>836000</v>
      </c>
      <c r="G130" s="9">
        <v>28175238</v>
      </c>
      <c r="H130" s="9">
        <v>24016</v>
      </c>
      <c r="I130" s="1">
        <f t="shared" ref="I130:I193" si="16">(F130+H130)/G130</f>
        <v>3.0523823791657058E-2</v>
      </c>
      <c r="J130" t="s">
        <v>14</v>
      </c>
      <c r="K130">
        <f t="shared" ref="K130:K193" si="17">WEEKNUM(O130)</f>
        <v>27</v>
      </c>
      <c r="L130">
        <f t="shared" ref="L130:L193" si="18">MONTH(O130)</f>
        <v>6</v>
      </c>
      <c r="M130">
        <f t="shared" ref="M130:M193" si="19">YEAR(O130)</f>
        <v>2021</v>
      </c>
      <c r="N130" t="str">
        <f t="shared" si="15"/>
        <v>Jun</v>
      </c>
      <c r="O130" t="s">
        <v>414</v>
      </c>
      <c r="P130" s="1">
        <f t="shared" ref="P130:P193" si="20">F130/G130</f>
        <v>2.9671444124092224E-2</v>
      </c>
      <c r="Q130" s="1">
        <f t="shared" ref="Q130:Q193" si="21">H130/G130</f>
        <v>8.5237966756483122E-4</v>
      </c>
      <c r="R130" s="1">
        <f t="shared" ref="R130:R193" si="22">H130/F130</f>
        <v>2.8727272727272726E-2</v>
      </c>
    </row>
    <row r="131" spans="1:18" x14ac:dyDescent="0.25">
      <c r="A131">
        <v>130</v>
      </c>
      <c r="B131" t="s">
        <v>415</v>
      </c>
      <c r="C131" t="s">
        <v>416</v>
      </c>
      <c r="D131" s="5">
        <v>3.050925925925926E-2</v>
      </c>
      <c r="E131" t="s">
        <v>335</v>
      </c>
      <c r="F131" s="9">
        <v>458000</v>
      </c>
      <c r="G131" s="9">
        <v>13357269</v>
      </c>
      <c r="H131" s="9">
        <v>13121</v>
      </c>
      <c r="I131" s="1">
        <f t="shared" si="16"/>
        <v>3.5270757817335262E-2</v>
      </c>
      <c r="J131" t="s">
        <v>14</v>
      </c>
      <c r="K131">
        <f t="shared" si="17"/>
        <v>26</v>
      </c>
      <c r="L131">
        <f t="shared" si="18"/>
        <v>6</v>
      </c>
      <c r="M131">
        <f t="shared" si="19"/>
        <v>2021</v>
      </c>
      <c r="N131" t="str">
        <f t="shared" ref="N131:N194" si="23">TEXT(DATE(M131, L131, 1), "mmm")</f>
        <v>Jun</v>
      </c>
      <c r="O131" t="s">
        <v>417</v>
      </c>
      <c r="P131" s="1">
        <f t="shared" si="20"/>
        <v>3.4288446238523757E-2</v>
      </c>
      <c r="Q131" s="1">
        <f t="shared" si="21"/>
        <v>9.8231157881150701E-4</v>
      </c>
      <c r="R131" s="1">
        <f t="shared" si="22"/>
        <v>2.8648471615720525E-2</v>
      </c>
    </row>
    <row r="132" spans="1:18" x14ac:dyDescent="0.25">
      <c r="A132">
        <v>131</v>
      </c>
      <c r="B132" t="s">
        <v>418</v>
      </c>
      <c r="C132" t="s">
        <v>419</v>
      </c>
      <c r="D132" s="5">
        <v>5.7777777777777782E-2</v>
      </c>
      <c r="E132" t="s">
        <v>335</v>
      </c>
      <c r="F132" s="9">
        <v>680000</v>
      </c>
      <c r="G132" s="9">
        <v>19494958</v>
      </c>
      <c r="H132" s="9">
        <v>49888</v>
      </c>
      <c r="I132" s="1">
        <f t="shared" si="16"/>
        <v>3.7439834443346837E-2</v>
      </c>
      <c r="J132" t="s">
        <v>14</v>
      </c>
      <c r="K132">
        <f t="shared" si="17"/>
        <v>25</v>
      </c>
      <c r="L132">
        <f t="shared" si="18"/>
        <v>6</v>
      </c>
      <c r="M132">
        <f t="shared" si="19"/>
        <v>2021</v>
      </c>
      <c r="N132" t="str">
        <f t="shared" si="23"/>
        <v>Jun</v>
      </c>
      <c r="O132" t="s">
        <v>420</v>
      </c>
      <c r="P132" s="1">
        <f t="shared" si="20"/>
        <v>3.4880813798111289E-2</v>
      </c>
      <c r="Q132" s="1">
        <f t="shared" si="21"/>
        <v>2.5590206452355529E-3</v>
      </c>
      <c r="R132" s="1">
        <f t="shared" si="22"/>
        <v>7.3364705882352943E-2</v>
      </c>
    </row>
    <row r="133" spans="1:18" x14ac:dyDescent="0.25">
      <c r="A133">
        <v>132</v>
      </c>
      <c r="B133" t="s">
        <v>421</v>
      </c>
      <c r="C133" t="s">
        <v>422</v>
      </c>
      <c r="D133" s="5">
        <v>5.1631944444444446E-2</v>
      </c>
      <c r="E133" t="s">
        <v>335</v>
      </c>
      <c r="F133" s="9">
        <v>662000</v>
      </c>
      <c r="G133" s="9">
        <v>25017233</v>
      </c>
      <c r="H133" s="9">
        <v>29885</v>
      </c>
      <c r="I133" s="1">
        <f t="shared" si="16"/>
        <v>2.765633593451362E-2</v>
      </c>
      <c r="J133" t="s">
        <v>14</v>
      </c>
      <c r="K133">
        <f t="shared" si="17"/>
        <v>24</v>
      </c>
      <c r="L133">
        <f t="shared" si="18"/>
        <v>6</v>
      </c>
      <c r="M133">
        <f t="shared" si="19"/>
        <v>2021</v>
      </c>
      <c r="N133" t="str">
        <f t="shared" si="23"/>
        <v>Jun</v>
      </c>
      <c r="O133" t="s">
        <v>423</v>
      </c>
      <c r="P133" s="1">
        <f t="shared" si="20"/>
        <v>2.6461759380024163E-2</v>
      </c>
      <c r="Q133" s="1">
        <f t="shared" si="21"/>
        <v>1.1945765544894593E-3</v>
      </c>
      <c r="R133" s="1">
        <f t="shared" si="22"/>
        <v>4.5143504531722056E-2</v>
      </c>
    </row>
    <row r="134" spans="1:18" x14ac:dyDescent="0.25">
      <c r="A134">
        <v>133</v>
      </c>
      <c r="B134" t="s">
        <v>424</v>
      </c>
      <c r="C134" t="s">
        <v>425</v>
      </c>
      <c r="D134" s="5">
        <v>2.4189814814814817E-2</v>
      </c>
      <c r="E134" t="s">
        <v>335</v>
      </c>
      <c r="F134" s="9">
        <v>823000</v>
      </c>
      <c r="G134" s="9">
        <v>26118299</v>
      </c>
      <c r="H134" s="9">
        <v>30075</v>
      </c>
      <c r="I134" s="1">
        <f t="shared" si="16"/>
        <v>3.2661966232946489E-2</v>
      </c>
      <c r="J134" t="s">
        <v>14</v>
      </c>
      <c r="K134">
        <f t="shared" si="17"/>
        <v>23</v>
      </c>
      <c r="L134">
        <f t="shared" si="18"/>
        <v>5</v>
      </c>
      <c r="M134">
        <f t="shared" si="19"/>
        <v>2021</v>
      </c>
      <c r="N134" t="str">
        <f t="shared" si="23"/>
        <v>May</v>
      </c>
      <c r="O134" t="s">
        <v>426</v>
      </c>
      <c r="P134" s="1">
        <f t="shared" si="20"/>
        <v>3.1510474705875757E-2</v>
      </c>
      <c r="Q134" s="1">
        <f t="shared" si="21"/>
        <v>1.1514915270707331E-3</v>
      </c>
      <c r="R134" s="1">
        <f t="shared" si="22"/>
        <v>3.6543134872417983E-2</v>
      </c>
    </row>
    <row r="135" spans="1:18" x14ac:dyDescent="0.25">
      <c r="A135">
        <v>134</v>
      </c>
      <c r="B135" t="s">
        <v>427</v>
      </c>
      <c r="C135" t="s">
        <v>428</v>
      </c>
      <c r="D135" s="5">
        <v>4.5960648148148146E-2</v>
      </c>
      <c r="E135" t="s">
        <v>335</v>
      </c>
      <c r="F135" s="9">
        <v>405000</v>
      </c>
      <c r="G135" s="9">
        <v>16534803</v>
      </c>
      <c r="H135" s="9">
        <v>13854</v>
      </c>
      <c r="I135" s="1">
        <f t="shared" si="16"/>
        <v>2.5331659530506652E-2</v>
      </c>
      <c r="J135" t="s">
        <v>14</v>
      </c>
      <c r="K135">
        <f t="shared" si="17"/>
        <v>22</v>
      </c>
      <c r="L135">
        <f t="shared" si="18"/>
        <v>5</v>
      </c>
      <c r="M135">
        <f t="shared" si="19"/>
        <v>2021</v>
      </c>
      <c r="N135" t="str">
        <f t="shared" si="23"/>
        <v>May</v>
      </c>
      <c r="O135" t="s">
        <v>429</v>
      </c>
      <c r="P135" s="1">
        <f t="shared" si="20"/>
        <v>2.4493790461247104E-2</v>
      </c>
      <c r="Q135" s="1">
        <f t="shared" si="21"/>
        <v>8.3786906925954903E-4</v>
      </c>
      <c r="R135" s="1">
        <f t="shared" si="22"/>
        <v>3.4207407407407409E-2</v>
      </c>
    </row>
    <row r="136" spans="1:18" x14ac:dyDescent="0.25">
      <c r="A136">
        <v>135</v>
      </c>
      <c r="B136" t="s">
        <v>430</v>
      </c>
      <c r="C136" t="s">
        <v>431</v>
      </c>
      <c r="D136" s="5">
        <v>5.6574074074074075E-2</v>
      </c>
      <c r="E136" t="s">
        <v>335</v>
      </c>
      <c r="F136" s="9">
        <v>482000</v>
      </c>
      <c r="G136" s="9">
        <v>20253710</v>
      </c>
      <c r="H136" s="9">
        <v>16736</v>
      </c>
      <c r="I136" s="1">
        <f t="shared" si="16"/>
        <v>2.4624426833404843E-2</v>
      </c>
      <c r="J136" t="s">
        <v>14</v>
      </c>
      <c r="K136">
        <f t="shared" si="17"/>
        <v>21</v>
      </c>
      <c r="L136">
        <f t="shared" si="18"/>
        <v>5</v>
      </c>
      <c r="M136">
        <f t="shared" si="19"/>
        <v>2021</v>
      </c>
      <c r="N136" t="str">
        <f t="shared" si="23"/>
        <v>May</v>
      </c>
      <c r="O136" t="s">
        <v>432</v>
      </c>
      <c r="P136" s="1">
        <f t="shared" si="20"/>
        <v>2.3798109087174647E-2</v>
      </c>
      <c r="Q136" s="1">
        <f t="shared" si="21"/>
        <v>8.263177462301968E-4</v>
      </c>
      <c r="R136" s="1">
        <f t="shared" si="22"/>
        <v>3.4721991701244813E-2</v>
      </c>
    </row>
    <row r="137" spans="1:18" x14ac:dyDescent="0.25">
      <c r="A137">
        <v>136</v>
      </c>
      <c r="B137" t="s">
        <v>433</v>
      </c>
      <c r="C137" t="s">
        <v>434</v>
      </c>
      <c r="D137" s="5">
        <v>2.7314814814814816E-2</v>
      </c>
      <c r="E137" t="s">
        <v>335</v>
      </c>
      <c r="F137" s="9">
        <v>406000</v>
      </c>
      <c r="G137" s="9">
        <v>9610057</v>
      </c>
      <c r="H137" s="9">
        <v>11469</v>
      </c>
      <c r="I137" s="1">
        <f t="shared" si="16"/>
        <v>4.3440845356068125E-2</v>
      </c>
      <c r="J137" t="s">
        <v>14</v>
      </c>
      <c r="K137">
        <f t="shared" si="17"/>
        <v>20</v>
      </c>
      <c r="L137">
        <f t="shared" si="18"/>
        <v>5</v>
      </c>
      <c r="M137">
        <f t="shared" si="19"/>
        <v>2021</v>
      </c>
      <c r="N137" t="str">
        <f t="shared" si="23"/>
        <v>May</v>
      </c>
      <c r="O137" t="s">
        <v>435</v>
      </c>
      <c r="P137" s="1">
        <f t="shared" si="20"/>
        <v>4.2247408105904057E-2</v>
      </c>
      <c r="Q137" s="1">
        <f t="shared" si="21"/>
        <v>1.1934372501640729E-3</v>
      </c>
      <c r="R137" s="1">
        <f t="shared" si="22"/>
        <v>2.8248768472906405E-2</v>
      </c>
    </row>
    <row r="138" spans="1:18" x14ac:dyDescent="0.25">
      <c r="A138">
        <v>137</v>
      </c>
      <c r="B138" t="s">
        <v>436</v>
      </c>
      <c r="C138" t="s">
        <v>437</v>
      </c>
      <c r="D138" s="5">
        <v>4.9444444444444437E-2</v>
      </c>
      <c r="E138" t="s">
        <v>335</v>
      </c>
      <c r="F138" s="9">
        <v>564000</v>
      </c>
      <c r="G138" s="9">
        <v>18210998</v>
      </c>
      <c r="H138" s="9">
        <v>18636</v>
      </c>
      <c r="I138" s="1">
        <f t="shared" si="16"/>
        <v>3.1993633737151583E-2</v>
      </c>
      <c r="J138" t="s">
        <v>14</v>
      </c>
      <c r="K138">
        <f t="shared" si="17"/>
        <v>19</v>
      </c>
      <c r="L138">
        <f t="shared" si="18"/>
        <v>5</v>
      </c>
      <c r="M138">
        <f t="shared" si="19"/>
        <v>2021</v>
      </c>
      <c r="N138" t="str">
        <f t="shared" si="23"/>
        <v>May</v>
      </c>
      <c r="O138" t="s">
        <v>438</v>
      </c>
      <c r="P138" s="1">
        <f t="shared" si="20"/>
        <v>3.0970296081521728E-2</v>
      </c>
      <c r="Q138" s="1">
        <f t="shared" si="21"/>
        <v>1.0233376556298562E-3</v>
      </c>
      <c r="R138" s="1">
        <f t="shared" si="22"/>
        <v>3.3042553191489361E-2</v>
      </c>
    </row>
    <row r="139" spans="1:18" x14ac:dyDescent="0.25">
      <c r="A139">
        <v>138</v>
      </c>
      <c r="B139" t="s">
        <v>439</v>
      </c>
      <c r="C139" t="s">
        <v>440</v>
      </c>
      <c r="D139" s="5">
        <v>2.5798611111111109E-2</v>
      </c>
      <c r="E139" t="s">
        <v>335</v>
      </c>
      <c r="F139" s="9">
        <v>445000</v>
      </c>
      <c r="G139" s="9">
        <v>9783698</v>
      </c>
      <c r="H139" s="9">
        <v>11791</v>
      </c>
      <c r="I139" s="1">
        <f t="shared" si="16"/>
        <v>4.6688992239948532E-2</v>
      </c>
      <c r="J139" t="s">
        <v>14</v>
      </c>
      <c r="K139">
        <f t="shared" si="17"/>
        <v>18</v>
      </c>
      <c r="L139">
        <f t="shared" si="18"/>
        <v>4</v>
      </c>
      <c r="M139">
        <f t="shared" si="19"/>
        <v>2021</v>
      </c>
      <c r="N139" t="str">
        <f t="shared" si="23"/>
        <v>Apr</v>
      </c>
      <c r="O139" t="s">
        <v>441</v>
      </c>
      <c r="P139" s="1">
        <f t="shared" si="20"/>
        <v>4.5483824214525022E-2</v>
      </c>
      <c r="Q139" s="1">
        <f t="shared" si="21"/>
        <v>1.2051680254235157E-3</v>
      </c>
      <c r="R139" s="1">
        <f t="shared" si="22"/>
        <v>2.6496629213483145E-2</v>
      </c>
    </row>
    <row r="140" spans="1:18" x14ac:dyDescent="0.25">
      <c r="A140">
        <v>139</v>
      </c>
      <c r="B140" t="s">
        <v>442</v>
      </c>
      <c r="C140" t="s">
        <v>443</v>
      </c>
      <c r="D140" s="5">
        <v>5.3506944444444447E-2</v>
      </c>
      <c r="E140" t="s">
        <v>335</v>
      </c>
      <c r="F140" s="9">
        <v>551000</v>
      </c>
      <c r="G140" s="9">
        <v>16589559</v>
      </c>
      <c r="H140" s="9">
        <v>24240</v>
      </c>
      <c r="I140" s="1">
        <f t="shared" si="16"/>
        <v>3.4674821675488784E-2</v>
      </c>
      <c r="J140" t="s">
        <v>14</v>
      </c>
      <c r="K140">
        <f t="shared" si="17"/>
        <v>17</v>
      </c>
      <c r="L140">
        <f t="shared" si="18"/>
        <v>4</v>
      </c>
      <c r="M140">
        <f t="shared" si="19"/>
        <v>2021</v>
      </c>
      <c r="N140" t="str">
        <f t="shared" si="23"/>
        <v>Apr</v>
      </c>
      <c r="O140" t="s">
        <v>444</v>
      </c>
      <c r="P140" s="1">
        <f t="shared" si="20"/>
        <v>3.3213661677203112E-2</v>
      </c>
      <c r="Q140" s="1">
        <f t="shared" si="21"/>
        <v>1.4611599982856686E-3</v>
      </c>
      <c r="R140" s="1">
        <f t="shared" si="22"/>
        <v>4.3992740471869331E-2</v>
      </c>
    </row>
    <row r="141" spans="1:18" x14ac:dyDescent="0.25">
      <c r="A141">
        <v>140</v>
      </c>
      <c r="B141" t="s">
        <v>445</v>
      </c>
      <c r="C141" t="s">
        <v>446</v>
      </c>
      <c r="D141" s="5">
        <v>2.0150462962962964E-2</v>
      </c>
      <c r="E141" t="s">
        <v>335</v>
      </c>
      <c r="F141" s="9">
        <v>356000</v>
      </c>
      <c r="G141" s="9">
        <v>9920781</v>
      </c>
      <c r="H141" s="9">
        <v>14242</v>
      </c>
      <c r="I141" s="1">
        <f t="shared" si="16"/>
        <v>3.7319844072759997E-2</v>
      </c>
      <c r="J141" t="s">
        <v>14</v>
      </c>
      <c r="K141">
        <f t="shared" si="17"/>
        <v>16</v>
      </c>
      <c r="L141">
        <f t="shared" si="18"/>
        <v>4</v>
      </c>
      <c r="M141">
        <f t="shared" si="19"/>
        <v>2021</v>
      </c>
      <c r="N141" t="str">
        <f t="shared" si="23"/>
        <v>Apr</v>
      </c>
      <c r="O141" t="s">
        <v>447</v>
      </c>
      <c r="P141" s="1">
        <f t="shared" si="20"/>
        <v>3.5884271611277378E-2</v>
      </c>
      <c r="Q141" s="1">
        <f t="shared" si="21"/>
        <v>1.4355724614826192E-3</v>
      </c>
      <c r="R141" s="1">
        <f t="shared" si="22"/>
        <v>4.0005617977528087E-2</v>
      </c>
    </row>
    <row r="142" spans="1:18" x14ac:dyDescent="0.25">
      <c r="A142">
        <v>141</v>
      </c>
      <c r="B142" t="s">
        <v>448</v>
      </c>
      <c r="C142" t="s">
        <v>449</v>
      </c>
      <c r="D142" s="5">
        <v>2.0370370370370369E-2</v>
      </c>
      <c r="E142" t="s">
        <v>335</v>
      </c>
      <c r="F142" s="9">
        <v>468000</v>
      </c>
      <c r="G142" s="9">
        <v>14375174</v>
      </c>
      <c r="H142" s="9">
        <v>14999</v>
      </c>
      <c r="I142" s="1">
        <f t="shared" si="16"/>
        <v>3.3599523734460533E-2</v>
      </c>
      <c r="J142" t="s">
        <v>14</v>
      </c>
      <c r="K142">
        <f t="shared" si="17"/>
        <v>15</v>
      </c>
      <c r="L142">
        <f t="shared" si="18"/>
        <v>4</v>
      </c>
      <c r="M142">
        <f t="shared" si="19"/>
        <v>2021</v>
      </c>
      <c r="N142" t="str">
        <f t="shared" si="23"/>
        <v>Apr</v>
      </c>
      <c r="O142" t="s">
        <v>450</v>
      </c>
      <c r="P142" s="1">
        <f t="shared" si="20"/>
        <v>3.2556127668437268E-2</v>
      </c>
      <c r="Q142" s="1">
        <f t="shared" si="21"/>
        <v>1.0433960660232704E-3</v>
      </c>
      <c r="R142" s="1">
        <f t="shared" si="22"/>
        <v>3.20491452991453E-2</v>
      </c>
    </row>
    <row r="143" spans="1:18" x14ac:dyDescent="0.25">
      <c r="A143">
        <v>142</v>
      </c>
      <c r="B143" t="s">
        <v>451</v>
      </c>
      <c r="C143" t="s">
        <v>452</v>
      </c>
      <c r="D143" s="5">
        <v>5.0937499999999997E-2</v>
      </c>
      <c r="E143" t="s">
        <v>335</v>
      </c>
      <c r="F143" s="9">
        <v>658000</v>
      </c>
      <c r="G143" s="9">
        <v>16387623</v>
      </c>
      <c r="H143" s="9">
        <v>36589</v>
      </c>
      <c r="I143" s="1">
        <f t="shared" si="16"/>
        <v>4.2384975539161478E-2</v>
      </c>
      <c r="J143" t="s">
        <v>14</v>
      </c>
      <c r="K143">
        <f t="shared" si="17"/>
        <v>14</v>
      </c>
      <c r="L143">
        <f t="shared" si="18"/>
        <v>3</v>
      </c>
      <c r="M143">
        <f t="shared" si="19"/>
        <v>2021</v>
      </c>
      <c r="N143" t="str">
        <f t="shared" si="23"/>
        <v>Mar</v>
      </c>
      <c r="O143" t="s">
        <v>453</v>
      </c>
      <c r="P143" s="1">
        <f t="shared" si="20"/>
        <v>4.0152253929688277E-2</v>
      </c>
      <c r="Q143" s="1">
        <f t="shared" si="21"/>
        <v>2.232721609473198E-3</v>
      </c>
      <c r="R143" s="1">
        <f t="shared" si="22"/>
        <v>5.5606382978723404E-2</v>
      </c>
    </row>
    <row r="144" spans="1:18" x14ac:dyDescent="0.25">
      <c r="A144">
        <v>143</v>
      </c>
      <c r="B144" t="s">
        <v>454</v>
      </c>
      <c r="C144" t="s">
        <v>455</v>
      </c>
      <c r="D144" s="5">
        <v>4.1909722222222223E-2</v>
      </c>
      <c r="E144" t="s">
        <v>335</v>
      </c>
      <c r="F144" s="9">
        <v>388000</v>
      </c>
      <c r="G144" s="9">
        <v>9347557</v>
      </c>
      <c r="H144" s="9">
        <v>13040</v>
      </c>
      <c r="I144" s="1">
        <f t="shared" si="16"/>
        <v>4.2903188501551795E-2</v>
      </c>
      <c r="J144" t="s">
        <v>14</v>
      </c>
      <c r="K144">
        <f t="shared" si="17"/>
        <v>13</v>
      </c>
      <c r="L144">
        <f t="shared" si="18"/>
        <v>3</v>
      </c>
      <c r="M144">
        <f t="shared" si="19"/>
        <v>2021</v>
      </c>
      <c r="N144" t="str">
        <f t="shared" si="23"/>
        <v>Mar</v>
      </c>
      <c r="O144" t="s">
        <v>456</v>
      </c>
      <c r="P144" s="1">
        <f t="shared" si="20"/>
        <v>4.1508171600344347E-2</v>
      </c>
      <c r="Q144" s="1">
        <f t="shared" si="21"/>
        <v>1.3950169012074492E-3</v>
      </c>
      <c r="R144" s="1">
        <f t="shared" si="22"/>
        <v>3.3608247422680412E-2</v>
      </c>
    </row>
    <row r="145" spans="1:18" x14ac:dyDescent="0.25">
      <c r="A145">
        <v>144</v>
      </c>
      <c r="B145" t="s">
        <v>457</v>
      </c>
      <c r="C145" t="s">
        <v>458</v>
      </c>
      <c r="D145" s="5">
        <v>4.5300925925925932E-2</v>
      </c>
      <c r="E145" t="s">
        <v>335</v>
      </c>
      <c r="F145" s="9">
        <v>639000</v>
      </c>
      <c r="G145" s="9">
        <v>31991767</v>
      </c>
      <c r="H145" s="9">
        <v>29549</v>
      </c>
      <c r="I145" s="1">
        <f t="shared" si="16"/>
        <v>2.0897532793358993E-2</v>
      </c>
      <c r="J145" t="s">
        <v>14</v>
      </c>
      <c r="K145">
        <f t="shared" si="17"/>
        <v>12</v>
      </c>
      <c r="L145">
        <f t="shared" si="18"/>
        <v>3</v>
      </c>
      <c r="M145">
        <f t="shared" si="19"/>
        <v>2021</v>
      </c>
      <c r="N145" t="str">
        <f t="shared" si="23"/>
        <v>Mar</v>
      </c>
      <c r="O145" t="s">
        <v>459</v>
      </c>
      <c r="P145" s="1">
        <f t="shared" si="20"/>
        <v>1.9973888907105383E-2</v>
      </c>
      <c r="Q145" s="1">
        <f t="shared" si="21"/>
        <v>9.2364388625361014E-4</v>
      </c>
      <c r="R145" s="1">
        <f t="shared" si="22"/>
        <v>4.6242566510172146E-2</v>
      </c>
    </row>
    <row r="146" spans="1:18" x14ac:dyDescent="0.25">
      <c r="A146">
        <v>145</v>
      </c>
      <c r="B146" t="s">
        <v>460</v>
      </c>
      <c r="C146" t="s">
        <v>461</v>
      </c>
      <c r="D146" s="5">
        <v>2.2083333333333333E-2</v>
      </c>
      <c r="E146" t="s">
        <v>335</v>
      </c>
      <c r="F146" s="9">
        <v>518000</v>
      </c>
      <c r="G146" s="9">
        <v>11838521</v>
      </c>
      <c r="H146" s="9">
        <v>17578</v>
      </c>
      <c r="I146" s="1">
        <f t="shared" si="16"/>
        <v>4.5240279592357865E-2</v>
      </c>
      <c r="J146" t="s">
        <v>14</v>
      </c>
      <c r="K146">
        <f t="shared" si="17"/>
        <v>11</v>
      </c>
      <c r="L146">
        <f t="shared" si="18"/>
        <v>3</v>
      </c>
      <c r="M146">
        <f t="shared" si="19"/>
        <v>2021</v>
      </c>
      <c r="N146" t="str">
        <f t="shared" si="23"/>
        <v>Mar</v>
      </c>
      <c r="O146" t="s">
        <v>462</v>
      </c>
      <c r="P146" s="1">
        <f t="shared" si="20"/>
        <v>4.3755465737654223E-2</v>
      </c>
      <c r="Q146" s="1">
        <f t="shared" si="21"/>
        <v>1.4848138547036407E-3</v>
      </c>
      <c r="R146" s="1">
        <f t="shared" si="22"/>
        <v>3.3934362934362937E-2</v>
      </c>
    </row>
    <row r="147" spans="1:18" x14ac:dyDescent="0.25">
      <c r="A147">
        <v>146</v>
      </c>
      <c r="B147" t="s">
        <v>463</v>
      </c>
      <c r="C147" t="s">
        <v>464</v>
      </c>
      <c r="D147" s="5">
        <v>3.4293981481481481E-2</v>
      </c>
      <c r="E147" t="s">
        <v>335</v>
      </c>
      <c r="F147" s="9">
        <v>1400000</v>
      </c>
      <c r="G147" s="9">
        <v>34860862</v>
      </c>
      <c r="H147" s="9">
        <v>67143</v>
      </c>
      <c r="I147" s="1">
        <f t="shared" si="16"/>
        <v>4.2085677628969705E-2</v>
      </c>
      <c r="J147" t="s">
        <v>14</v>
      </c>
      <c r="K147">
        <f t="shared" si="17"/>
        <v>10</v>
      </c>
      <c r="L147">
        <f t="shared" si="18"/>
        <v>2</v>
      </c>
      <c r="M147">
        <f t="shared" si="19"/>
        <v>2021</v>
      </c>
      <c r="N147" t="str">
        <f t="shared" si="23"/>
        <v>Feb</v>
      </c>
      <c r="O147" t="s">
        <v>465</v>
      </c>
      <c r="P147" s="1">
        <f t="shared" si="20"/>
        <v>4.0159649523296356E-2</v>
      </c>
      <c r="Q147" s="1">
        <f t="shared" si="21"/>
        <v>1.9260281056733479E-3</v>
      </c>
      <c r="R147" s="1">
        <f t="shared" si="22"/>
        <v>4.7959285714285711E-2</v>
      </c>
    </row>
    <row r="148" spans="1:18" x14ac:dyDescent="0.25">
      <c r="A148">
        <v>147</v>
      </c>
      <c r="B148" t="s">
        <v>466</v>
      </c>
      <c r="C148" t="s">
        <v>467</v>
      </c>
      <c r="D148" s="5">
        <v>5.2280092592592593E-2</v>
      </c>
      <c r="E148" t="s">
        <v>335</v>
      </c>
      <c r="F148" s="9">
        <v>527000</v>
      </c>
      <c r="G148" s="9">
        <v>19593291</v>
      </c>
      <c r="H148" s="9">
        <v>21289</v>
      </c>
      <c r="I148" s="1">
        <f t="shared" si="16"/>
        <v>2.798350721172875E-2</v>
      </c>
      <c r="J148" t="s">
        <v>14</v>
      </c>
      <c r="K148">
        <f t="shared" si="17"/>
        <v>9</v>
      </c>
      <c r="L148">
        <f t="shared" si="18"/>
        <v>2</v>
      </c>
      <c r="M148">
        <f t="shared" si="19"/>
        <v>2021</v>
      </c>
      <c r="N148" t="str">
        <f t="shared" si="23"/>
        <v>Feb</v>
      </c>
      <c r="O148" t="s">
        <v>468</v>
      </c>
      <c r="P148" s="1">
        <f t="shared" si="20"/>
        <v>2.6896961822289067E-2</v>
      </c>
      <c r="Q148" s="1">
        <f t="shared" si="21"/>
        <v>1.0865453894396812E-3</v>
      </c>
      <c r="R148" s="1">
        <f t="shared" si="22"/>
        <v>4.0396584440227701E-2</v>
      </c>
    </row>
    <row r="149" spans="1:18" x14ac:dyDescent="0.25">
      <c r="A149">
        <v>148</v>
      </c>
      <c r="B149" t="s">
        <v>469</v>
      </c>
      <c r="C149" t="s">
        <v>470</v>
      </c>
      <c r="D149" s="5">
        <v>3.5474537037037041E-2</v>
      </c>
      <c r="E149" t="s">
        <v>335</v>
      </c>
      <c r="F149" s="9">
        <v>511000</v>
      </c>
      <c r="G149" s="9">
        <v>11312584</v>
      </c>
      <c r="H149" s="9">
        <v>14193</v>
      </c>
      <c r="I149" s="1">
        <f t="shared" si="16"/>
        <v>4.642555582349709E-2</v>
      </c>
      <c r="J149" t="s">
        <v>14</v>
      </c>
      <c r="K149">
        <f t="shared" si="17"/>
        <v>8</v>
      </c>
      <c r="L149">
        <f t="shared" si="18"/>
        <v>2</v>
      </c>
      <c r="M149">
        <f t="shared" si="19"/>
        <v>2021</v>
      </c>
      <c r="N149" t="str">
        <f t="shared" si="23"/>
        <v>Feb</v>
      </c>
      <c r="O149" t="s">
        <v>471</v>
      </c>
      <c r="P149" s="1">
        <f t="shared" si="20"/>
        <v>4.517093530532016E-2</v>
      </c>
      <c r="Q149" s="1">
        <f t="shared" si="21"/>
        <v>1.2546205181769258E-3</v>
      </c>
      <c r="R149" s="1">
        <f t="shared" si="22"/>
        <v>2.7774951076320938E-2</v>
      </c>
    </row>
    <row r="150" spans="1:18" x14ac:dyDescent="0.25">
      <c r="A150">
        <v>149</v>
      </c>
      <c r="B150" t="s">
        <v>472</v>
      </c>
      <c r="C150" t="s">
        <v>473</v>
      </c>
      <c r="D150" s="5">
        <v>3.9664351851851853E-2</v>
      </c>
      <c r="E150" t="s">
        <v>335</v>
      </c>
      <c r="F150" s="9">
        <v>2000000</v>
      </c>
      <c r="G150" s="9">
        <v>81008671</v>
      </c>
      <c r="H150" s="9">
        <v>83170</v>
      </c>
      <c r="I150" s="1">
        <f t="shared" si="16"/>
        <v>2.5715395330951671E-2</v>
      </c>
      <c r="J150" t="s">
        <v>14</v>
      </c>
      <c r="K150">
        <f t="shared" si="17"/>
        <v>7</v>
      </c>
      <c r="L150">
        <f t="shared" si="18"/>
        <v>2</v>
      </c>
      <c r="M150">
        <f t="shared" si="19"/>
        <v>2021</v>
      </c>
      <c r="N150" t="str">
        <f t="shared" si="23"/>
        <v>Feb</v>
      </c>
      <c r="O150" t="s">
        <v>474</v>
      </c>
      <c r="P150" s="1">
        <f t="shared" si="20"/>
        <v>2.468871511297846E-2</v>
      </c>
      <c r="Q150" s="1">
        <f t="shared" si="21"/>
        <v>1.0266802179732092E-3</v>
      </c>
      <c r="R150" s="1">
        <f t="shared" si="22"/>
        <v>4.1584999999999997E-2</v>
      </c>
    </row>
    <row r="151" spans="1:18" x14ac:dyDescent="0.25">
      <c r="A151">
        <v>150</v>
      </c>
      <c r="B151" t="s">
        <v>475</v>
      </c>
      <c r="C151" t="s">
        <v>476</v>
      </c>
      <c r="D151" s="5">
        <v>2.9282407407407406E-2</v>
      </c>
      <c r="E151" t="s">
        <v>335</v>
      </c>
      <c r="F151" s="9">
        <v>467000</v>
      </c>
      <c r="G151" s="9">
        <v>14193346</v>
      </c>
      <c r="H151" s="9">
        <v>14564</v>
      </c>
      <c r="I151" s="1">
        <f t="shared" si="16"/>
        <v>3.3928856521922318E-2</v>
      </c>
      <c r="J151" t="s">
        <v>14</v>
      </c>
      <c r="K151">
        <f t="shared" si="17"/>
        <v>6</v>
      </c>
      <c r="L151">
        <f t="shared" si="18"/>
        <v>1</v>
      </c>
      <c r="M151">
        <f t="shared" si="19"/>
        <v>2021</v>
      </c>
      <c r="N151" t="str">
        <f t="shared" si="23"/>
        <v>Jan</v>
      </c>
      <c r="O151" t="s">
        <v>477</v>
      </c>
      <c r="P151" s="1">
        <f t="shared" si="20"/>
        <v>3.2902741890460503E-2</v>
      </c>
      <c r="Q151" s="1">
        <f t="shared" si="21"/>
        <v>1.0261146314618132E-3</v>
      </c>
      <c r="R151" s="1">
        <f t="shared" si="22"/>
        <v>3.1186295503211992E-2</v>
      </c>
    </row>
    <row r="152" spans="1:18" x14ac:dyDescent="0.25">
      <c r="A152">
        <v>151</v>
      </c>
      <c r="B152" t="s">
        <v>478</v>
      </c>
      <c r="C152" t="s">
        <v>479</v>
      </c>
      <c r="D152" s="5">
        <v>2.0937499999999998E-2</v>
      </c>
      <c r="E152" t="s">
        <v>335</v>
      </c>
      <c r="F152" s="9">
        <v>504000</v>
      </c>
      <c r="G152" s="9">
        <v>11484002</v>
      </c>
      <c r="H152" s="9">
        <v>15940</v>
      </c>
      <c r="I152" s="1">
        <f t="shared" si="16"/>
        <v>4.5275157562668485E-2</v>
      </c>
      <c r="J152" t="s">
        <v>14</v>
      </c>
      <c r="K152">
        <f t="shared" si="17"/>
        <v>5</v>
      </c>
      <c r="L152">
        <f t="shared" si="18"/>
        <v>1</v>
      </c>
      <c r="M152">
        <f t="shared" si="19"/>
        <v>2021</v>
      </c>
      <c r="N152" t="str">
        <f t="shared" si="23"/>
        <v>Jan</v>
      </c>
      <c r="O152" t="s">
        <v>480</v>
      </c>
      <c r="P152" s="1">
        <f t="shared" si="20"/>
        <v>4.3887139692243171E-2</v>
      </c>
      <c r="Q152" s="1">
        <f t="shared" si="21"/>
        <v>1.38801787042531E-3</v>
      </c>
      <c r="R152" s="1">
        <f t="shared" si="22"/>
        <v>3.1626984126984128E-2</v>
      </c>
    </row>
    <row r="153" spans="1:18" x14ac:dyDescent="0.25">
      <c r="A153">
        <v>152</v>
      </c>
      <c r="B153" t="s">
        <v>481</v>
      </c>
      <c r="C153" t="s">
        <v>482</v>
      </c>
      <c r="D153" s="5">
        <v>3.7604166666666668E-2</v>
      </c>
      <c r="E153" t="s">
        <v>335</v>
      </c>
      <c r="F153" s="9">
        <v>557000</v>
      </c>
      <c r="G153" s="9">
        <v>21807630</v>
      </c>
      <c r="H153" s="9">
        <v>19997</v>
      </c>
      <c r="I153" s="1">
        <f t="shared" si="16"/>
        <v>2.6458491821440479E-2</v>
      </c>
      <c r="J153" t="s">
        <v>14</v>
      </c>
      <c r="K153">
        <f t="shared" si="17"/>
        <v>4</v>
      </c>
      <c r="L153">
        <f t="shared" si="18"/>
        <v>1</v>
      </c>
      <c r="M153">
        <f t="shared" si="19"/>
        <v>2021</v>
      </c>
      <c r="N153" t="str">
        <f t="shared" si="23"/>
        <v>Jan</v>
      </c>
      <c r="O153" t="s">
        <v>483</v>
      </c>
      <c r="P153" s="1">
        <f t="shared" si="20"/>
        <v>2.5541519183881971E-2</v>
      </c>
      <c r="Q153" s="1">
        <f t="shared" si="21"/>
        <v>9.1697263755850594E-4</v>
      </c>
      <c r="R153" s="1">
        <f t="shared" si="22"/>
        <v>3.5901256732495515E-2</v>
      </c>
    </row>
    <row r="154" spans="1:18" x14ac:dyDescent="0.25">
      <c r="A154">
        <v>153</v>
      </c>
      <c r="B154" t="s">
        <v>484</v>
      </c>
      <c r="C154" t="s">
        <v>485</v>
      </c>
      <c r="D154" s="5">
        <v>5.7893518518518518E-2</v>
      </c>
      <c r="E154" t="s">
        <v>335</v>
      </c>
      <c r="F154" s="9">
        <v>840000</v>
      </c>
      <c r="G154" s="9">
        <v>32418090</v>
      </c>
      <c r="H154" s="9">
        <v>26030</v>
      </c>
      <c r="I154" s="1">
        <f t="shared" si="16"/>
        <v>2.6714405444614411E-2</v>
      </c>
      <c r="J154" t="s">
        <v>14</v>
      </c>
      <c r="K154">
        <f t="shared" si="17"/>
        <v>3</v>
      </c>
      <c r="L154">
        <f t="shared" si="18"/>
        <v>1</v>
      </c>
      <c r="M154">
        <f t="shared" si="19"/>
        <v>2021</v>
      </c>
      <c r="N154" t="str">
        <f t="shared" si="23"/>
        <v>Jan</v>
      </c>
      <c r="O154" t="s">
        <v>486</v>
      </c>
      <c r="P154" s="1">
        <f t="shared" si="20"/>
        <v>2.5911458694821317E-2</v>
      </c>
      <c r="Q154" s="1">
        <f t="shared" si="21"/>
        <v>8.0294674979309395E-4</v>
      </c>
      <c r="R154" s="1">
        <f t="shared" si="22"/>
        <v>3.0988095238095238E-2</v>
      </c>
    </row>
    <row r="155" spans="1:18" x14ac:dyDescent="0.25">
      <c r="A155">
        <v>154</v>
      </c>
      <c r="B155" t="s">
        <v>487</v>
      </c>
      <c r="C155" t="s">
        <v>488</v>
      </c>
      <c r="D155" s="5">
        <v>3.6770833333333336E-2</v>
      </c>
      <c r="E155" t="s">
        <v>335</v>
      </c>
      <c r="F155" s="9">
        <v>285000</v>
      </c>
      <c r="G155" s="9">
        <v>7163325</v>
      </c>
      <c r="H155" s="9">
        <v>5915</v>
      </c>
      <c r="I155" s="1">
        <f t="shared" si="16"/>
        <v>4.0611727096006391E-2</v>
      </c>
      <c r="J155" t="s">
        <v>14</v>
      </c>
      <c r="K155">
        <f t="shared" si="17"/>
        <v>2</v>
      </c>
      <c r="L155">
        <f t="shared" si="18"/>
        <v>1</v>
      </c>
      <c r="M155">
        <f t="shared" si="19"/>
        <v>2021</v>
      </c>
      <c r="N155" t="str">
        <f t="shared" si="23"/>
        <v>Jan</v>
      </c>
      <c r="O155" t="s">
        <v>489</v>
      </c>
      <c r="P155" s="1">
        <f t="shared" si="20"/>
        <v>3.9785993236381149E-2</v>
      </c>
      <c r="Q155" s="1">
        <f t="shared" si="21"/>
        <v>8.2573385962524386E-4</v>
      </c>
      <c r="R155" s="1">
        <f t="shared" si="22"/>
        <v>2.0754385964912282E-2</v>
      </c>
    </row>
    <row r="156" spans="1:18" x14ac:dyDescent="0.25">
      <c r="A156">
        <v>155</v>
      </c>
      <c r="B156" t="s">
        <v>490</v>
      </c>
      <c r="C156" t="s">
        <v>491</v>
      </c>
      <c r="D156" s="5">
        <v>4.3888888888888887E-2</v>
      </c>
      <c r="E156" t="s">
        <v>492</v>
      </c>
      <c r="F156" s="9">
        <v>446000</v>
      </c>
      <c r="G156" s="9">
        <v>14974281</v>
      </c>
      <c r="H156" s="9">
        <v>13605</v>
      </c>
      <c r="I156" s="1">
        <f t="shared" si="16"/>
        <v>3.0692959481660589E-2</v>
      </c>
      <c r="J156" t="s">
        <v>14</v>
      </c>
      <c r="K156">
        <f t="shared" si="17"/>
        <v>53</v>
      </c>
      <c r="L156">
        <f t="shared" si="18"/>
        <v>12</v>
      </c>
      <c r="M156">
        <f t="shared" si="19"/>
        <v>2020</v>
      </c>
      <c r="N156" t="str">
        <f t="shared" si="23"/>
        <v>Dec</v>
      </c>
      <c r="O156" t="s">
        <v>493</v>
      </c>
      <c r="P156" s="1">
        <f t="shared" si="20"/>
        <v>2.9784401668434029E-2</v>
      </c>
      <c r="Q156" s="1">
        <f t="shared" si="21"/>
        <v>9.085578132265583E-4</v>
      </c>
      <c r="R156" s="1">
        <f t="shared" si="22"/>
        <v>3.0504484304932737E-2</v>
      </c>
    </row>
    <row r="157" spans="1:18" x14ac:dyDescent="0.25">
      <c r="A157">
        <v>156</v>
      </c>
      <c r="B157" t="s">
        <v>333</v>
      </c>
      <c r="C157" t="s">
        <v>494</v>
      </c>
      <c r="D157" s="5">
        <v>6.1678240740740742E-2</v>
      </c>
      <c r="E157" t="s">
        <v>492</v>
      </c>
      <c r="F157" s="9">
        <v>684000</v>
      </c>
      <c r="G157" s="9">
        <v>18682083</v>
      </c>
      <c r="H157" s="9">
        <v>19380</v>
      </c>
      <c r="I157" s="1">
        <f t="shared" si="16"/>
        <v>3.7649977253607109E-2</v>
      </c>
      <c r="J157" t="s">
        <v>14</v>
      </c>
      <c r="K157">
        <f t="shared" si="17"/>
        <v>52</v>
      </c>
      <c r="L157">
        <f t="shared" si="18"/>
        <v>12</v>
      </c>
      <c r="M157">
        <f t="shared" si="19"/>
        <v>2020</v>
      </c>
      <c r="N157" t="str">
        <f t="shared" si="23"/>
        <v>Dec</v>
      </c>
      <c r="O157" t="s">
        <v>495</v>
      </c>
      <c r="P157" s="1">
        <f t="shared" si="20"/>
        <v>3.6612619695566069E-2</v>
      </c>
      <c r="Q157" s="1">
        <f t="shared" si="21"/>
        <v>1.0373575580410385E-3</v>
      </c>
      <c r="R157" s="1">
        <f t="shared" si="22"/>
        <v>2.8333333333333332E-2</v>
      </c>
    </row>
    <row r="158" spans="1:18" x14ac:dyDescent="0.25">
      <c r="A158">
        <v>157</v>
      </c>
      <c r="B158" t="s">
        <v>496</v>
      </c>
      <c r="C158" t="s">
        <v>497</v>
      </c>
      <c r="D158" s="5">
        <v>2.6458333333333334E-2</v>
      </c>
      <c r="E158" t="s">
        <v>492</v>
      </c>
      <c r="F158" s="9">
        <v>812000</v>
      </c>
      <c r="G158" s="9">
        <v>25877723</v>
      </c>
      <c r="H158" s="9">
        <v>24803</v>
      </c>
      <c r="I158" s="1">
        <f t="shared" si="16"/>
        <v>3.2336809540777604E-2</v>
      </c>
      <c r="J158" t="s">
        <v>14</v>
      </c>
      <c r="K158">
        <f t="shared" si="17"/>
        <v>51</v>
      </c>
      <c r="L158">
        <f t="shared" si="18"/>
        <v>12</v>
      </c>
      <c r="M158">
        <f t="shared" si="19"/>
        <v>2020</v>
      </c>
      <c r="N158" t="str">
        <f t="shared" si="23"/>
        <v>Dec</v>
      </c>
      <c r="O158" t="s">
        <v>498</v>
      </c>
      <c r="P158" s="1">
        <f t="shared" si="20"/>
        <v>3.1378340358616558E-2</v>
      </c>
      <c r="Q158" s="1">
        <f t="shared" si="21"/>
        <v>9.5846918216104253E-4</v>
      </c>
      <c r="R158" s="1">
        <f t="shared" si="22"/>
        <v>3.0545566502463053E-2</v>
      </c>
    </row>
    <row r="159" spans="1:18" x14ac:dyDescent="0.25">
      <c r="A159">
        <v>158</v>
      </c>
      <c r="B159" t="s">
        <v>499</v>
      </c>
      <c r="C159" t="s">
        <v>500</v>
      </c>
      <c r="D159" s="5">
        <v>2.8009259259259262E-2</v>
      </c>
      <c r="E159" t="s">
        <v>492</v>
      </c>
      <c r="F159" s="9">
        <v>766000</v>
      </c>
      <c r="G159" s="9">
        <v>20665098</v>
      </c>
      <c r="H159" s="9">
        <v>20170</v>
      </c>
      <c r="I159" s="1">
        <f t="shared" si="16"/>
        <v>3.8043371485584052E-2</v>
      </c>
      <c r="J159" t="s">
        <v>14</v>
      </c>
      <c r="K159">
        <f t="shared" si="17"/>
        <v>50</v>
      </c>
      <c r="L159">
        <f t="shared" si="18"/>
        <v>12</v>
      </c>
      <c r="M159">
        <f t="shared" si="19"/>
        <v>2020</v>
      </c>
      <c r="N159" t="str">
        <f t="shared" si="23"/>
        <v>Dec</v>
      </c>
      <c r="O159" t="s">
        <v>501</v>
      </c>
      <c r="P159" s="1">
        <f t="shared" si="20"/>
        <v>3.7067329658925403E-2</v>
      </c>
      <c r="Q159" s="1">
        <f t="shared" si="21"/>
        <v>9.7604182665864928E-4</v>
      </c>
      <c r="R159" s="1">
        <f t="shared" si="22"/>
        <v>2.6331592689295039E-2</v>
      </c>
    </row>
    <row r="160" spans="1:18" x14ac:dyDescent="0.25">
      <c r="A160">
        <v>159</v>
      </c>
      <c r="B160" t="s">
        <v>502</v>
      </c>
      <c r="C160" t="s">
        <v>503</v>
      </c>
      <c r="D160" s="5">
        <v>3.2210648148148148E-2</v>
      </c>
      <c r="E160" t="s">
        <v>492</v>
      </c>
      <c r="F160" s="9">
        <v>628000</v>
      </c>
      <c r="G160" s="9">
        <v>23027572</v>
      </c>
      <c r="H160" s="9">
        <v>21516</v>
      </c>
      <c r="I160" s="1">
        <f t="shared" si="16"/>
        <v>2.8206013208861101E-2</v>
      </c>
      <c r="J160" t="s">
        <v>14</v>
      </c>
      <c r="K160">
        <f t="shared" si="17"/>
        <v>49</v>
      </c>
      <c r="L160">
        <f t="shared" si="18"/>
        <v>11</v>
      </c>
      <c r="M160">
        <f t="shared" si="19"/>
        <v>2020</v>
      </c>
      <c r="N160" t="str">
        <f t="shared" si="23"/>
        <v>Nov</v>
      </c>
      <c r="O160" t="s">
        <v>504</v>
      </c>
      <c r="P160" s="1">
        <f t="shared" si="20"/>
        <v>2.7271655040314282E-2</v>
      </c>
      <c r="Q160" s="1">
        <f t="shared" si="21"/>
        <v>9.3435816854681858E-4</v>
      </c>
      <c r="R160" s="1">
        <f t="shared" si="22"/>
        <v>3.426114649681529E-2</v>
      </c>
    </row>
    <row r="161" spans="1:18" x14ac:dyDescent="0.25">
      <c r="A161">
        <v>160</v>
      </c>
      <c r="B161" t="s">
        <v>505</v>
      </c>
      <c r="C161" t="s">
        <v>506</v>
      </c>
      <c r="D161" s="5">
        <v>3.3171296296296296E-2</v>
      </c>
      <c r="E161" t="s">
        <v>492</v>
      </c>
      <c r="F161" s="9">
        <v>601000</v>
      </c>
      <c r="G161" s="9">
        <v>21108811</v>
      </c>
      <c r="H161" s="9">
        <v>20281</v>
      </c>
      <c r="I161" s="1">
        <f t="shared" si="16"/>
        <v>2.9432306727271373E-2</v>
      </c>
      <c r="J161" t="s">
        <v>14</v>
      </c>
      <c r="K161">
        <f t="shared" si="17"/>
        <v>48</v>
      </c>
      <c r="L161">
        <f t="shared" si="18"/>
        <v>11</v>
      </c>
      <c r="M161">
        <f t="shared" si="19"/>
        <v>2020</v>
      </c>
      <c r="N161" t="str">
        <f t="shared" si="23"/>
        <v>Nov</v>
      </c>
      <c r="O161" t="s">
        <v>507</v>
      </c>
      <c r="P161" s="1">
        <f t="shared" si="20"/>
        <v>2.8471523099998383E-2</v>
      </c>
      <c r="Q161" s="1">
        <f t="shared" si="21"/>
        <v>9.6078362727299038E-4</v>
      </c>
      <c r="R161" s="1">
        <f t="shared" si="22"/>
        <v>3.3745424292845258E-2</v>
      </c>
    </row>
    <row r="162" spans="1:18" x14ac:dyDescent="0.25">
      <c r="A162">
        <v>161</v>
      </c>
      <c r="B162" t="s">
        <v>508</v>
      </c>
      <c r="C162" t="s">
        <v>509</v>
      </c>
      <c r="D162" s="5">
        <v>3.6562499999999998E-2</v>
      </c>
      <c r="E162" t="s">
        <v>492</v>
      </c>
      <c r="F162" s="9">
        <v>476000</v>
      </c>
      <c r="G162" s="9">
        <v>16232013</v>
      </c>
      <c r="H162" s="9">
        <v>16956</v>
      </c>
      <c r="I162" s="1">
        <f t="shared" si="16"/>
        <v>3.0369369467607005E-2</v>
      </c>
      <c r="J162" t="s">
        <v>14</v>
      </c>
      <c r="K162">
        <f t="shared" si="17"/>
        <v>47</v>
      </c>
      <c r="L162">
        <f t="shared" si="18"/>
        <v>11</v>
      </c>
      <c r="M162">
        <f t="shared" si="19"/>
        <v>2020</v>
      </c>
      <c r="N162" t="str">
        <f t="shared" si="23"/>
        <v>Nov</v>
      </c>
      <c r="O162" t="s">
        <v>510</v>
      </c>
      <c r="P162" s="1">
        <f t="shared" si="20"/>
        <v>2.9324767051381737E-2</v>
      </c>
      <c r="Q162" s="1">
        <f t="shared" si="21"/>
        <v>1.0446024162252703E-3</v>
      </c>
      <c r="R162" s="1">
        <f t="shared" si="22"/>
        <v>3.5621848739495796E-2</v>
      </c>
    </row>
    <row r="163" spans="1:18" x14ac:dyDescent="0.25">
      <c r="A163">
        <v>162</v>
      </c>
      <c r="B163" t="s">
        <v>511</v>
      </c>
      <c r="C163" t="s">
        <v>512</v>
      </c>
      <c r="D163" s="5">
        <v>3.1574074074074074E-2</v>
      </c>
      <c r="E163" t="s">
        <v>492</v>
      </c>
      <c r="F163" s="9">
        <v>537000</v>
      </c>
      <c r="G163" s="9">
        <v>14612146</v>
      </c>
      <c r="H163" s="9">
        <v>12322</v>
      </c>
      <c r="I163" s="1">
        <f t="shared" si="16"/>
        <v>3.759351980195106E-2</v>
      </c>
      <c r="J163" t="s">
        <v>14</v>
      </c>
      <c r="K163">
        <f t="shared" si="17"/>
        <v>46</v>
      </c>
      <c r="L163">
        <f t="shared" si="18"/>
        <v>11</v>
      </c>
      <c r="M163">
        <f t="shared" si="19"/>
        <v>2020</v>
      </c>
      <c r="N163" t="str">
        <f t="shared" si="23"/>
        <v>Nov</v>
      </c>
      <c r="O163" t="s">
        <v>513</v>
      </c>
      <c r="P163" s="1">
        <f t="shared" si="20"/>
        <v>3.675024873143206E-2</v>
      </c>
      <c r="Q163" s="1">
        <f t="shared" si="21"/>
        <v>8.4327107051900517E-4</v>
      </c>
      <c r="R163" s="1">
        <f t="shared" si="22"/>
        <v>2.2945996275605215E-2</v>
      </c>
    </row>
    <row r="164" spans="1:18" x14ac:dyDescent="0.25">
      <c r="A164">
        <v>163</v>
      </c>
      <c r="B164" t="s">
        <v>514</v>
      </c>
      <c r="C164" t="s">
        <v>515</v>
      </c>
      <c r="D164" s="5">
        <v>2.7430555555555555E-2</v>
      </c>
      <c r="E164" t="s">
        <v>492</v>
      </c>
      <c r="F164" s="9">
        <v>942000</v>
      </c>
      <c r="G164" s="9">
        <v>20654397</v>
      </c>
      <c r="H164" s="9">
        <v>40021</v>
      </c>
      <c r="I164" s="1">
        <f t="shared" si="16"/>
        <v>4.7545372542224303E-2</v>
      </c>
      <c r="J164" t="s">
        <v>14</v>
      </c>
      <c r="K164">
        <f t="shared" si="17"/>
        <v>45</v>
      </c>
      <c r="L164">
        <f t="shared" si="18"/>
        <v>11</v>
      </c>
      <c r="M164">
        <f t="shared" si="19"/>
        <v>2020</v>
      </c>
      <c r="N164" t="str">
        <f t="shared" si="23"/>
        <v>Nov</v>
      </c>
      <c r="O164" t="s">
        <v>516</v>
      </c>
      <c r="P164" s="1">
        <f t="shared" si="20"/>
        <v>4.5607722171700289E-2</v>
      </c>
      <c r="Q164" s="1">
        <f t="shared" si="21"/>
        <v>1.9376503705240099E-3</v>
      </c>
      <c r="R164" s="1">
        <f t="shared" si="22"/>
        <v>4.2485138004246283E-2</v>
      </c>
    </row>
    <row r="165" spans="1:18" x14ac:dyDescent="0.25">
      <c r="A165">
        <v>164</v>
      </c>
      <c r="B165" t="s">
        <v>517</v>
      </c>
      <c r="C165" t="s">
        <v>518</v>
      </c>
      <c r="D165" s="5">
        <v>2.8148148148148148E-2</v>
      </c>
      <c r="E165" t="s">
        <v>492</v>
      </c>
      <c r="F165" s="9">
        <v>856000</v>
      </c>
      <c r="G165" s="9">
        <v>21166486</v>
      </c>
      <c r="H165" s="9">
        <v>29885</v>
      </c>
      <c r="I165" s="1">
        <f t="shared" si="16"/>
        <v>4.1853191880787392E-2</v>
      </c>
      <c r="J165" t="s">
        <v>14</v>
      </c>
      <c r="K165">
        <f t="shared" si="17"/>
        <v>44</v>
      </c>
      <c r="L165">
        <f t="shared" si="18"/>
        <v>10</v>
      </c>
      <c r="M165">
        <f t="shared" si="19"/>
        <v>2020</v>
      </c>
      <c r="N165" t="str">
        <f t="shared" si="23"/>
        <v>Oct</v>
      </c>
      <c r="O165" t="s">
        <v>519</v>
      </c>
      <c r="P165" s="1">
        <f t="shared" si="20"/>
        <v>4.0441290065814421E-2</v>
      </c>
      <c r="Q165" s="1">
        <f t="shared" si="21"/>
        <v>1.4119018149729718E-3</v>
      </c>
      <c r="R165" s="1">
        <f t="shared" si="22"/>
        <v>3.4912383177570096E-2</v>
      </c>
    </row>
    <row r="166" spans="1:18" x14ac:dyDescent="0.25">
      <c r="A166">
        <v>165</v>
      </c>
      <c r="B166" t="s">
        <v>520</v>
      </c>
      <c r="C166" t="s">
        <v>521</v>
      </c>
      <c r="D166" s="5">
        <v>5.4895833333333331E-2</v>
      </c>
      <c r="E166" t="s">
        <v>492</v>
      </c>
      <c r="F166" s="9">
        <v>406000</v>
      </c>
      <c r="G166" s="9">
        <v>15226666</v>
      </c>
      <c r="H166" s="9">
        <v>13738</v>
      </c>
      <c r="I166" s="1">
        <f t="shared" si="16"/>
        <v>2.7565981942468561E-2</v>
      </c>
      <c r="J166" t="s">
        <v>14</v>
      </c>
      <c r="K166">
        <f t="shared" si="17"/>
        <v>43</v>
      </c>
      <c r="L166">
        <f t="shared" si="18"/>
        <v>10</v>
      </c>
      <c r="M166">
        <f t="shared" si="19"/>
        <v>2020</v>
      </c>
      <c r="N166" t="str">
        <f t="shared" si="23"/>
        <v>Oct</v>
      </c>
      <c r="O166" t="s">
        <v>522</v>
      </c>
      <c r="P166" s="1">
        <f t="shared" si="20"/>
        <v>2.6663748978272721E-2</v>
      </c>
      <c r="Q166" s="1">
        <f t="shared" si="21"/>
        <v>9.0223296419583905E-4</v>
      </c>
      <c r="R166" s="1">
        <f t="shared" si="22"/>
        <v>3.3837438423645318E-2</v>
      </c>
    </row>
    <row r="167" spans="1:18" x14ac:dyDescent="0.25">
      <c r="A167">
        <v>166</v>
      </c>
      <c r="B167" t="s">
        <v>523</v>
      </c>
      <c r="C167" t="s">
        <v>524</v>
      </c>
      <c r="D167" s="5">
        <v>4.0196759259259258E-2</v>
      </c>
      <c r="E167" t="s">
        <v>492</v>
      </c>
      <c r="F167" s="9">
        <v>632000</v>
      </c>
      <c r="G167" s="9">
        <v>23332962</v>
      </c>
      <c r="H167" s="9">
        <v>17689</v>
      </c>
      <c r="I167" s="1">
        <f t="shared" si="16"/>
        <v>2.7844257407182167E-2</v>
      </c>
      <c r="J167" t="s">
        <v>14</v>
      </c>
      <c r="K167">
        <f t="shared" si="17"/>
        <v>42</v>
      </c>
      <c r="L167">
        <f t="shared" si="18"/>
        <v>10</v>
      </c>
      <c r="M167">
        <f t="shared" si="19"/>
        <v>2020</v>
      </c>
      <c r="N167" t="str">
        <f t="shared" si="23"/>
        <v>Oct</v>
      </c>
      <c r="O167" t="s">
        <v>525</v>
      </c>
      <c r="P167" s="1">
        <f t="shared" si="20"/>
        <v>2.7086145342370162E-2</v>
      </c>
      <c r="Q167" s="1">
        <f t="shared" si="21"/>
        <v>7.581120648120029E-4</v>
      </c>
      <c r="R167" s="1">
        <f t="shared" si="22"/>
        <v>2.7988924050632913E-2</v>
      </c>
    </row>
    <row r="168" spans="1:18" x14ac:dyDescent="0.25">
      <c r="A168">
        <v>167</v>
      </c>
      <c r="B168" t="s">
        <v>526</v>
      </c>
      <c r="C168" t="s">
        <v>527</v>
      </c>
      <c r="D168" s="5">
        <v>3.3368055555555554E-2</v>
      </c>
      <c r="E168" t="s">
        <v>492</v>
      </c>
      <c r="F168" s="9">
        <v>674000</v>
      </c>
      <c r="G168" s="9">
        <v>19304677</v>
      </c>
      <c r="H168" s="9">
        <v>27610</v>
      </c>
      <c r="I168" s="1">
        <f t="shared" si="16"/>
        <v>3.6344042430753953E-2</v>
      </c>
      <c r="J168" t="s">
        <v>14</v>
      </c>
      <c r="K168">
        <f t="shared" si="17"/>
        <v>41</v>
      </c>
      <c r="L168">
        <f t="shared" si="18"/>
        <v>10</v>
      </c>
      <c r="M168">
        <f t="shared" si="19"/>
        <v>2020</v>
      </c>
      <c r="N168" t="str">
        <f t="shared" si="23"/>
        <v>Oct</v>
      </c>
      <c r="O168" t="s">
        <v>528</v>
      </c>
      <c r="P168" s="1">
        <f t="shared" si="20"/>
        <v>3.4913819070891472E-2</v>
      </c>
      <c r="Q168" s="1">
        <f t="shared" si="21"/>
        <v>1.4302233598624831E-3</v>
      </c>
      <c r="R168" s="1">
        <f t="shared" si="22"/>
        <v>4.096439169139466E-2</v>
      </c>
    </row>
    <row r="169" spans="1:18" x14ac:dyDescent="0.25">
      <c r="A169">
        <v>168</v>
      </c>
      <c r="B169" t="s">
        <v>529</v>
      </c>
      <c r="C169" t="s">
        <v>530</v>
      </c>
      <c r="D169" s="5">
        <v>5.168981481481482E-2</v>
      </c>
      <c r="E169" t="s">
        <v>492</v>
      </c>
      <c r="F169" s="9">
        <v>419000</v>
      </c>
      <c r="G169" s="9">
        <v>21168361</v>
      </c>
      <c r="H169" s="9">
        <v>11098</v>
      </c>
      <c r="I169" s="1">
        <f t="shared" si="16"/>
        <v>2.0317964154144951E-2</v>
      </c>
      <c r="J169" t="s">
        <v>14</v>
      </c>
      <c r="K169">
        <f t="shared" si="17"/>
        <v>40</v>
      </c>
      <c r="L169">
        <f t="shared" si="18"/>
        <v>9</v>
      </c>
      <c r="M169">
        <f t="shared" si="19"/>
        <v>2020</v>
      </c>
      <c r="N169" t="str">
        <f t="shared" si="23"/>
        <v>Sep</v>
      </c>
      <c r="O169" t="s">
        <v>531</v>
      </c>
      <c r="P169" s="1">
        <f t="shared" si="20"/>
        <v>1.9793691160123354E-2</v>
      </c>
      <c r="Q169" s="1">
        <f t="shared" si="21"/>
        <v>5.2427299402159669E-4</v>
      </c>
      <c r="R169" s="1">
        <f t="shared" si="22"/>
        <v>2.6486873508353222E-2</v>
      </c>
    </row>
    <row r="170" spans="1:18" x14ac:dyDescent="0.25">
      <c r="A170">
        <v>169</v>
      </c>
      <c r="B170" t="s">
        <v>532</v>
      </c>
      <c r="C170" t="s">
        <v>533</v>
      </c>
      <c r="D170" s="5">
        <v>3.155092592592592E-2</v>
      </c>
      <c r="E170" t="s">
        <v>492</v>
      </c>
      <c r="F170" s="9">
        <v>664000</v>
      </c>
      <c r="G170" s="9">
        <v>18773857</v>
      </c>
      <c r="H170" s="9">
        <v>28657</v>
      </c>
      <c r="I170" s="1">
        <f t="shared" si="16"/>
        <v>3.6894762754398312E-2</v>
      </c>
      <c r="J170" t="s">
        <v>14</v>
      </c>
      <c r="K170">
        <f t="shared" si="17"/>
        <v>39</v>
      </c>
      <c r="L170">
        <f t="shared" si="18"/>
        <v>9</v>
      </c>
      <c r="M170">
        <f t="shared" si="19"/>
        <v>2020</v>
      </c>
      <c r="N170" t="str">
        <f t="shared" si="23"/>
        <v>Sep</v>
      </c>
      <c r="O170" t="s">
        <v>534</v>
      </c>
      <c r="P170" s="1">
        <f t="shared" si="20"/>
        <v>3.5368331611346567E-2</v>
      </c>
      <c r="Q170" s="1">
        <f t="shared" si="21"/>
        <v>1.5264311430517447E-3</v>
      </c>
      <c r="R170" s="1">
        <f t="shared" si="22"/>
        <v>4.3158132530120484E-2</v>
      </c>
    </row>
    <row r="171" spans="1:18" x14ac:dyDescent="0.25">
      <c r="A171">
        <v>170</v>
      </c>
      <c r="B171" t="s">
        <v>535</v>
      </c>
      <c r="C171" t="s">
        <v>536</v>
      </c>
      <c r="D171" s="5">
        <v>1.3680555555555555E-2</v>
      </c>
      <c r="E171" t="s">
        <v>492</v>
      </c>
      <c r="F171" s="9">
        <v>872000</v>
      </c>
      <c r="G171" s="9">
        <v>17382057</v>
      </c>
      <c r="H171" s="9">
        <v>25723</v>
      </c>
      <c r="I171" s="1">
        <f t="shared" si="16"/>
        <v>5.1646534124240875E-2</v>
      </c>
      <c r="J171" t="s">
        <v>14</v>
      </c>
      <c r="K171">
        <f t="shared" si="17"/>
        <v>38</v>
      </c>
      <c r="L171">
        <f t="shared" si="18"/>
        <v>9</v>
      </c>
      <c r="M171">
        <f t="shared" si="19"/>
        <v>2020</v>
      </c>
      <c r="N171" t="str">
        <f t="shared" si="23"/>
        <v>Sep</v>
      </c>
      <c r="O171" t="s">
        <v>537</v>
      </c>
      <c r="P171" s="1">
        <f t="shared" si="20"/>
        <v>5.0166674749714604E-2</v>
      </c>
      <c r="Q171" s="1">
        <f t="shared" si="21"/>
        <v>1.4798593745262716E-3</v>
      </c>
      <c r="R171" s="1">
        <f t="shared" si="22"/>
        <v>2.9498853211009174E-2</v>
      </c>
    </row>
    <row r="172" spans="1:18" x14ac:dyDescent="0.25">
      <c r="A172">
        <v>171</v>
      </c>
      <c r="B172" t="s">
        <v>538</v>
      </c>
      <c r="C172" t="s">
        <v>539</v>
      </c>
      <c r="D172" s="5">
        <v>3.8680555555555558E-2</v>
      </c>
      <c r="E172" t="s">
        <v>492</v>
      </c>
      <c r="F172" s="9">
        <v>682000</v>
      </c>
      <c r="G172" s="9">
        <v>27328683</v>
      </c>
      <c r="H172" s="9">
        <v>23718</v>
      </c>
      <c r="I172" s="1">
        <f t="shared" si="16"/>
        <v>2.582334465221028E-2</v>
      </c>
      <c r="J172" t="s">
        <v>14</v>
      </c>
      <c r="K172">
        <f t="shared" si="17"/>
        <v>37</v>
      </c>
      <c r="L172">
        <f t="shared" si="18"/>
        <v>9</v>
      </c>
      <c r="M172">
        <f t="shared" si="19"/>
        <v>2020</v>
      </c>
      <c r="N172" t="str">
        <f t="shared" si="23"/>
        <v>Sep</v>
      </c>
      <c r="O172" t="s">
        <v>540</v>
      </c>
      <c r="P172" s="1">
        <f t="shared" si="20"/>
        <v>2.4955465288978615E-2</v>
      </c>
      <c r="Q172" s="1">
        <f t="shared" si="21"/>
        <v>8.6787936323166393E-4</v>
      </c>
      <c r="R172" s="1">
        <f t="shared" si="22"/>
        <v>3.4777126099706748E-2</v>
      </c>
    </row>
    <row r="173" spans="1:18" x14ac:dyDescent="0.25">
      <c r="A173">
        <v>172</v>
      </c>
      <c r="B173" t="s">
        <v>541</v>
      </c>
      <c r="C173" t="s">
        <v>542</v>
      </c>
      <c r="D173" s="5">
        <v>3.0138888888888885E-2</v>
      </c>
      <c r="E173" t="s">
        <v>492</v>
      </c>
      <c r="F173" s="9">
        <v>1200000</v>
      </c>
      <c r="G173" s="9">
        <v>17808947</v>
      </c>
      <c r="H173" s="9">
        <v>21749</v>
      </c>
      <c r="I173" s="1">
        <f t="shared" si="16"/>
        <v>6.8603101575853975E-2</v>
      </c>
      <c r="J173" t="s">
        <v>14</v>
      </c>
      <c r="K173">
        <f t="shared" si="17"/>
        <v>36</v>
      </c>
      <c r="L173">
        <f t="shared" si="18"/>
        <v>8</v>
      </c>
      <c r="M173">
        <f t="shared" si="19"/>
        <v>2020</v>
      </c>
      <c r="N173" t="str">
        <f t="shared" si="23"/>
        <v>Aug</v>
      </c>
      <c r="O173" t="s">
        <v>543</v>
      </c>
      <c r="P173" s="1">
        <f t="shared" si="20"/>
        <v>6.7381861487936373E-2</v>
      </c>
      <c r="Q173" s="1">
        <f t="shared" si="21"/>
        <v>1.2212400879176067E-3</v>
      </c>
      <c r="R173" s="1">
        <f t="shared" si="22"/>
        <v>1.8124166666666667E-2</v>
      </c>
    </row>
    <row r="174" spans="1:18" x14ac:dyDescent="0.25">
      <c r="A174">
        <v>173</v>
      </c>
      <c r="B174" t="s">
        <v>544</v>
      </c>
      <c r="C174" t="s">
        <v>545</v>
      </c>
      <c r="D174" s="5">
        <v>2.3043981481481481E-2</v>
      </c>
      <c r="E174" t="s">
        <v>492</v>
      </c>
      <c r="F174" s="9">
        <v>529000</v>
      </c>
      <c r="G174" s="9">
        <v>14565700</v>
      </c>
      <c r="H174" s="9">
        <v>27623</v>
      </c>
      <c r="I174" s="1">
        <f t="shared" si="16"/>
        <v>3.8214641246215424E-2</v>
      </c>
      <c r="J174" t="s">
        <v>14</v>
      </c>
      <c r="K174">
        <f t="shared" si="17"/>
        <v>35</v>
      </c>
      <c r="L174">
        <f t="shared" si="18"/>
        <v>8</v>
      </c>
      <c r="M174">
        <f t="shared" si="19"/>
        <v>2020</v>
      </c>
      <c r="N174" t="str">
        <f t="shared" si="23"/>
        <v>Aug</v>
      </c>
      <c r="O174" t="s">
        <v>546</v>
      </c>
      <c r="P174" s="1">
        <f t="shared" si="20"/>
        <v>3.6318199605923508E-2</v>
      </c>
      <c r="Q174" s="1">
        <f t="shared" si="21"/>
        <v>1.8964416402919187E-3</v>
      </c>
      <c r="R174" s="1">
        <f t="shared" si="22"/>
        <v>5.2217391304347827E-2</v>
      </c>
    </row>
    <row r="175" spans="1:18" x14ac:dyDescent="0.25">
      <c r="A175">
        <v>174</v>
      </c>
      <c r="B175" t="s">
        <v>547</v>
      </c>
      <c r="C175" t="s">
        <v>548</v>
      </c>
      <c r="D175" s="5">
        <v>2.78125E-2</v>
      </c>
      <c r="E175" t="s">
        <v>492</v>
      </c>
      <c r="F175" s="9">
        <v>1000000</v>
      </c>
      <c r="G175" s="9">
        <v>27317215</v>
      </c>
      <c r="H175" s="9">
        <v>33588</v>
      </c>
      <c r="I175" s="1">
        <f t="shared" si="16"/>
        <v>3.7836507125634876E-2</v>
      </c>
      <c r="J175" t="s">
        <v>14</v>
      </c>
      <c r="K175">
        <f t="shared" si="17"/>
        <v>34</v>
      </c>
      <c r="L175">
        <f t="shared" si="18"/>
        <v>8</v>
      </c>
      <c r="M175">
        <f t="shared" si="19"/>
        <v>2020</v>
      </c>
      <c r="N175" t="str">
        <f t="shared" si="23"/>
        <v>Aug</v>
      </c>
      <c r="O175" t="s">
        <v>549</v>
      </c>
      <c r="P175" s="1">
        <f t="shared" si="20"/>
        <v>3.6606952795151339E-2</v>
      </c>
      <c r="Q175" s="1">
        <f t="shared" si="21"/>
        <v>1.229554330483543E-3</v>
      </c>
      <c r="R175" s="1">
        <f t="shared" si="22"/>
        <v>3.3588E-2</v>
      </c>
    </row>
    <row r="176" spans="1:18" x14ac:dyDescent="0.25">
      <c r="A176">
        <v>175</v>
      </c>
      <c r="B176" t="s">
        <v>550</v>
      </c>
      <c r="C176" t="s">
        <v>551</v>
      </c>
      <c r="D176" s="5">
        <v>4.4097222222222225E-2</v>
      </c>
      <c r="E176" t="s">
        <v>492</v>
      </c>
      <c r="F176" s="9">
        <v>383000</v>
      </c>
      <c r="G176" s="9">
        <v>18382869</v>
      </c>
      <c r="H176" s="9">
        <v>10662</v>
      </c>
      <c r="I176" s="1">
        <f t="shared" si="16"/>
        <v>2.1414611614759372E-2</v>
      </c>
      <c r="J176" t="s">
        <v>14</v>
      </c>
      <c r="K176">
        <f t="shared" si="17"/>
        <v>33</v>
      </c>
      <c r="L176">
        <f t="shared" si="18"/>
        <v>8</v>
      </c>
      <c r="M176">
        <f t="shared" si="19"/>
        <v>2020</v>
      </c>
      <c r="N176" t="str">
        <f t="shared" si="23"/>
        <v>Aug</v>
      </c>
      <c r="O176" t="s">
        <v>552</v>
      </c>
      <c r="P176" s="1">
        <f t="shared" si="20"/>
        <v>2.0834615097349601E-2</v>
      </c>
      <c r="Q176" s="1">
        <f t="shared" si="21"/>
        <v>5.7999651740976883E-4</v>
      </c>
      <c r="R176" s="1">
        <f t="shared" si="22"/>
        <v>2.7838120104438643E-2</v>
      </c>
    </row>
    <row r="177" spans="1:18" x14ac:dyDescent="0.25">
      <c r="A177">
        <v>176</v>
      </c>
      <c r="B177" t="s">
        <v>553</v>
      </c>
      <c r="C177" t="s">
        <v>554</v>
      </c>
      <c r="D177" s="5">
        <v>2.614583333333333E-2</v>
      </c>
      <c r="E177" t="s">
        <v>492</v>
      </c>
      <c r="F177" s="9">
        <v>464000</v>
      </c>
      <c r="G177" s="9">
        <v>12105382</v>
      </c>
      <c r="H177" s="9">
        <v>17201</v>
      </c>
      <c r="I177" s="1">
        <f t="shared" si="16"/>
        <v>3.9750996705432341E-2</v>
      </c>
      <c r="J177" t="s">
        <v>14</v>
      </c>
      <c r="K177">
        <f t="shared" si="17"/>
        <v>32</v>
      </c>
      <c r="L177">
        <f t="shared" si="18"/>
        <v>8</v>
      </c>
      <c r="M177">
        <f t="shared" si="19"/>
        <v>2020</v>
      </c>
      <c r="N177" t="str">
        <f t="shared" si="23"/>
        <v>Aug</v>
      </c>
      <c r="O177" t="s">
        <v>555</v>
      </c>
      <c r="P177" s="1">
        <f t="shared" si="20"/>
        <v>3.8330058481425865E-2</v>
      </c>
      <c r="Q177" s="1">
        <f t="shared" si="21"/>
        <v>1.420938224006479E-3</v>
      </c>
      <c r="R177" s="1">
        <f t="shared" si="22"/>
        <v>3.7071120689655172E-2</v>
      </c>
    </row>
    <row r="178" spans="1:18" x14ac:dyDescent="0.25">
      <c r="A178">
        <v>177</v>
      </c>
      <c r="B178" t="s">
        <v>556</v>
      </c>
      <c r="C178" t="s">
        <v>557</v>
      </c>
      <c r="D178" s="5">
        <v>4.1678240740740745E-2</v>
      </c>
      <c r="E178" t="s">
        <v>492</v>
      </c>
      <c r="F178" s="9">
        <v>736000</v>
      </c>
      <c r="G178" s="9">
        <v>28704645</v>
      </c>
      <c r="H178" s="9">
        <v>27226</v>
      </c>
      <c r="I178" s="1">
        <f t="shared" si="16"/>
        <v>2.6588937086663152E-2</v>
      </c>
      <c r="J178" t="s">
        <v>14</v>
      </c>
      <c r="K178">
        <f t="shared" si="17"/>
        <v>31</v>
      </c>
      <c r="L178">
        <f t="shared" si="18"/>
        <v>7</v>
      </c>
      <c r="M178">
        <f t="shared" si="19"/>
        <v>2020</v>
      </c>
      <c r="N178" t="str">
        <f t="shared" si="23"/>
        <v>Jul</v>
      </c>
      <c r="O178" t="s">
        <v>558</v>
      </c>
      <c r="P178" s="1">
        <f t="shared" si="20"/>
        <v>2.5640449481259913E-2</v>
      </c>
      <c r="Q178" s="1">
        <f t="shared" si="21"/>
        <v>9.4848760540323701E-4</v>
      </c>
      <c r="R178" s="1">
        <f t="shared" si="22"/>
        <v>3.6991847826086957E-2</v>
      </c>
    </row>
    <row r="179" spans="1:18" x14ac:dyDescent="0.25">
      <c r="A179">
        <v>178</v>
      </c>
      <c r="B179" t="s">
        <v>559</v>
      </c>
      <c r="C179" t="s">
        <v>560</v>
      </c>
      <c r="D179" s="5">
        <v>3.4722222222222224E-2</v>
      </c>
      <c r="E179" t="s">
        <v>492</v>
      </c>
      <c r="F179" s="9">
        <v>714000</v>
      </c>
      <c r="G179" s="9">
        <v>21968943</v>
      </c>
      <c r="H179" s="9">
        <v>27560</v>
      </c>
      <c r="I179" s="1">
        <f t="shared" si="16"/>
        <v>3.3754923939672471E-2</v>
      </c>
      <c r="J179" t="s">
        <v>14</v>
      </c>
      <c r="K179">
        <f t="shared" si="17"/>
        <v>30</v>
      </c>
      <c r="L179">
        <f t="shared" si="18"/>
        <v>7</v>
      </c>
      <c r="M179">
        <f t="shared" si="19"/>
        <v>2020</v>
      </c>
      <c r="N179" t="str">
        <f t="shared" si="23"/>
        <v>Jul</v>
      </c>
      <c r="O179" t="s">
        <v>561</v>
      </c>
      <c r="P179" s="1">
        <f t="shared" si="20"/>
        <v>3.250042571460994E-2</v>
      </c>
      <c r="Q179" s="1">
        <f t="shared" si="21"/>
        <v>1.254498225062535E-3</v>
      </c>
      <c r="R179" s="1">
        <f t="shared" si="22"/>
        <v>3.8599439775910363E-2</v>
      </c>
    </row>
    <row r="180" spans="1:18" x14ac:dyDescent="0.25">
      <c r="A180">
        <v>179</v>
      </c>
      <c r="B180" t="s">
        <v>562</v>
      </c>
      <c r="C180" t="s">
        <v>563</v>
      </c>
      <c r="D180" s="5">
        <v>2.4699074074074078E-2</v>
      </c>
      <c r="E180" t="s">
        <v>492</v>
      </c>
      <c r="F180" s="9">
        <v>446000</v>
      </c>
      <c r="G180" s="9">
        <v>9614430</v>
      </c>
      <c r="H180" s="9">
        <v>15340</v>
      </c>
      <c r="I180" s="1">
        <f t="shared" si="16"/>
        <v>4.7984123863817202E-2</v>
      </c>
      <c r="J180" t="s">
        <v>14</v>
      </c>
      <c r="K180">
        <f t="shared" si="17"/>
        <v>29</v>
      </c>
      <c r="L180">
        <f t="shared" si="18"/>
        <v>7</v>
      </c>
      <c r="M180">
        <f t="shared" si="19"/>
        <v>2020</v>
      </c>
      <c r="N180" t="str">
        <f t="shared" si="23"/>
        <v>Jul</v>
      </c>
      <c r="O180" t="s">
        <v>564</v>
      </c>
      <c r="P180" s="1">
        <f t="shared" si="20"/>
        <v>4.6388605460750146E-2</v>
      </c>
      <c r="Q180" s="1">
        <f t="shared" si="21"/>
        <v>1.5955184030670565E-3</v>
      </c>
      <c r="R180" s="1">
        <f t="shared" si="22"/>
        <v>3.4394618834080716E-2</v>
      </c>
    </row>
    <row r="181" spans="1:18" x14ac:dyDescent="0.25">
      <c r="A181">
        <v>180</v>
      </c>
      <c r="B181" t="s">
        <v>565</v>
      </c>
      <c r="C181" t="s">
        <v>566</v>
      </c>
      <c r="D181" s="5">
        <v>4.2789351851851849E-2</v>
      </c>
      <c r="E181" t="s">
        <v>492</v>
      </c>
      <c r="F181" s="9">
        <v>381000</v>
      </c>
      <c r="G181" s="9">
        <v>14898773</v>
      </c>
      <c r="H181" s="9">
        <v>14510</v>
      </c>
      <c r="I181" s="1">
        <f t="shared" si="16"/>
        <v>2.6546481378030257E-2</v>
      </c>
      <c r="J181" t="s">
        <v>14</v>
      </c>
      <c r="K181">
        <f t="shared" si="17"/>
        <v>28</v>
      </c>
      <c r="L181">
        <f t="shared" si="18"/>
        <v>7</v>
      </c>
      <c r="M181">
        <f t="shared" si="19"/>
        <v>2020</v>
      </c>
      <c r="N181" t="str">
        <f t="shared" si="23"/>
        <v>Jul</v>
      </c>
      <c r="O181" t="s">
        <v>567</v>
      </c>
      <c r="P181" s="1">
        <f t="shared" si="20"/>
        <v>2.5572575674520311E-2</v>
      </c>
      <c r="Q181" s="1">
        <f t="shared" si="21"/>
        <v>9.7390570350994676E-4</v>
      </c>
      <c r="R181" s="1">
        <f t="shared" si="22"/>
        <v>3.8083989501312338E-2</v>
      </c>
    </row>
    <row r="182" spans="1:18" x14ac:dyDescent="0.25">
      <c r="A182">
        <v>181</v>
      </c>
      <c r="B182" t="s">
        <v>568</v>
      </c>
      <c r="C182" t="s">
        <v>569</v>
      </c>
      <c r="D182" s="5">
        <v>4.3078703703703702E-2</v>
      </c>
      <c r="E182" t="s">
        <v>492</v>
      </c>
      <c r="F182" s="9">
        <v>1400000</v>
      </c>
      <c r="G182" s="9">
        <v>38560851</v>
      </c>
      <c r="H182" s="9">
        <v>41781</v>
      </c>
      <c r="I182" s="1">
        <f t="shared" si="16"/>
        <v>3.7389760926178732E-2</v>
      </c>
      <c r="J182" t="s">
        <v>14</v>
      </c>
      <c r="K182">
        <f t="shared" si="17"/>
        <v>27</v>
      </c>
      <c r="L182">
        <f t="shared" si="18"/>
        <v>6</v>
      </c>
      <c r="M182">
        <f t="shared" si="19"/>
        <v>2020</v>
      </c>
      <c r="N182" t="str">
        <f t="shared" si="23"/>
        <v>Jun</v>
      </c>
      <c r="O182" t="s">
        <v>570</v>
      </c>
      <c r="P182" s="1">
        <f t="shared" si="20"/>
        <v>3.6306252680989845E-2</v>
      </c>
      <c r="Q182" s="1">
        <f t="shared" si="21"/>
        <v>1.0835082451888835E-3</v>
      </c>
      <c r="R182" s="1">
        <f t="shared" si="22"/>
        <v>2.9843571428571428E-2</v>
      </c>
    </row>
    <row r="183" spans="1:18" x14ac:dyDescent="0.25">
      <c r="A183">
        <v>182</v>
      </c>
      <c r="B183" t="s">
        <v>571</v>
      </c>
      <c r="C183" t="s">
        <v>572</v>
      </c>
      <c r="D183" s="5">
        <v>1.5914351851851853E-2</v>
      </c>
      <c r="E183" t="s">
        <v>492</v>
      </c>
      <c r="F183" s="9">
        <v>518000</v>
      </c>
      <c r="G183" s="9">
        <v>16418481</v>
      </c>
      <c r="H183" s="9">
        <v>17544</v>
      </c>
      <c r="I183" s="1">
        <f t="shared" si="16"/>
        <v>3.2618364634341021E-2</v>
      </c>
      <c r="J183" t="s">
        <v>14</v>
      </c>
      <c r="K183">
        <f t="shared" si="17"/>
        <v>26</v>
      </c>
      <c r="L183">
        <f t="shared" si="18"/>
        <v>6</v>
      </c>
      <c r="M183">
        <f t="shared" si="19"/>
        <v>2020</v>
      </c>
      <c r="N183" t="str">
        <f t="shared" si="23"/>
        <v>Jun</v>
      </c>
      <c r="O183" t="s">
        <v>573</v>
      </c>
      <c r="P183" s="1">
        <f t="shared" si="20"/>
        <v>3.1549812677555251E-2</v>
      </c>
      <c r="Q183" s="1">
        <f t="shared" si="21"/>
        <v>1.0685519567857709E-3</v>
      </c>
      <c r="R183" s="1">
        <f t="shared" si="22"/>
        <v>3.3868725868725871E-2</v>
      </c>
    </row>
    <row r="184" spans="1:18" x14ac:dyDescent="0.25">
      <c r="A184">
        <v>183</v>
      </c>
      <c r="B184" t="s">
        <v>574</v>
      </c>
      <c r="C184" t="s">
        <v>575</v>
      </c>
      <c r="D184" s="5">
        <v>2.5439814814814814E-2</v>
      </c>
      <c r="E184" t="s">
        <v>492</v>
      </c>
      <c r="F184" s="9">
        <v>432000</v>
      </c>
      <c r="G184" s="9">
        <v>8832745</v>
      </c>
      <c r="H184" s="9">
        <v>25531</v>
      </c>
      <c r="I184" s="1">
        <f t="shared" si="16"/>
        <v>5.1799412300479637E-2</v>
      </c>
      <c r="J184" t="s">
        <v>14</v>
      </c>
      <c r="K184">
        <f t="shared" si="17"/>
        <v>25</v>
      </c>
      <c r="L184">
        <f t="shared" si="18"/>
        <v>6</v>
      </c>
      <c r="M184">
        <f t="shared" si="19"/>
        <v>2020</v>
      </c>
      <c r="N184" t="str">
        <f t="shared" si="23"/>
        <v>Jun</v>
      </c>
      <c r="O184" t="s">
        <v>576</v>
      </c>
      <c r="P184" s="1">
        <f t="shared" si="20"/>
        <v>4.8908917895852305E-2</v>
      </c>
      <c r="Q184" s="1">
        <f t="shared" si="21"/>
        <v>2.8904944046273273E-3</v>
      </c>
      <c r="R184" s="1">
        <f t="shared" si="22"/>
        <v>5.9099537037037034E-2</v>
      </c>
    </row>
    <row r="185" spans="1:18" x14ac:dyDescent="0.25">
      <c r="A185">
        <v>184</v>
      </c>
      <c r="B185" t="s">
        <v>577</v>
      </c>
      <c r="C185" t="s">
        <v>578</v>
      </c>
      <c r="D185" s="5">
        <v>3.2499999999999994E-2</v>
      </c>
      <c r="E185" t="s">
        <v>492</v>
      </c>
      <c r="F185" s="9">
        <v>661000</v>
      </c>
      <c r="G185" s="9">
        <v>30131360</v>
      </c>
      <c r="H185" s="9">
        <v>29310</v>
      </c>
      <c r="I185" s="1">
        <f t="shared" si="16"/>
        <v>2.2910018001178839E-2</v>
      </c>
      <c r="J185" t="s">
        <v>14</v>
      </c>
      <c r="K185">
        <f t="shared" si="17"/>
        <v>24</v>
      </c>
      <c r="L185">
        <f t="shared" si="18"/>
        <v>6</v>
      </c>
      <c r="M185">
        <f t="shared" si="19"/>
        <v>2020</v>
      </c>
      <c r="N185" t="str">
        <f t="shared" si="23"/>
        <v>Jun</v>
      </c>
      <c r="O185" t="s">
        <v>579</v>
      </c>
      <c r="P185" s="1">
        <f t="shared" si="20"/>
        <v>2.1937277308425509E-2</v>
      </c>
      <c r="Q185" s="1">
        <f t="shared" si="21"/>
        <v>9.7274069275333076E-4</v>
      </c>
      <c r="R185" s="1">
        <f t="shared" si="22"/>
        <v>4.4341906202723144E-2</v>
      </c>
    </row>
    <row r="186" spans="1:18" x14ac:dyDescent="0.25">
      <c r="A186">
        <v>185</v>
      </c>
      <c r="B186" t="s">
        <v>580</v>
      </c>
      <c r="C186" t="s">
        <v>581</v>
      </c>
      <c r="D186" s="5">
        <v>3.1446759259259258E-2</v>
      </c>
      <c r="E186" t="s">
        <v>492</v>
      </c>
      <c r="F186" s="9">
        <v>552000</v>
      </c>
      <c r="G186" s="9">
        <v>16008702</v>
      </c>
      <c r="H186" s="9">
        <v>20208</v>
      </c>
      <c r="I186" s="1">
        <f t="shared" si="16"/>
        <v>3.5743559971320601E-2</v>
      </c>
      <c r="J186" t="s">
        <v>14</v>
      </c>
      <c r="K186">
        <f t="shared" si="17"/>
        <v>23</v>
      </c>
      <c r="L186">
        <f t="shared" si="18"/>
        <v>5</v>
      </c>
      <c r="M186">
        <f t="shared" si="19"/>
        <v>2020</v>
      </c>
      <c r="N186" t="str">
        <f t="shared" si="23"/>
        <v>May</v>
      </c>
      <c r="O186" t="s">
        <v>582</v>
      </c>
      <c r="P186" s="1">
        <f t="shared" si="20"/>
        <v>3.4481246512053254E-2</v>
      </c>
      <c r="Q186" s="1">
        <f t="shared" si="21"/>
        <v>1.2623134592673409E-3</v>
      </c>
      <c r="R186" s="1">
        <f t="shared" si="22"/>
        <v>3.6608695652173916E-2</v>
      </c>
    </row>
    <row r="187" spans="1:18" x14ac:dyDescent="0.25">
      <c r="A187">
        <v>186</v>
      </c>
      <c r="B187" t="s">
        <v>583</v>
      </c>
      <c r="C187" t="s">
        <v>584</v>
      </c>
      <c r="D187" s="5">
        <v>3.4745370370370371E-2</v>
      </c>
      <c r="E187" t="s">
        <v>492</v>
      </c>
      <c r="F187" s="9">
        <v>650000</v>
      </c>
      <c r="G187" s="9">
        <v>20422628</v>
      </c>
      <c r="H187" s="9">
        <v>32197</v>
      </c>
      <c r="I187" s="1">
        <f t="shared" si="16"/>
        <v>3.3403977196274644E-2</v>
      </c>
      <c r="J187" t="s">
        <v>14</v>
      </c>
      <c r="K187">
        <f t="shared" si="17"/>
        <v>22</v>
      </c>
      <c r="L187">
        <f t="shared" si="18"/>
        <v>5</v>
      </c>
      <c r="M187">
        <f t="shared" si="19"/>
        <v>2020</v>
      </c>
      <c r="N187" t="str">
        <f t="shared" si="23"/>
        <v>May</v>
      </c>
      <c r="O187" t="s">
        <v>585</v>
      </c>
      <c r="P187" s="1">
        <f t="shared" si="20"/>
        <v>3.182744160056189E-2</v>
      </c>
      <c r="Q187" s="1">
        <f t="shared" si="21"/>
        <v>1.5765355957127554E-3</v>
      </c>
      <c r="R187" s="1">
        <f t="shared" si="22"/>
        <v>4.9533846153846151E-2</v>
      </c>
    </row>
    <row r="188" spans="1:18" x14ac:dyDescent="0.25">
      <c r="A188">
        <v>187</v>
      </c>
      <c r="B188" t="s">
        <v>586</v>
      </c>
      <c r="C188" t="s">
        <v>587</v>
      </c>
      <c r="D188" s="5">
        <v>2.6273148148148153E-2</v>
      </c>
      <c r="E188" t="s">
        <v>492</v>
      </c>
      <c r="F188" s="9">
        <v>433000</v>
      </c>
      <c r="G188" s="9">
        <v>10274564</v>
      </c>
      <c r="H188" s="9">
        <v>17259</v>
      </c>
      <c r="I188" s="1">
        <f t="shared" si="16"/>
        <v>4.3822686782621627E-2</v>
      </c>
      <c r="J188" t="s">
        <v>14</v>
      </c>
      <c r="K188">
        <f t="shared" si="17"/>
        <v>21</v>
      </c>
      <c r="L188">
        <f t="shared" si="18"/>
        <v>5</v>
      </c>
      <c r="M188">
        <f t="shared" si="19"/>
        <v>2020</v>
      </c>
      <c r="N188" t="str">
        <f t="shared" si="23"/>
        <v>May</v>
      </c>
      <c r="O188" t="s">
        <v>588</v>
      </c>
      <c r="P188" s="1">
        <f t="shared" si="20"/>
        <v>4.2142907475197972E-2</v>
      </c>
      <c r="Q188" s="1">
        <f t="shared" si="21"/>
        <v>1.6797793074236531E-3</v>
      </c>
      <c r="R188" s="1">
        <f t="shared" si="22"/>
        <v>3.9859122401847573E-2</v>
      </c>
    </row>
    <row r="189" spans="1:18" x14ac:dyDescent="0.25">
      <c r="A189">
        <v>188</v>
      </c>
      <c r="B189" t="s">
        <v>589</v>
      </c>
      <c r="C189" t="s">
        <v>590</v>
      </c>
      <c r="D189" s="5">
        <v>2.7581018518518519E-2</v>
      </c>
      <c r="E189" t="s">
        <v>492</v>
      </c>
      <c r="F189" s="9">
        <v>579000</v>
      </c>
      <c r="G189" s="9">
        <v>17576047</v>
      </c>
      <c r="H189" s="9">
        <v>16802</v>
      </c>
      <c r="I189" s="1">
        <f t="shared" si="16"/>
        <v>3.3898521095215552E-2</v>
      </c>
      <c r="J189" t="s">
        <v>14</v>
      </c>
      <c r="K189">
        <f t="shared" si="17"/>
        <v>20</v>
      </c>
      <c r="L189">
        <f t="shared" si="18"/>
        <v>5</v>
      </c>
      <c r="M189">
        <f t="shared" si="19"/>
        <v>2020</v>
      </c>
      <c r="N189" t="str">
        <f t="shared" si="23"/>
        <v>May</v>
      </c>
      <c r="O189" t="s">
        <v>591</v>
      </c>
      <c r="P189" s="1">
        <f t="shared" si="20"/>
        <v>3.2942560975172633E-2</v>
      </c>
      <c r="Q189" s="1">
        <f t="shared" si="21"/>
        <v>9.5596012004291978E-4</v>
      </c>
      <c r="R189" s="1">
        <f t="shared" si="22"/>
        <v>2.9018998272884282E-2</v>
      </c>
    </row>
    <row r="190" spans="1:18" x14ac:dyDescent="0.25">
      <c r="A190">
        <v>189</v>
      </c>
      <c r="B190" t="s">
        <v>592</v>
      </c>
      <c r="C190" t="s">
        <v>593</v>
      </c>
      <c r="D190" s="5">
        <v>2.9189814814814811E-2</v>
      </c>
      <c r="E190" t="s">
        <v>492</v>
      </c>
      <c r="F190" s="9">
        <v>712000</v>
      </c>
      <c r="G190" s="9">
        <v>15669860</v>
      </c>
      <c r="H190" s="9">
        <v>22674</v>
      </c>
      <c r="I190" s="1">
        <f t="shared" si="16"/>
        <v>4.6884528642885129E-2</v>
      </c>
      <c r="J190" t="s">
        <v>14</v>
      </c>
      <c r="K190">
        <f t="shared" si="17"/>
        <v>19</v>
      </c>
      <c r="L190">
        <f t="shared" si="18"/>
        <v>5</v>
      </c>
      <c r="M190">
        <f t="shared" si="19"/>
        <v>2020</v>
      </c>
      <c r="N190" t="str">
        <f t="shared" si="23"/>
        <v>May</v>
      </c>
      <c r="O190" t="s">
        <v>594</v>
      </c>
      <c r="P190" s="1">
        <f t="shared" si="20"/>
        <v>4.543754698510389E-2</v>
      </c>
      <c r="Q190" s="1">
        <f t="shared" si="21"/>
        <v>1.4469816577812437E-3</v>
      </c>
      <c r="R190" s="1">
        <f t="shared" si="22"/>
        <v>3.1845505617977526E-2</v>
      </c>
    </row>
    <row r="191" spans="1:18" x14ac:dyDescent="0.25">
      <c r="A191">
        <v>190</v>
      </c>
      <c r="B191" t="s">
        <v>595</v>
      </c>
      <c r="C191" t="s">
        <v>596</v>
      </c>
      <c r="D191" s="5">
        <v>3.079861111111111E-2</v>
      </c>
      <c r="E191" t="s">
        <v>492</v>
      </c>
      <c r="F191" s="9">
        <v>589000</v>
      </c>
      <c r="G191" s="9">
        <v>23204531</v>
      </c>
      <c r="H191" s="9">
        <v>17129</v>
      </c>
      <c r="I191" s="1">
        <f t="shared" si="16"/>
        <v>2.612114849466253E-2</v>
      </c>
      <c r="J191" t="s">
        <v>14</v>
      </c>
      <c r="K191">
        <f t="shared" si="17"/>
        <v>18</v>
      </c>
      <c r="L191">
        <f t="shared" si="18"/>
        <v>4</v>
      </c>
      <c r="M191">
        <f t="shared" si="19"/>
        <v>2020</v>
      </c>
      <c r="N191" t="str">
        <f t="shared" si="23"/>
        <v>Apr</v>
      </c>
      <c r="O191" t="s">
        <v>597</v>
      </c>
      <c r="P191" s="1">
        <f t="shared" si="20"/>
        <v>2.5382973695956192E-2</v>
      </c>
      <c r="Q191" s="1">
        <f t="shared" si="21"/>
        <v>7.3817479870633888E-4</v>
      </c>
      <c r="R191" s="1">
        <f t="shared" si="22"/>
        <v>2.9081494057724956E-2</v>
      </c>
    </row>
    <row r="192" spans="1:18" x14ac:dyDescent="0.25">
      <c r="A192">
        <v>191</v>
      </c>
      <c r="B192" t="s">
        <v>598</v>
      </c>
      <c r="C192" t="s">
        <v>599</v>
      </c>
      <c r="D192" s="5">
        <v>4.2418981481481481E-2</v>
      </c>
      <c r="E192" t="s">
        <v>492</v>
      </c>
      <c r="F192" s="9">
        <v>322000</v>
      </c>
      <c r="G192" s="9">
        <v>12211760</v>
      </c>
      <c r="H192" s="9">
        <v>10002</v>
      </c>
      <c r="I192" s="1">
        <f t="shared" si="16"/>
        <v>2.7187072133746486E-2</v>
      </c>
      <c r="J192" t="s">
        <v>14</v>
      </c>
      <c r="K192">
        <f t="shared" si="17"/>
        <v>17</v>
      </c>
      <c r="L192">
        <f t="shared" si="18"/>
        <v>4</v>
      </c>
      <c r="M192">
        <f t="shared" si="19"/>
        <v>2020</v>
      </c>
      <c r="N192" t="str">
        <f t="shared" si="23"/>
        <v>Apr</v>
      </c>
      <c r="O192" t="s">
        <v>600</v>
      </c>
      <c r="P192" s="1">
        <f t="shared" si="20"/>
        <v>2.6368025575347044E-2</v>
      </c>
      <c r="Q192" s="1">
        <f t="shared" si="21"/>
        <v>8.1904655839944445E-4</v>
      </c>
      <c r="R192" s="1">
        <f t="shared" si="22"/>
        <v>3.1062111801242236E-2</v>
      </c>
    </row>
    <row r="193" spans="1:18" x14ac:dyDescent="0.25">
      <c r="A193">
        <v>192</v>
      </c>
      <c r="B193" t="s">
        <v>601</v>
      </c>
      <c r="C193" t="s">
        <v>602</v>
      </c>
      <c r="D193" s="5">
        <v>4.9467592592592591E-2</v>
      </c>
      <c r="E193" t="s">
        <v>492</v>
      </c>
      <c r="F193" s="9">
        <v>348000</v>
      </c>
      <c r="G193" s="9">
        <v>14907208</v>
      </c>
      <c r="H193" s="9">
        <v>20068</v>
      </c>
      <c r="I193" s="1">
        <f t="shared" si="16"/>
        <v>2.4690606047758908E-2</v>
      </c>
      <c r="J193" t="s">
        <v>14</v>
      </c>
      <c r="K193">
        <f t="shared" si="17"/>
        <v>16</v>
      </c>
      <c r="L193">
        <f t="shared" si="18"/>
        <v>4</v>
      </c>
      <c r="M193">
        <f t="shared" si="19"/>
        <v>2020</v>
      </c>
      <c r="N193" t="str">
        <f t="shared" si="23"/>
        <v>Apr</v>
      </c>
      <c r="O193" t="s">
        <v>603</v>
      </c>
      <c r="P193" s="1">
        <f t="shared" si="20"/>
        <v>2.3344411643011889E-2</v>
      </c>
      <c r="Q193" s="1">
        <f t="shared" si="21"/>
        <v>1.3461944047470191E-3</v>
      </c>
      <c r="R193" s="1">
        <f t="shared" si="22"/>
        <v>5.7666666666666665E-2</v>
      </c>
    </row>
    <row r="194" spans="1:18" x14ac:dyDescent="0.25">
      <c r="A194">
        <v>193</v>
      </c>
      <c r="B194" t="s">
        <v>604</v>
      </c>
      <c r="C194" t="s">
        <v>605</v>
      </c>
      <c r="D194" s="5">
        <v>7.2245370370370363E-2</v>
      </c>
      <c r="E194" t="s">
        <v>492</v>
      </c>
      <c r="F194" s="9">
        <v>466000</v>
      </c>
      <c r="G194" s="9">
        <v>23895454</v>
      </c>
      <c r="H194" s="9">
        <v>34295</v>
      </c>
      <c r="I194" s="1">
        <f t="shared" ref="I194:I257" si="24">(F194+H194)/G194</f>
        <v>2.0936827565611434E-2</v>
      </c>
      <c r="J194" t="s">
        <v>14</v>
      </c>
      <c r="K194">
        <f t="shared" ref="K194:K257" si="25">WEEKNUM(O194)</f>
        <v>15</v>
      </c>
      <c r="L194">
        <f t="shared" ref="L194:L257" si="26">MONTH(O194)</f>
        <v>4</v>
      </c>
      <c r="M194">
        <f t="shared" ref="M194:M257" si="27">YEAR(O194)</f>
        <v>2020</v>
      </c>
      <c r="N194" t="str">
        <f t="shared" si="23"/>
        <v>Apr</v>
      </c>
      <c r="O194" t="s">
        <v>606</v>
      </c>
      <c r="P194" s="1">
        <f t="shared" ref="P194:P257" si="28">F194/G194</f>
        <v>1.9501617336921073E-2</v>
      </c>
      <c r="Q194" s="1">
        <f t="shared" ref="Q194:Q257" si="29">H194/G194</f>
        <v>1.4352102286903608E-3</v>
      </c>
      <c r="R194" s="1">
        <f t="shared" ref="R194:R257" si="30">H194/F194</f>
        <v>7.3594420600858371E-2</v>
      </c>
    </row>
    <row r="195" spans="1:18" x14ac:dyDescent="0.25">
      <c r="A195">
        <v>194</v>
      </c>
      <c r="B195" t="s">
        <v>607</v>
      </c>
      <c r="C195" t="s">
        <v>608</v>
      </c>
      <c r="D195" s="5">
        <v>3.6701388888888888E-2</v>
      </c>
      <c r="E195" t="s">
        <v>492</v>
      </c>
      <c r="F195" s="9">
        <v>278000</v>
      </c>
      <c r="G195" s="9">
        <v>6764749</v>
      </c>
      <c r="H195" s="9">
        <v>34599</v>
      </c>
      <c r="I195" s="1">
        <f t="shared" si="24"/>
        <v>4.6209992418048323E-2</v>
      </c>
      <c r="J195" t="s">
        <v>14</v>
      </c>
      <c r="K195">
        <f t="shared" si="25"/>
        <v>14</v>
      </c>
      <c r="L195">
        <f t="shared" si="26"/>
        <v>3</v>
      </c>
      <c r="M195">
        <f t="shared" si="27"/>
        <v>2020</v>
      </c>
      <c r="N195" t="str">
        <f t="shared" ref="N195:N258" si="31">TEXT(DATE(M195, L195, 1), "mmm")</f>
        <v>Mar</v>
      </c>
      <c r="O195" t="s">
        <v>609</v>
      </c>
      <c r="P195" s="1">
        <f t="shared" si="28"/>
        <v>4.1095390235469195E-2</v>
      </c>
      <c r="Q195" s="1">
        <f t="shared" si="29"/>
        <v>5.1146021825791317E-3</v>
      </c>
      <c r="R195" s="1">
        <f t="shared" si="30"/>
        <v>0.12445683453237411</v>
      </c>
    </row>
    <row r="196" spans="1:18" x14ac:dyDescent="0.25">
      <c r="A196">
        <v>195</v>
      </c>
      <c r="B196" t="s">
        <v>610</v>
      </c>
      <c r="C196" t="s">
        <v>611</v>
      </c>
      <c r="D196" s="5">
        <v>1.486111111111111E-2</v>
      </c>
      <c r="E196" t="s">
        <v>492</v>
      </c>
      <c r="F196" s="9">
        <v>251000</v>
      </c>
      <c r="G196" s="9">
        <v>3039084</v>
      </c>
      <c r="H196" s="9">
        <v>18567</v>
      </c>
      <c r="I196" s="1">
        <f t="shared" si="24"/>
        <v>8.8700081998391619E-2</v>
      </c>
      <c r="J196" t="s">
        <v>613</v>
      </c>
      <c r="K196">
        <f t="shared" si="25"/>
        <v>14</v>
      </c>
      <c r="L196">
        <f t="shared" si="26"/>
        <v>3</v>
      </c>
      <c r="M196">
        <f t="shared" si="27"/>
        <v>2020</v>
      </c>
      <c r="N196" t="str">
        <f t="shared" si="31"/>
        <v>Mar</v>
      </c>
      <c r="O196" t="s">
        <v>612</v>
      </c>
      <c r="P196" s="1">
        <f t="shared" si="28"/>
        <v>8.2590675348229933E-2</v>
      </c>
      <c r="Q196" s="1">
        <f t="shared" si="29"/>
        <v>6.1094066501616931E-3</v>
      </c>
      <c r="R196" s="1">
        <f t="shared" si="30"/>
        <v>7.3972111553784858E-2</v>
      </c>
    </row>
    <row r="197" spans="1:18" x14ac:dyDescent="0.25">
      <c r="A197">
        <v>196</v>
      </c>
      <c r="B197" t="s">
        <v>614</v>
      </c>
      <c r="C197" t="s">
        <v>615</v>
      </c>
      <c r="D197" s="5">
        <v>4.3888888888888887E-2</v>
      </c>
      <c r="E197" t="s">
        <v>492</v>
      </c>
      <c r="F197" s="9">
        <v>467000</v>
      </c>
      <c r="G197" s="9">
        <v>17430347</v>
      </c>
      <c r="H197" s="9">
        <v>16955</v>
      </c>
      <c r="I197" s="1">
        <f t="shared" si="24"/>
        <v>2.7765081211521492E-2</v>
      </c>
      <c r="J197" t="s">
        <v>14</v>
      </c>
      <c r="K197">
        <f t="shared" si="25"/>
        <v>13</v>
      </c>
      <c r="L197">
        <f t="shared" si="26"/>
        <v>3</v>
      </c>
      <c r="M197">
        <f t="shared" si="27"/>
        <v>2020</v>
      </c>
      <c r="N197" t="str">
        <f t="shared" si="31"/>
        <v>Mar</v>
      </c>
      <c r="O197" t="s">
        <v>616</v>
      </c>
      <c r="P197" s="1">
        <f t="shared" si="28"/>
        <v>2.6792352441405785E-2</v>
      </c>
      <c r="Q197" s="1">
        <f t="shared" si="29"/>
        <v>9.7272877011570684E-4</v>
      </c>
      <c r="R197" s="1">
        <f t="shared" si="30"/>
        <v>3.6306209850107067E-2</v>
      </c>
    </row>
    <row r="198" spans="1:18" x14ac:dyDescent="0.25">
      <c r="A198">
        <v>197</v>
      </c>
      <c r="B198" t="s">
        <v>617</v>
      </c>
      <c r="C198" t="s">
        <v>618</v>
      </c>
      <c r="D198" s="5">
        <v>2.9652777777777778E-2</v>
      </c>
      <c r="E198" t="s">
        <v>492</v>
      </c>
      <c r="F198" s="9">
        <v>413000</v>
      </c>
      <c r="G198" s="9">
        <v>13910670</v>
      </c>
      <c r="H198" s="9">
        <v>13983</v>
      </c>
      <c r="I198" s="1">
        <f t="shared" si="24"/>
        <v>3.0694639438646736E-2</v>
      </c>
      <c r="J198" t="s">
        <v>14</v>
      </c>
      <c r="K198">
        <f t="shared" si="25"/>
        <v>12</v>
      </c>
      <c r="L198">
        <f t="shared" si="26"/>
        <v>3</v>
      </c>
      <c r="M198">
        <f t="shared" si="27"/>
        <v>2020</v>
      </c>
      <c r="N198" t="str">
        <f t="shared" si="31"/>
        <v>Mar</v>
      </c>
      <c r="O198" t="s">
        <v>619</v>
      </c>
      <c r="P198" s="1">
        <f t="shared" si="28"/>
        <v>2.9689439832876491E-2</v>
      </c>
      <c r="Q198" s="1">
        <f t="shared" si="29"/>
        <v>1.0051996057702469E-3</v>
      </c>
      <c r="R198" s="1">
        <f t="shared" si="30"/>
        <v>3.3857142857142856E-2</v>
      </c>
    </row>
    <row r="199" spans="1:18" x14ac:dyDescent="0.25">
      <c r="A199">
        <v>198</v>
      </c>
      <c r="B199" t="s">
        <v>620</v>
      </c>
      <c r="C199" t="s">
        <v>621</v>
      </c>
      <c r="D199" s="5">
        <v>6.4085648148148142E-2</v>
      </c>
      <c r="E199" t="s">
        <v>492</v>
      </c>
      <c r="F199" s="9">
        <v>520000</v>
      </c>
      <c r="G199" s="9">
        <v>14351571</v>
      </c>
      <c r="H199" s="9">
        <v>29466</v>
      </c>
      <c r="I199" s="1">
        <f t="shared" si="24"/>
        <v>3.8286122125584715E-2</v>
      </c>
      <c r="J199" t="s">
        <v>14</v>
      </c>
      <c r="K199">
        <f t="shared" si="25"/>
        <v>11</v>
      </c>
      <c r="L199">
        <f t="shared" si="26"/>
        <v>3</v>
      </c>
      <c r="M199">
        <f t="shared" si="27"/>
        <v>2020</v>
      </c>
      <c r="N199" t="str">
        <f t="shared" si="31"/>
        <v>Mar</v>
      </c>
      <c r="O199" t="s">
        <v>622</v>
      </c>
      <c r="P199" s="1">
        <f t="shared" si="28"/>
        <v>3.6232967108618286E-2</v>
      </c>
      <c r="Q199" s="1">
        <f t="shared" si="29"/>
        <v>2.0531550169664353E-3</v>
      </c>
      <c r="R199" s="1">
        <f t="shared" si="30"/>
        <v>5.6665384615384617E-2</v>
      </c>
    </row>
    <row r="200" spans="1:18" x14ac:dyDescent="0.25">
      <c r="A200">
        <v>199</v>
      </c>
      <c r="B200" t="s">
        <v>623</v>
      </c>
      <c r="C200" t="s">
        <v>624</v>
      </c>
      <c r="D200" s="5">
        <v>3.3680555555555554E-2</v>
      </c>
      <c r="E200" t="s">
        <v>492</v>
      </c>
      <c r="F200" s="9">
        <v>1800000</v>
      </c>
      <c r="G200" s="9">
        <v>68520694</v>
      </c>
      <c r="H200" s="9">
        <v>64805</v>
      </c>
      <c r="I200" s="1">
        <f t="shared" si="24"/>
        <v>2.7215208882735483E-2</v>
      </c>
      <c r="J200" t="s">
        <v>14</v>
      </c>
      <c r="K200">
        <f t="shared" si="25"/>
        <v>10</v>
      </c>
      <c r="L200">
        <f t="shared" si="26"/>
        <v>3</v>
      </c>
      <c r="M200">
        <f t="shared" si="27"/>
        <v>2020</v>
      </c>
      <c r="N200" t="str">
        <f t="shared" si="31"/>
        <v>Mar</v>
      </c>
      <c r="O200" t="s">
        <v>625</v>
      </c>
      <c r="P200" s="1">
        <f t="shared" si="28"/>
        <v>2.62694362085708E-2</v>
      </c>
      <c r="Q200" s="1">
        <f t="shared" si="29"/>
        <v>9.4577267416468371E-4</v>
      </c>
      <c r="R200" s="1">
        <f t="shared" si="30"/>
        <v>3.6002777777777779E-2</v>
      </c>
    </row>
    <row r="201" spans="1:18" x14ac:dyDescent="0.25">
      <c r="A201">
        <v>200</v>
      </c>
      <c r="B201" t="s">
        <v>626</v>
      </c>
      <c r="C201" t="s">
        <v>627</v>
      </c>
      <c r="D201" s="5">
        <v>5.2893518518518513E-2</v>
      </c>
      <c r="E201" t="s">
        <v>492</v>
      </c>
      <c r="F201" s="9">
        <v>683000</v>
      </c>
      <c r="G201" s="9">
        <v>31115900</v>
      </c>
      <c r="H201" s="9">
        <v>28027</v>
      </c>
      <c r="I201" s="1">
        <f t="shared" si="24"/>
        <v>2.2850921875954094E-2</v>
      </c>
      <c r="J201" t="s">
        <v>14</v>
      </c>
      <c r="K201">
        <f t="shared" si="25"/>
        <v>9</v>
      </c>
      <c r="L201">
        <f t="shared" si="26"/>
        <v>2</v>
      </c>
      <c r="M201">
        <f t="shared" si="27"/>
        <v>2020</v>
      </c>
      <c r="N201" t="str">
        <f t="shared" si="31"/>
        <v>Feb</v>
      </c>
      <c r="O201" t="s">
        <v>628</v>
      </c>
      <c r="P201" s="1">
        <f t="shared" si="28"/>
        <v>2.1950192666771652E-2</v>
      </c>
      <c r="Q201" s="1">
        <f t="shared" si="29"/>
        <v>9.0072920918244368E-4</v>
      </c>
      <c r="R201" s="1">
        <f t="shared" si="30"/>
        <v>4.1035139092240117E-2</v>
      </c>
    </row>
    <row r="202" spans="1:18" x14ac:dyDescent="0.25">
      <c r="A202">
        <v>201</v>
      </c>
      <c r="B202" t="s">
        <v>629</v>
      </c>
      <c r="C202" t="s">
        <v>630</v>
      </c>
      <c r="D202" s="5">
        <v>3.3692129629629627E-2</v>
      </c>
      <c r="E202" t="s">
        <v>492</v>
      </c>
      <c r="F202" s="9">
        <v>803000</v>
      </c>
      <c r="G202" s="9">
        <v>29147727</v>
      </c>
      <c r="H202" s="9">
        <v>28750</v>
      </c>
      <c r="I202" s="1">
        <f t="shared" si="24"/>
        <v>2.8535672781620329E-2</v>
      </c>
      <c r="J202" t="s">
        <v>14</v>
      </c>
      <c r="K202">
        <f t="shared" si="25"/>
        <v>8</v>
      </c>
      <c r="L202">
        <f t="shared" si="26"/>
        <v>2</v>
      </c>
      <c r="M202">
        <f t="shared" si="27"/>
        <v>2020</v>
      </c>
      <c r="N202" t="str">
        <f t="shared" si="31"/>
        <v>Feb</v>
      </c>
      <c r="O202" t="s">
        <v>631</v>
      </c>
      <c r="P202" s="1">
        <f t="shared" si="28"/>
        <v>2.7549317996562819E-2</v>
      </c>
      <c r="Q202" s="1">
        <f t="shared" si="29"/>
        <v>9.8635478505751059E-4</v>
      </c>
      <c r="R202" s="1">
        <f t="shared" si="30"/>
        <v>3.5803237858032376E-2</v>
      </c>
    </row>
    <row r="203" spans="1:18" x14ac:dyDescent="0.25">
      <c r="A203">
        <v>202</v>
      </c>
      <c r="B203" t="s">
        <v>632</v>
      </c>
      <c r="C203" t="s">
        <v>633</v>
      </c>
      <c r="D203" s="5">
        <v>2.0335648148148148E-2</v>
      </c>
      <c r="E203" t="s">
        <v>492</v>
      </c>
      <c r="F203" s="9">
        <v>913000</v>
      </c>
      <c r="G203" s="9">
        <v>32233549</v>
      </c>
      <c r="H203" s="9">
        <v>24716</v>
      </c>
      <c r="I203" s="1">
        <f t="shared" si="24"/>
        <v>2.9091304838942806E-2</v>
      </c>
      <c r="J203" t="s">
        <v>14</v>
      </c>
      <c r="K203">
        <f t="shared" si="25"/>
        <v>7</v>
      </c>
      <c r="L203">
        <f t="shared" si="26"/>
        <v>2</v>
      </c>
      <c r="M203">
        <f t="shared" si="27"/>
        <v>2020</v>
      </c>
      <c r="N203" t="str">
        <f t="shared" si="31"/>
        <v>Feb</v>
      </c>
      <c r="O203" t="s">
        <v>634</v>
      </c>
      <c r="P203" s="1">
        <f t="shared" si="28"/>
        <v>2.8324526101671275E-2</v>
      </c>
      <c r="Q203" s="1">
        <f t="shared" si="29"/>
        <v>7.6677873727153036E-4</v>
      </c>
      <c r="R203" s="1">
        <f t="shared" si="30"/>
        <v>2.707119386637459E-2</v>
      </c>
    </row>
    <row r="204" spans="1:18" x14ac:dyDescent="0.25">
      <c r="A204">
        <v>203</v>
      </c>
      <c r="B204" t="s">
        <v>635</v>
      </c>
      <c r="C204" t="s">
        <v>636</v>
      </c>
      <c r="D204" s="5">
        <v>7.5370370370370365E-2</v>
      </c>
      <c r="E204" t="s">
        <v>492</v>
      </c>
      <c r="F204" s="9">
        <v>405000</v>
      </c>
      <c r="G204" s="9">
        <v>28393524</v>
      </c>
      <c r="H204" s="9">
        <v>14164</v>
      </c>
      <c r="I204" s="1">
        <f t="shared" si="24"/>
        <v>1.4762662077451182E-2</v>
      </c>
      <c r="J204" t="s">
        <v>14</v>
      </c>
      <c r="K204">
        <f t="shared" si="25"/>
        <v>6</v>
      </c>
      <c r="L204">
        <f t="shared" si="26"/>
        <v>2</v>
      </c>
      <c r="M204">
        <f t="shared" si="27"/>
        <v>2020</v>
      </c>
      <c r="N204" t="str">
        <f t="shared" si="31"/>
        <v>Feb</v>
      </c>
      <c r="O204" t="s">
        <v>637</v>
      </c>
      <c r="P204" s="1">
        <f t="shared" si="28"/>
        <v>1.4263815932111843E-2</v>
      </c>
      <c r="Q204" s="1">
        <f t="shared" si="29"/>
        <v>4.988461453393386E-4</v>
      </c>
      <c r="R204" s="1">
        <f t="shared" si="30"/>
        <v>3.4972839506172838E-2</v>
      </c>
    </row>
    <row r="205" spans="1:18" x14ac:dyDescent="0.25">
      <c r="A205">
        <v>204</v>
      </c>
      <c r="B205" t="s">
        <v>638</v>
      </c>
      <c r="C205" t="s">
        <v>639</v>
      </c>
      <c r="D205" s="5">
        <v>3.142361111111111E-2</v>
      </c>
      <c r="E205" t="s">
        <v>492</v>
      </c>
      <c r="F205" s="9">
        <v>546000</v>
      </c>
      <c r="G205" s="9">
        <v>18400318</v>
      </c>
      <c r="H205" s="9">
        <v>18089</v>
      </c>
      <c r="I205" s="1">
        <f t="shared" si="24"/>
        <v>3.0656481045599322E-2</v>
      </c>
      <c r="J205" t="s">
        <v>14</v>
      </c>
      <c r="K205">
        <f t="shared" si="25"/>
        <v>5</v>
      </c>
      <c r="L205">
        <f t="shared" si="26"/>
        <v>1</v>
      </c>
      <c r="M205">
        <f t="shared" si="27"/>
        <v>2020</v>
      </c>
      <c r="N205" t="str">
        <f t="shared" si="31"/>
        <v>Jan</v>
      </c>
      <c r="O205" t="s">
        <v>640</v>
      </c>
      <c r="P205" s="1">
        <f t="shared" si="28"/>
        <v>2.9673400209713766E-2</v>
      </c>
      <c r="Q205" s="1">
        <f t="shared" si="29"/>
        <v>9.8308083588555381E-4</v>
      </c>
      <c r="R205" s="1">
        <f t="shared" si="30"/>
        <v>3.3130036630036629E-2</v>
      </c>
    </row>
    <row r="206" spans="1:18" x14ac:dyDescent="0.25">
      <c r="A206">
        <v>205</v>
      </c>
      <c r="B206" t="s">
        <v>641</v>
      </c>
      <c r="C206" t="s">
        <v>642</v>
      </c>
      <c r="D206" s="5">
        <v>3.4641203703703702E-2</v>
      </c>
      <c r="E206" t="s">
        <v>492</v>
      </c>
      <c r="F206" s="9">
        <v>561000</v>
      </c>
      <c r="G206" s="9">
        <v>26208538</v>
      </c>
      <c r="H206" s="9">
        <v>23000</v>
      </c>
      <c r="I206" s="1">
        <f t="shared" si="24"/>
        <v>2.2282814859798741E-2</v>
      </c>
      <c r="J206" t="s">
        <v>14</v>
      </c>
      <c r="K206">
        <f t="shared" si="25"/>
        <v>4</v>
      </c>
      <c r="L206">
        <f t="shared" si="26"/>
        <v>1</v>
      </c>
      <c r="M206">
        <f t="shared" si="27"/>
        <v>2020</v>
      </c>
      <c r="N206" t="str">
        <f t="shared" si="31"/>
        <v>Jan</v>
      </c>
      <c r="O206" t="s">
        <v>643</v>
      </c>
      <c r="P206" s="1">
        <f t="shared" si="28"/>
        <v>2.1405238247169681E-2</v>
      </c>
      <c r="Q206" s="1">
        <f t="shared" si="29"/>
        <v>8.7757661262906003E-4</v>
      </c>
      <c r="R206" s="1">
        <f t="shared" si="30"/>
        <v>4.0998217468805706E-2</v>
      </c>
    </row>
    <row r="207" spans="1:18" x14ac:dyDescent="0.25">
      <c r="A207">
        <v>206</v>
      </c>
      <c r="B207" t="s">
        <v>644</v>
      </c>
      <c r="C207" t="s">
        <v>645</v>
      </c>
      <c r="D207" s="5">
        <v>2.4409722222222222E-2</v>
      </c>
      <c r="E207" t="s">
        <v>492</v>
      </c>
      <c r="F207" s="9">
        <v>886000</v>
      </c>
      <c r="G207" s="9">
        <v>31468839</v>
      </c>
      <c r="H207" s="9">
        <v>20558</v>
      </c>
      <c r="I207" s="1">
        <f t="shared" si="24"/>
        <v>2.8808117134540616E-2</v>
      </c>
      <c r="J207" t="s">
        <v>14</v>
      </c>
      <c r="K207">
        <f t="shared" si="25"/>
        <v>3</v>
      </c>
      <c r="L207">
        <f t="shared" si="26"/>
        <v>1</v>
      </c>
      <c r="M207">
        <f t="shared" si="27"/>
        <v>2020</v>
      </c>
      <c r="N207" t="str">
        <f t="shared" si="31"/>
        <v>Jan</v>
      </c>
      <c r="O207" t="s">
        <v>646</v>
      </c>
      <c r="P207" s="1">
        <f t="shared" si="28"/>
        <v>2.8154835963284188E-2</v>
      </c>
      <c r="Q207" s="1">
        <f t="shared" si="29"/>
        <v>6.5328117125642931E-4</v>
      </c>
      <c r="R207" s="1">
        <f t="shared" si="30"/>
        <v>2.320316027088036E-2</v>
      </c>
    </row>
    <row r="208" spans="1:18" x14ac:dyDescent="0.25">
      <c r="A208">
        <v>207</v>
      </c>
      <c r="B208" t="s">
        <v>647</v>
      </c>
      <c r="C208" t="s">
        <v>648</v>
      </c>
      <c r="D208" s="5">
        <v>7.3611111111111108E-3</v>
      </c>
      <c r="E208" t="s">
        <v>492</v>
      </c>
      <c r="F208" s="9">
        <v>204000</v>
      </c>
      <c r="G208" s="9">
        <v>3403131</v>
      </c>
      <c r="H208" s="9">
        <v>7918</v>
      </c>
      <c r="I208" s="1">
        <f t="shared" si="24"/>
        <v>6.2271478823471678E-2</v>
      </c>
      <c r="J208" t="s">
        <v>14</v>
      </c>
      <c r="K208">
        <f t="shared" si="25"/>
        <v>2</v>
      </c>
      <c r="L208">
        <f t="shared" si="26"/>
        <v>1</v>
      </c>
      <c r="M208">
        <f t="shared" si="27"/>
        <v>2020</v>
      </c>
      <c r="N208" t="str">
        <f t="shared" si="31"/>
        <v>Jan</v>
      </c>
      <c r="O208" t="s">
        <v>649</v>
      </c>
      <c r="P208" s="1">
        <f t="shared" si="28"/>
        <v>5.9944797893469279E-2</v>
      </c>
      <c r="Q208" s="1">
        <f t="shared" si="29"/>
        <v>2.3266809300024009E-3</v>
      </c>
      <c r="R208" s="1">
        <f t="shared" si="30"/>
        <v>3.8813725490196078E-2</v>
      </c>
    </row>
    <row r="209" spans="1:18" x14ac:dyDescent="0.25">
      <c r="A209">
        <v>208</v>
      </c>
      <c r="B209" t="s">
        <v>650</v>
      </c>
      <c r="C209" t="s">
        <v>651</v>
      </c>
      <c r="D209" s="5">
        <v>3.2511574074074075E-2</v>
      </c>
      <c r="E209" t="s">
        <v>652</v>
      </c>
      <c r="F209" s="9">
        <v>276000</v>
      </c>
      <c r="G209" s="9">
        <v>10384199</v>
      </c>
      <c r="H209" s="9">
        <v>9326</v>
      </c>
      <c r="I209" s="1">
        <f t="shared" si="24"/>
        <v>2.7476938760514893E-2</v>
      </c>
      <c r="J209" t="s">
        <v>14</v>
      </c>
      <c r="K209">
        <f t="shared" si="25"/>
        <v>53</v>
      </c>
      <c r="L209">
        <f t="shared" si="26"/>
        <v>12</v>
      </c>
      <c r="M209">
        <f t="shared" si="27"/>
        <v>2019</v>
      </c>
      <c r="N209" t="str">
        <f t="shared" si="31"/>
        <v>Dec</v>
      </c>
      <c r="O209" t="s">
        <v>653</v>
      </c>
      <c r="P209" s="1">
        <f t="shared" si="28"/>
        <v>2.6578843490961603E-2</v>
      </c>
      <c r="Q209" s="1">
        <f t="shared" si="29"/>
        <v>8.9809526955328953E-4</v>
      </c>
      <c r="R209" s="1">
        <f t="shared" si="30"/>
        <v>3.3789855072463765E-2</v>
      </c>
    </row>
    <row r="210" spans="1:18" x14ac:dyDescent="0.25">
      <c r="A210">
        <v>209</v>
      </c>
      <c r="B210" t="s">
        <v>654</v>
      </c>
      <c r="C210" t="s">
        <v>655</v>
      </c>
      <c r="D210" s="5">
        <v>4.7118055555555559E-2</v>
      </c>
      <c r="E210" t="s">
        <v>652</v>
      </c>
      <c r="F210" s="9">
        <v>388000</v>
      </c>
      <c r="G210" s="9">
        <v>17670411</v>
      </c>
      <c r="H210" s="9">
        <v>18790</v>
      </c>
      <c r="I210" s="1">
        <f t="shared" si="24"/>
        <v>2.3020969914055764E-2</v>
      </c>
      <c r="J210" t="s">
        <v>14</v>
      </c>
      <c r="K210">
        <f t="shared" si="25"/>
        <v>52</v>
      </c>
      <c r="L210">
        <f t="shared" si="26"/>
        <v>12</v>
      </c>
      <c r="M210">
        <f t="shared" si="27"/>
        <v>2019</v>
      </c>
      <c r="N210" t="str">
        <f t="shared" si="31"/>
        <v>Dec</v>
      </c>
      <c r="O210" t="s">
        <v>656</v>
      </c>
      <c r="P210" s="1">
        <f t="shared" si="28"/>
        <v>2.1957610380426353E-2</v>
      </c>
      <c r="Q210" s="1">
        <f t="shared" si="29"/>
        <v>1.0633595336294102E-3</v>
      </c>
      <c r="R210" s="1">
        <f t="shared" si="30"/>
        <v>4.8427835051546395E-2</v>
      </c>
    </row>
    <row r="211" spans="1:18" x14ac:dyDescent="0.25">
      <c r="A211">
        <v>210</v>
      </c>
      <c r="B211" t="s">
        <v>657</v>
      </c>
      <c r="C211" t="s">
        <v>658</v>
      </c>
      <c r="D211" s="5">
        <v>2.7060185185185187E-2</v>
      </c>
      <c r="E211" t="s">
        <v>652</v>
      </c>
      <c r="F211" s="9">
        <v>547000</v>
      </c>
      <c r="G211" s="9">
        <v>18550840</v>
      </c>
      <c r="H211" s="9">
        <v>26367</v>
      </c>
      <c r="I211" s="1">
        <f t="shared" si="24"/>
        <v>3.0907872635417048E-2</v>
      </c>
      <c r="J211" t="s">
        <v>14</v>
      </c>
      <c r="K211">
        <f t="shared" si="25"/>
        <v>51</v>
      </c>
      <c r="L211">
        <f t="shared" si="26"/>
        <v>12</v>
      </c>
      <c r="M211">
        <f t="shared" si="27"/>
        <v>2019</v>
      </c>
      <c r="N211" t="str">
        <f t="shared" si="31"/>
        <v>Dec</v>
      </c>
      <c r="O211" t="s">
        <v>659</v>
      </c>
      <c r="P211" s="1">
        <f t="shared" si="28"/>
        <v>2.9486535380608102E-2</v>
      </c>
      <c r="Q211" s="1">
        <f t="shared" si="29"/>
        <v>1.4213372548089467E-3</v>
      </c>
      <c r="R211" s="1">
        <f t="shared" si="30"/>
        <v>4.8202925045703837E-2</v>
      </c>
    </row>
    <row r="212" spans="1:18" x14ac:dyDescent="0.25">
      <c r="A212">
        <v>211</v>
      </c>
      <c r="B212" t="s">
        <v>660</v>
      </c>
      <c r="C212" t="s">
        <v>661</v>
      </c>
      <c r="D212" s="5">
        <v>6.0810185185185182E-2</v>
      </c>
      <c r="E212" t="s">
        <v>652</v>
      </c>
      <c r="F212" s="9">
        <v>418000</v>
      </c>
      <c r="G212" s="9">
        <v>22322508</v>
      </c>
      <c r="H212" s="9">
        <v>19574</v>
      </c>
      <c r="I212" s="1">
        <f t="shared" si="24"/>
        <v>1.960236726088305E-2</v>
      </c>
      <c r="J212" t="s">
        <v>14</v>
      </c>
      <c r="K212">
        <f t="shared" si="25"/>
        <v>50</v>
      </c>
      <c r="L212">
        <f t="shared" si="26"/>
        <v>12</v>
      </c>
      <c r="M212">
        <f t="shared" si="27"/>
        <v>2019</v>
      </c>
      <c r="N212" t="str">
        <f t="shared" si="31"/>
        <v>Dec</v>
      </c>
      <c r="O212" t="s">
        <v>662</v>
      </c>
      <c r="P212" s="1">
        <f t="shared" si="28"/>
        <v>1.872549446504846E-2</v>
      </c>
      <c r="Q212" s="1">
        <f t="shared" si="29"/>
        <v>8.7687279583458996E-4</v>
      </c>
      <c r="R212" s="1">
        <f t="shared" si="30"/>
        <v>4.6827751196172246E-2</v>
      </c>
    </row>
    <row r="213" spans="1:18" x14ac:dyDescent="0.25">
      <c r="A213">
        <v>212</v>
      </c>
      <c r="B213" t="s">
        <v>663</v>
      </c>
      <c r="C213" t="s">
        <v>664</v>
      </c>
      <c r="D213" s="5">
        <v>3.4456018518518518E-2</v>
      </c>
      <c r="E213" t="s">
        <v>652</v>
      </c>
      <c r="F213" s="9">
        <v>297000</v>
      </c>
      <c r="G213" s="9">
        <v>10290752</v>
      </c>
      <c r="H213" s="9">
        <v>12667</v>
      </c>
      <c r="I213" s="1">
        <f t="shared" si="24"/>
        <v>3.0091775605903242E-2</v>
      </c>
      <c r="J213" t="s">
        <v>14</v>
      </c>
      <c r="K213">
        <f t="shared" si="25"/>
        <v>49</v>
      </c>
      <c r="L213">
        <f t="shared" si="26"/>
        <v>12</v>
      </c>
      <c r="M213">
        <f t="shared" si="27"/>
        <v>2019</v>
      </c>
      <c r="N213" t="str">
        <f t="shared" si="31"/>
        <v>Dec</v>
      </c>
      <c r="O213" t="s">
        <v>665</v>
      </c>
      <c r="P213" s="1">
        <f t="shared" si="28"/>
        <v>2.8860864589876425E-2</v>
      </c>
      <c r="Q213" s="1">
        <f t="shared" si="29"/>
        <v>1.2309110160268171E-3</v>
      </c>
      <c r="R213" s="1">
        <f t="shared" si="30"/>
        <v>4.2649831649831653E-2</v>
      </c>
    </row>
    <row r="214" spans="1:18" x14ac:dyDescent="0.25">
      <c r="A214">
        <v>213</v>
      </c>
      <c r="B214" t="s">
        <v>666</v>
      </c>
      <c r="C214" t="s">
        <v>667</v>
      </c>
      <c r="D214" s="5">
        <v>3.8240740740740742E-2</v>
      </c>
      <c r="E214" t="s">
        <v>652</v>
      </c>
      <c r="F214" s="9">
        <v>373000</v>
      </c>
      <c r="G214" s="9">
        <v>15802049</v>
      </c>
      <c r="H214" s="9">
        <v>11637</v>
      </c>
      <c r="I214" s="1">
        <f t="shared" si="24"/>
        <v>2.4340957302435906E-2</v>
      </c>
      <c r="J214" t="s">
        <v>14</v>
      </c>
      <c r="K214">
        <f t="shared" si="25"/>
        <v>48</v>
      </c>
      <c r="L214">
        <f t="shared" si="26"/>
        <v>11</v>
      </c>
      <c r="M214">
        <f t="shared" si="27"/>
        <v>2019</v>
      </c>
      <c r="N214" t="str">
        <f t="shared" si="31"/>
        <v>Nov</v>
      </c>
      <c r="O214" t="s">
        <v>668</v>
      </c>
      <c r="P214" s="1">
        <f t="shared" si="28"/>
        <v>2.3604533817101821E-2</v>
      </c>
      <c r="Q214" s="1">
        <f t="shared" si="29"/>
        <v>7.3642348533408547E-4</v>
      </c>
      <c r="R214" s="1">
        <f t="shared" si="30"/>
        <v>3.1198391420911527E-2</v>
      </c>
    </row>
    <row r="215" spans="1:18" x14ac:dyDescent="0.25">
      <c r="A215">
        <v>214</v>
      </c>
      <c r="B215" t="s">
        <v>669</v>
      </c>
      <c r="C215" t="s">
        <v>670</v>
      </c>
      <c r="D215" s="5">
        <v>2.5578703703703704E-2</v>
      </c>
      <c r="E215" t="s">
        <v>652</v>
      </c>
      <c r="F215" s="9">
        <v>465000</v>
      </c>
      <c r="G215" s="9">
        <v>24872420</v>
      </c>
      <c r="H215" s="9">
        <v>16375</v>
      </c>
      <c r="I215" s="1">
        <f t="shared" si="24"/>
        <v>1.9353766139362395E-2</v>
      </c>
      <c r="J215" t="s">
        <v>14</v>
      </c>
      <c r="K215">
        <f t="shared" si="25"/>
        <v>47</v>
      </c>
      <c r="L215">
        <f t="shared" si="26"/>
        <v>11</v>
      </c>
      <c r="M215">
        <f t="shared" si="27"/>
        <v>2019</v>
      </c>
      <c r="N215" t="str">
        <f t="shared" si="31"/>
        <v>Nov</v>
      </c>
      <c r="O215" t="s">
        <v>671</v>
      </c>
      <c r="P215" s="1">
        <f t="shared" si="28"/>
        <v>1.8695406397929916E-2</v>
      </c>
      <c r="Q215" s="1">
        <f t="shared" si="29"/>
        <v>6.583597414324782E-4</v>
      </c>
      <c r="R215" s="1">
        <f t="shared" si="30"/>
        <v>3.5215053763440862E-2</v>
      </c>
    </row>
    <row r="216" spans="1:18" x14ac:dyDescent="0.25">
      <c r="A216">
        <v>215</v>
      </c>
      <c r="B216" t="s">
        <v>672</v>
      </c>
      <c r="C216" t="s">
        <v>673</v>
      </c>
      <c r="D216" s="5">
        <v>3.953703703703703E-2</v>
      </c>
      <c r="E216" t="s">
        <v>652</v>
      </c>
      <c r="F216" s="9">
        <v>611000</v>
      </c>
      <c r="G216" s="9">
        <v>20684214</v>
      </c>
      <c r="H216" s="9">
        <v>39135</v>
      </c>
      <c r="I216" s="1">
        <f t="shared" si="24"/>
        <v>3.1431457825760262E-2</v>
      </c>
      <c r="J216" t="s">
        <v>14</v>
      </c>
      <c r="K216">
        <f t="shared" si="25"/>
        <v>46</v>
      </c>
      <c r="L216">
        <f t="shared" si="26"/>
        <v>11</v>
      </c>
      <c r="M216">
        <f t="shared" si="27"/>
        <v>2019</v>
      </c>
      <c r="N216" t="str">
        <f t="shared" si="31"/>
        <v>Nov</v>
      </c>
      <c r="O216" t="s">
        <v>674</v>
      </c>
      <c r="P216" s="1">
        <f t="shared" si="28"/>
        <v>2.9539435242741156E-2</v>
      </c>
      <c r="Q216" s="1">
        <f t="shared" si="29"/>
        <v>1.8920225830191082E-3</v>
      </c>
      <c r="R216" s="1">
        <f t="shared" si="30"/>
        <v>6.4050736497545002E-2</v>
      </c>
    </row>
    <row r="217" spans="1:18" x14ac:dyDescent="0.25">
      <c r="A217">
        <v>216</v>
      </c>
      <c r="B217" t="s">
        <v>675</v>
      </c>
      <c r="C217" t="s">
        <v>676</v>
      </c>
      <c r="D217" s="5">
        <v>3.3379629629629634E-2</v>
      </c>
      <c r="E217" t="s">
        <v>652</v>
      </c>
      <c r="F217" s="9">
        <v>737000</v>
      </c>
      <c r="G217" s="9">
        <v>30061471</v>
      </c>
      <c r="H217" s="9">
        <v>26469</v>
      </c>
      <c r="I217" s="1">
        <f t="shared" si="24"/>
        <v>2.5396927515622905E-2</v>
      </c>
      <c r="J217" t="s">
        <v>14</v>
      </c>
      <c r="K217">
        <f t="shared" si="25"/>
        <v>45</v>
      </c>
      <c r="L217">
        <f t="shared" si="26"/>
        <v>11</v>
      </c>
      <c r="M217">
        <f t="shared" si="27"/>
        <v>2019</v>
      </c>
      <c r="N217" t="str">
        <f t="shared" si="31"/>
        <v>Nov</v>
      </c>
      <c r="O217" t="s">
        <v>677</v>
      </c>
      <c r="P217" s="1">
        <f t="shared" si="28"/>
        <v>2.4516431680938037E-2</v>
      </c>
      <c r="Q217" s="1">
        <f t="shared" si="29"/>
        <v>8.8049583468486953E-4</v>
      </c>
      <c r="R217" s="1">
        <f t="shared" si="30"/>
        <v>3.5914518317503391E-2</v>
      </c>
    </row>
    <row r="218" spans="1:18" x14ac:dyDescent="0.25">
      <c r="A218">
        <v>217</v>
      </c>
      <c r="B218" t="s">
        <v>678</v>
      </c>
      <c r="C218" t="s">
        <v>679</v>
      </c>
      <c r="D218" s="5">
        <v>9.2384259259259263E-2</v>
      </c>
      <c r="E218" t="s">
        <v>652</v>
      </c>
      <c r="F218" s="9">
        <v>1300000</v>
      </c>
      <c r="G218" s="9">
        <v>107190001</v>
      </c>
      <c r="H218" s="9">
        <v>72355</v>
      </c>
      <c r="I218" s="1">
        <f t="shared" si="24"/>
        <v>1.280301322135448E-2</v>
      </c>
      <c r="J218" t="s">
        <v>14</v>
      </c>
      <c r="K218">
        <f t="shared" si="25"/>
        <v>44</v>
      </c>
      <c r="L218">
        <f t="shared" si="26"/>
        <v>10</v>
      </c>
      <c r="M218">
        <f t="shared" si="27"/>
        <v>2019</v>
      </c>
      <c r="N218" t="str">
        <f t="shared" si="31"/>
        <v>Oct</v>
      </c>
      <c r="O218" t="s">
        <v>680</v>
      </c>
      <c r="P218" s="1">
        <f t="shared" si="28"/>
        <v>1.2127996901502035E-2</v>
      </c>
      <c r="Q218" s="1">
        <f t="shared" si="29"/>
        <v>6.7501631985244592E-4</v>
      </c>
      <c r="R218" s="1">
        <f t="shared" si="30"/>
        <v>5.5657692307692311E-2</v>
      </c>
    </row>
    <row r="219" spans="1:18" x14ac:dyDescent="0.25">
      <c r="A219">
        <v>218</v>
      </c>
      <c r="B219" t="s">
        <v>681</v>
      </c>
      <c r="C219" t="s">
        <v>682</v>
      </c>
      <c r="D219" s="5">
        <v>1.4918981481481483E-2</v>
      </c>
      <c r="E219" t="s">
        <v>652</v>
      </c>
      <c r="F219" s="9">
        <v>434000</v>
      </c>
      <c r="G219" s="9">
        <v>16131785</v>
      </c>
      <c r="H219" s="9">
        <v>10022</v>
      </c>
      <c r="I219" s="1">
        <f t="shared" si="24"/>
        <v>2.7524666365191453E-2</v>
      </c>
      <c r="J219" t="s">
        <v>14</v>
      </c>
      <c r="K219">
        <f t="shared" si="25"/>
        <v>43</v>
      </c>
      <c r="L219">
        <f t="shared" si="26"/>
        <v>10</v>
      </c>
      <c r="M219">
        <f t="shared" si="27"/>
        <v>2019</v>
      </c>
      <c r="N219" t="str">
        <f t="shared" si="31"/>
        <v>Oct</v>
      </c>
      <c r="O219" t="s">
        <v>683</v>
      </c>
      <c r="P219" s="1">
        <f t="shared" si="28"/>
        <v>2.6903408395289177E-2</v>
      </c>
      <c r="Q219" s="1">
        <f t="shared" si="29"/>
        <v>6.2125796990227682E-4</v>
      </c>
      <c r="R219" s="1">
        <f t="shared" si="30"/>
        <v>2.3092165898617512E-2</v>
      </c>
    </row>
    <row r="220" spans="1:18" x14ac:dyDescent="0.25">
      <c r="A220">
        <v>219</v>
      </c>
      <c r="B220" t="s">
        <v>684</v>
      </c>
      <c r="C220" t="s">
        <v>685</v>
      </c>
      <c r="D220" s="5">
        <v>2.0208333333333335E-2</v>
      </c>
      <c r="E220" t="s">
        <v>652</v>
      </c>
      <c r="F220" s="9">
        <v>1100000</v>
      </c>
      <c r="G220" s="9">
        <v>43253763</v>
      </c>
      <c r="H220" s="9">
        <v>30400</v>
      </c>
      <c r="I220" s="1">
        <f t="shared" si="24"/>
        <v>2.6134142363521067E-2</v>
      </c>
      <c r="J220" t="s">
        <v>14</v>
      </c>
      <c r="K220">
        <f t="shared" si="25"/>
        <v>42</v>
      </c>
      <c r="L220">
        <f t="shared" si="26"/>
        <v>10</v>
      </c>
      <c r="M220">
        <f t="shared" si="27"/>
        <v>2019</v>
      </c>
      <c r="N220" t="str">
        <f t="shared" si="31"/>
        <v>Oct</v>
      </c>
      <c r="O220" t="s">
        <v>686</v>
      </c>
      <c r="P220" s="1">
        <f t="shared" si="28"/>
        <v>2.5431313340298276E-2</v>
      </c>
      <c r="Q220" s="1">
        <f t="shared" si="29"/>
        <v>7.0282902322278868E-4</v>
      </c>
      <c r="R220" s="1">
        <f t="shared" si="30"/>
        <v>2.7636363636363636E-2</v>
      </c>
    </row>
    <row r="221" spans="1:18" x14ac:dyDescent="0.25">
      <c r="A221">
        <v>220</v>
      </c>
      <c r="B221" t="s">
        <v>687</v>
      </c>
      <c r="C221" t="s">
        <v>688</v>
      </c>
      <c r="D221" s="5">
        <v>2.7488425925925927E-2</v>
      </c>
      <c r="E221" t="s">
        <v>652</v>
      </c>
      <c r="F221" s="9">
        <v>996000</v>
      </c>
      <c r="G221" s="9">
        <v>18888601</v>
      </c>
      <c r="H221" s="9">
        <v>15725</v>
      </c>
      <c r="I221" s="1">
        <f t="shared" si="24"/>
        <v>5.3562728123697459E-2</v>
      </c>
      <c r="J221" t="s">
        <v>14</v>
      </c>
      <c r="K221">
        <f t="shared" si="25"/>
        <v>41</v>
      </c>
      <c r="L221">
        <f t="shared" si="26"/>
        <v>10</v>
      </c>
      <c r="M221">
        <f t="shared" si="27"/>
        <v>2019</v>
      </c>
      <c r="N221" t="str">
        <f t="shared" si="31"/>
        <v>Oct</v>
      </c>
      <c r="O221" t="s">
        <v>689</v>
      </c>
      <c r="P221" s="1">
        <f t="shared" si="28"/>
        <v>5.2730215435224666E-2</v>
      </c>
      <c r="Q221" s="1">
        <f t="shared" si="29"/>
        <v>8.3251268847279905E-4</v>
      </c>
      <c r="R221" s="1">
        <f t="shared" si="30"/>
        <v>1.5788152610441766E-2</v>
      </c>
    </row>
    <row r="222" spans="1:18" x14ac:dyDescent="0.25">
      <c r="A222">
        <v>221</v>
      </c>
      <c r="B222" t="s">
        <v>690</v>
      </c>
      <c r="C222" t="s">
        <v>691</v>
      </c>
      <c r="D222" s="5">
        <v>6.0312499999999998E-2</v>
      </c>
      <c r="E222" t="s">
        <v>652</v>
      </c>
      <c r="F222" s="9">
        <v>1400000</v>
      </c>
      <c r="G222" s="9">
        <v>53998572</v>
      </c>
      <c r="H222" s="9">
        <v>45900</v>
      </c>
      <c r="I222" s="1">
        <f t="shared" si="24"/>
        <v>2.6776634019136655E-2</v>
      </c>
      <c r="J222" t="s">
        <v>14</v>
      </c>
      <c r="K222">
        <f t="shared" si="25"/>
        <v>40</v>
      </c>
      <c r="L222">
        <f t="shared" si="26"/>
        <v>9</v>
      </c>
      <c r="M222">
        <f t="shared" si="27"/>
        <v>2019</v>
      </c>
      <c r="N222" t="str">
        <f t="shared" si="31"/>
        <v>Sep</v>
      </c>
      <c r="O222" t="s">
        <v>692</v>
      </c>
      <c r="P222" s="1">
        <f t="shared" si="28"/>
        <v>2.5926611540764449E-2</v>
      </c>
      <c r="Q222" s="1">
        <f t="shared" si="29"/>
        <v>8.5002247837220586E-4</v>
      </c>
      <c r="R222" s="1">
        <f t="shared" si="30"/>
        <v>3.2785714285714286E-2</v>
      </c>
    </row>
    <row r="223" spans="1:18" x14ac:dyDescent="0.25">
      <c r="A223">
        <v>222</v>
      </c>
      <c r="B223" t="s">
        <v>693</v>
      </c>
      <c r="C223" t="s">
        <v>694</v>
      </c>
      <c r="D223" s="5">
        <v>4.6886574074074074E-2</v>
      </c>
      <c r="E223" t="s">
        <v>652</v>
      </c>
      <c r="F223" s="9">
        <v>390000</v>
      </c>
      <c r="G223" s="9">
        <v>19857185</v>
      </c>
      <c r="H223" s="9">
        <v>13889</v>
      </c>
      <c r="I223" s="1">
        <f t="shared" si="24"/>
        <v>2.0339690645980284E-2</v>
      </c>
      <c r="J223" t="s">
        <v>14</v>
      </c>
      <c r="K223">
        <f t="shared" si="25"/>
        <v>39</v>
      </c>
      <c r="L223">
        <f t="shared" si="26"/>
        <v>9</v>
      </c>
      <c r="M223">
        <f t="shared" si="27"/>
        <v>2019</v>
      </c>
      <c r="N223" t="str">
        <f t="shared" si="31"/>
        <v>Sep</v>
      </c>
      <c r="O223" t="s">
        <v>695</v>
      </c>
      <c r="P223" s="1">
        <f t="shared" si="28"/>
        <v>1.9640246087247511E-2</v>
      </c>
      <c r="Q223" s="1">
        <f t="shared" si="29"/>
        <v>6.9944455873277101E-4</v>
      </c>
      <c r="R223" s="1">
        <f t="shared" si="30"/>
        <v>3.5612820512820512E-2</v>
      </c>
    </row>
    <row r="224" spans="1:18" x14ac:dyDescent="0.25">
      <c r="A224">
        <v>223</v>
      </c>
      <c r="B224" t="s">
        <v>696</v>
      </c>
      <c r="C224" t="s">
        <v>697</v>
      </c>
      <c r="D224" s="5">
        <v>2.8854166666666667E-2</v>
      </c>
      <c r="E224" t="s">
        <v>652</v>
      </c>
      <c r="F224" s="9">
        <v>465000</v>
      </c>
      <c r="G224" s="9">
        <v>20128465</v>
      </c>
      <c r="H224" s="9">
        <v>14947</v>
      </c>
      <c r="I224" s="1">
        <f t="shared" si="24"/>
        <v>2.3844192788670174E-2</v>
      </c>
      <c r="J224" t="s">
        <v>14</v>
      </c>
      <c r="K224">
        <f t="shared" si="25"/>
        <v>38</v>
      </c>
      <c r="L224">
        <f t="shared" si="26"/>
        <v>9</v>
      </c>
      <c r="M224">
        <f t="shared" si="27"/>
        <v>2019</v>
      </c>
      <c r="N224" t="str">
        <f t="shared" si="31"/>
        <v>Sep</v>
      </c>
      <c r="O224" t="s">
        <v>698</v>
      </c>
      <c r="P224" s="1">
        <f t="shared" si="28"/>
        <v>2.3101612567078513E-2</v>
      </c>
      <c r="Q224" s="1">
        <f t="shared" si="29"/>
        <v>7.4258022159166132E-4</v>
      </c>
      <c r="R224" s="1">
        <f t="shared" si="30"/>
        <v>3.2144086021505376E-2</v>
      </c>
    </row>
    <row r="225" spans="1:18" x14ac:dyDescent="0.25">
      <c r="A225">
        <v>224</v>
      </c>
      <c r="B225" t="s">
        <v>699</v>
      </c>
      <c r="C225" t="s">
        <v>700</v>
      </c>
      <c r="D225" s="5">
        <v>2.1435185185185186E-2</v>
      </c>
      <c r="E225" t="s">
        <v>652</v>
      </c>
      <c r="F225" s="9">
        <v>366000</v>
      </c>
      <c r="G225" s="9">
        <v>18216993</v>
      </c>
      <c r="H225" s="9">
        <v>10157</v>
      </c>
      <c r="I225" s="1">
        <f t="shared" si="24"/>
        <v>2.0648687738969874E-2</v>
      </c>
      <c r="J225" t="s">
        <v>14</v>
      </c>
      <c r="K225">
        <f t="shared" si="25"/>
        <v>37</v>
      </c>
      <c r="L225">
        <f t="shared" si="26"/>
        <v>9</v>
      </c>
      <c r="M225">
        <f t="shared" si="27"/>
        <v>2019</v>
      </c>
      <c r="N225" t="str">
        <f t="shared" si="31"/>
        <v>Sep</v>
      </c>
      <c r="O225" t="s">
        <v>701</v>
      </c>
      <c r="P225" s="1">
        <f t="shared" si="28"/>
        <v>2.0091131395834648E-2</v>
      </c>
      <c r="Q225" s="1">
        <f t="shared" si="29"/>
        <v>5.5755634313522549E-4</v>
      </c>
      <c r="R225" s="1">
        <f t="shared" si="30"/>
        <v>2.7751366120218578E-2</v>
      </c>
    </row>
    <row r="226" spans="1:18" x14ac:dyDescent="0.25">
      <c r="A226">
        <v>225</v>
      </c>
      <c r="B226" t="s">
        <v>702</v>
      </c>
      <c r="C226" t="s">
        <v>703</v>
      </c>
      <c r="D226" s="5">
        <v>1.8240740740740741E-2</v>
      </c>
      <c r="E226" t="s">
        <v>652</v>
      </c>
      <c r="F226" s="9">
        <v>362000</v>
      </c>
      <c r="G226" s="9">
        <v>9648895</v>
      </c>
      <c r="H226" s="9">
        <v>13316</v>
      </c>
      <c r="I226" s="1">
        <f t="shared" si="24"/>
        <v>3.8897303784526625E-2</v>
      </c>
      <c r="J226" t="s">
        <v>14</v>
      </c>
      <c r="K226">
        <f t="shared" si="25"/>
        <v>36</v>
      </c>
      <c r="L226">
        <f t="shared" si="26"/>
        <v>9</v>
      </c>
      <c r="M226">
        <f t="shared" si="27"/>
        <v>2019</v>
      </c>
      <c r="N226" t="str">
        <f t="shared" si="31"/>
        <v>Sep</v>
      </c>
      <c r="O226" t="s">
        <v>704</v>
      </c>
      <c r="P226" s="1">
        <f t="shared" si="28"/>
        <v>3.7517249384515013E-2</v>
      </c>
      <c r="Q226" s="1">
        <f t="shared" si="29"/>
        <v>1.3800544000116075E-3</v>
      </c>
      <c r="R226" s="1">
        <f t="shared" si="30"/>
        <v>3.678453038674033E-2</v>
      </c>
    </row>
    <row r="227" spans="1:18" x14ac:dyDescent="0.25">
      <c r="A227">
        <v>226</v>
      </c>
      <c r="B227" t="s">
        <v>705</v>
      </c>
      <c r="C227" t="s">
        <v>706</v>
      </c>
      <c r="D227" s="5">
        <v>2.0266203703703703E-2</v>
      </c>
      <c r="E227" t="s">
        <v>652</v>
      </c>
      <c r="F227" s="9">
        <v>480000</v>
      </c>
      <c r="G227" s="9">
        <v>15656300</v>
      </c>
      <c r="H227" s="9">
        <v>11124</v>
      </c>
      <c r="I227" s="1">
        <f t="shared" si="24"/>
        <v>3.1369097424040163E-2</v>
      </c>
      <c r="J227" t="s">
        <v>14</v>
      </c>
      <c r="K227">
        <f t="shared" si="25"/>
        <v>35</v>
      </c>
      <c r="L227">
        <f t="shared" si="26"/>
        <v>8</v>
      </c>
      <c r="M227">
        <f t="shared" si="27"/>
        <v>2019</v>
      </c>
      <c r="N227" t="str">
        <f t="shared" si="31"/>
        <v>Aug</v>
      </c>
      <c r="O227" t="s">
        <v>707</v>
      </c>
      <c r="P227" s="1">
        <f t="shared" si="28"/>
        <v>3.0658584723082721E-2</v>
      </c>
      <c r="Q227" s="1">
        <f t="shared" si="29"/>
        <v>7.105127009574421E-4</v>
      </c>
      <c r="R227" s="1">
        <f t="shared" si="30"/>
        <v>2.3175000000000001E-2</v>
      </c>
    </row>
    <row r="228" spans="1:18" x14ac:dyDescent="0.25">
      <c r="A228">
        <v>227</v>
      </c>
      <c r="B228" t="s">
        <v>708</v>
      </c>
      <c r="C228" t="s">
        <v>709</v>
      </c>
      <c r="D228" s="5">
        <v>3.5960648148148151E-2</v>
      </c>
      <c r="E228" t="s">
        <v>652</v>
      </c>
      <c r="F228" s="9">
        <v>1300000</v>
      </c>
      <c r="G228" s="9">
        <v>65614042</v>
      </c>
      <c r="H228" s="9">
        <v>52712</v>
      </c>
      <c r="I228" s="1">
        <f t="shared" si="24"/>
        <v>2.0616196758614567E-2</v>
      </c>
      <c r="J228" t="s">
        <v>14</v>
      </c>
      <c r="K228">
        <f t="shared" si="25"/>
        <v>34</v>
      </c>
      <c r="L228">
        <f t="shared" si="26"/>
        <v>8</v>
      </c>
      <c r="M228">
        <f t="shared" si="27"/>
        <v>2019</v>
      </c>
      <c r="N228" t="str">
        <f t="shared" si="31"/>
        <v>Aug</v>
      </c>
      <c r="O228" t="s">
        <v>710</v>
      </c>
      <c r="P228" s="1">
        <f t="shared" si="28"/>
        <v>1.9812832137364744E-2</v>
      </c>
      <c r="Q228" s="1">
        <f t="shared" si="29"/>
        <v>8.0336462124982327E-4</v>
      </c>
      <c r="R228" s="1">
        <f t="shared" si="30"/>
        <v>4.0547692307692305E-2</v>
      </c>
    </row>
    <row r="229" spans="1:18" x14ac:dyDescent="0.25">
      <c r="A229">
        <v>228</v>
      </c>
      <c r="B229" t="s">
        <v>711</v>
      </c>
      <c r="C229" t="s">
        <v>712</v>
      </c>
      <c r="D229" s="5">
        <v>1.4687499999999999E-2</v>
      </c>
      <c r="E229" t="s">
        <v>652</v>
      </c>
      <c r="F229" s="9">
        <v>874000</v>
      </c>
      <c r="G229" s="9">
        <v>34385709</v>
      </c>
      <c r="H229" s="9">
        <v>23038</v>
      </c>
      <c r="I229" s="1">
        <f t="shared" si="24"/>
        <v>2.6087523744239213E-2</v>
      </c>
      <c r="J229" t="s">
        <v>613</v>
      </c>
      <c r="K229">
        <f t="shared" si="25"/>
        <v>33</v>
      </c>
      <c r="L229">
        <f t="shared" si="26"/>
        <v>8</v>
      </c>
      <c r="M229">
        <f t="shared" si="27"/>
        <v>2019</v>
      </c>
      <c r="N229" t="str">
        <f t="shared" si="31"/>
        <v>Aug</v>
      </c>
      <c r="O229" t="s">
        <v>713</v>
      </c>
      <c r="P229" s="1">
        <f t="shared" si="28"/>
        <v>2.5417536104897533E-2</v>
      </c>
      <c r="Q229" s="1">
        <f t="shared" si="29"/>
        <v>6.6998763934168119E-4</v>
      </c>
      <c r="R229" s="1">
        <f t="shared" si="30"/>
        <v>2.6359267734553774E-2</v>
      </c>
    </row>
    <row r="230" spans="1:18" x14ac:dyDescent="0.25">
      <c r="A230">
        <v>229</v>
      </c>
      <c r="B230" t="s">
        <v>714</v>
      </c>
      <c r="C230" t="s">
        <v>715</v>
      </c>
      <c r="D230" s="5">
        <v>3.636574074074074E-2</v>
      </c>
      <c r="E230" t="s">
        <v>652</v>
      </c>
      <c r="F230" s="9">
        <v>447000</v>
      </c>
      <c r="G230" s="9">
        <v>21003631</v>
      </c>
      <c r="H230" s="9">
        <v>19633</v>
      </c>
      <c r="I230" s="1">
        <f t="shared" si="24"/>
        <v>2.2216777660967288E-2</v>
      </c>
      <c r="J230" t="s">
        <v>14</v>
      </c>
      <c r="K230">
        <f t="shared" si="25"/>
        <v>32</v>
      </c>
      <c r="L230">
        <f t="shared" si="26"/>
        <v>8</v>
      </c>
      <c r="M230">
        <f t="shared" si="27"/>
        <v>2019</v>
      </c>
      <c r="N230" t="str">
        <f t="shared" si="31"/>
        <v>Aug</v>
      </c>
      <c r="O230" t="s">
        <v>716</v>
      </c>
      <c r="P230" s="1">
        <f t="shared" si="28"/>
        <v>2.1282034520602653E-2</v>
      </c>
      <c r="Q230" s="1">
        <f t="shared" si="29"/>
        <v>9.3474314036463509E-4</v>
      </c>
      <c r="R230" s="1">
        <f t="shared" si="30"/>
        <v>4.3921700223713646E-2</v>
      </c>
    </row>
    <row r="231" spans="1:18" x14ac:dyDescent="0.25">
      <c r="A231">
        <v>230</v>
      </c>
      <c r="B231" t="s">
        <v>717</v>
      </c>
      <c r="C231" t="s">
        <v>718</v>
      </c>
      <c r="D231" s="5">
        <v>4.1597222222222223E-2</v>
      </c>
      <c r="E231" t="s">
        <v>652</v>
      </c>
      <c r="F231" s="9">
        <v>670000</v>
      </c>
      <c r="G231" s="9">
        <v>27040633</v>
      </c>
      <c r="H231" s="9">
        <v>34817</v>
      </c>
      <c r="I231" s="1">
        <f t="shared" si="24"/>
        <v>2.6065107277629188E-2</v>
      </c>
      <c r="J231" t="s">
        <v>613</v>
      </c>
      <c r="K231">
        <f t="shared" si="25"/>
        <v>31</v>
      </c>
      <c r="L231">
        <f t="shared" si="26"/>
        <v>7</v>
      </c>
      <c r="M231">
        <f t="shared" si="27"/>
        <v>2019</v>
      </c>
      <c r="N231" t="str">
        <f t="shared" si="31"/>
        <v>Jul</v>
      </c>
      <c r="O231" t="s">
        <v>719</v>
      </c>
      <c r="P231" s="1">
        <f t="shared" si="28"/>
        <v>2.4777526472845514E-2</v>
      </c>
      <c r="Q231" s="1">
        <f t="shared" si="29"/>
        <v>1.287580804783675E-3</v>
      </c>
      <c r="R231" s="1">
        <f t="shared" si="30"/>
        <v>5.1965671641791042E-2</v>
      </c>
    </row>
    <row r="232" spans="1:18" x14ac:dyDescent="0.25">
      <c r="A232">
        <v>231</v>
      </c>
      <c r="B232" t="s">
        <v>720</v>
      </c>
      <c r="C232" t="s">
        <v>721</v>
      </c>
      <c r="D232" s="5">
        <v>4.0069444444444442E-2</v>
      </c>
      <c r="E232" t="s">
        <v>652</v>
      </c>
      <c r="F232" s="9">
        <v>581000</v>
      </c>
      <c r="G232" s="9">
        <v>29927840</v>
      </c>
      <c r="H232" s="9">
        <v>22225</v>
      </c>
      <c r="I232" s="1">
        <f t="shared" si="24"/>
        <v>2.0155981855021946E-2</v>
      </c>
      <c r="J232" t="s">
        <v>14</v>
      </c>
      <c r="K232">
        <f t="shared" si="25"/>
        <v>30</v>
      </c>
      <c r="L232">
        <f t="shared" si="26"/>
        <v>7</v>
      </c>
      <c r="M232">
        <f t="shared" si="27"/>
        <v>2019</v>
      </c>
      <c r="N232" t="str">
        <f t="shared" si="31"/>
        <v>Jul</v>
      </c>
      <c r="O232" t="s">
        <v>722</v>
      </c>
      <c r="P232" s="1">
        <f t="shared" si="28"/>
        <v>1.9413362274056531E-2</v>
      </c>
      <c r="Q232" s="1">
        <f t="shared" si="29"/>
        <v>7.4261958096541545E-4</v>
      </c>
      <c r="R232" s="1">
        <f t="shared" si="30"/>
        <v>3.8253012048192772E-2</v>
      </c>
    </row>
    <row r="233" spans="1:18" x14ac:dyDescent="0.25">
      <c r="A233">
        <v>232</v>
      </c>
      <c r="B233" t="s">
        <v>723</v>
      </c>
      <c r="C233" t="s">
        <v>724</v>
      </c>
      <c r="D233" s="5">
        <v>2.3796296296296298E-2</v>
      </c>
      <c r="E233" t="s">
        <v>652</v>
      </c>
      <c r="F233" s="9">
        <v>667000</v>
      </c>
      <c r="G233" s="9">
        <v>26048932</v>
      </c>
      <c r="H233" s="9">
        <v>23237</v>
      </c>
      <c r="I233" s="1">
        <f t="shared" si="24"/>
        <v>2.6497708236176438E-2</v>
      </c>
      <c r="J233" t="s">
        <v>613</v>
      </c>
      <c r="K233">
        <f t="shared" si="25"/>
        <v>29</v>
      </c>
      <c r="L233">
        <f t="shared" si="26"/>
        <v>7</v>
      </c>
      <c r="M233">
        <f t="shared" si="27"/>
        <v>2019</v>
      </c>
      <c r="N233" t="str">
        <f t="shared" si="31"/>
        <v>Jul</v>
      </c>
      <c r="O233" t="s">
        <v>725</v>
      </c>
      <c r="P233" s="1">
        <f t="shared" si="28"/>
        <v>2.560565630867323E-2</v>
      </c>
      <c r="Q233" s="1">
        <f t="shared" si="29"/>
        <v>8.9205192750320818E-4</v>
      </c>
      <c r="R233" s="1">
        <f t="shared" si="30"/>
        <v>3.4838080959520241E-2</v>
      </c>
    </row>
    <row r="234" spans="1:18" x14ac:dyDescent="0.25">
      <c r="A234">
        <v>233</v>
      </c>
      <c r="B234" t="s">
        <v>726</v>
      </c>
      <c r="C234" t="s">
        <v>727</v>
      </c>
      <c r="D234" s="5">
        <v>2.4085648148148148E-2</v>
      </c>
      <c r="E234" t="s">
        <v>652</v>
      </c>
      <c r="F234" s="9">
        <v>404000</v>
      </c>
      <c r="G234" s="9">
        <v>17360790</v>
      </c>
      <c r="H234" s="9">
        <v>11552</v>
      </c>
      <c r="I234" s="1">
        <f t="shared" si="24"/>
        <v>2.3936237924656656E-2</v>
      </c>
      <c r="J234" t="s">
        <v>14</v>
      </c>
      <c r="K234">
        <f t="shared" si="25"/>
        <v>28</v>
      </c>
      <c r="L234">
        <f t="shared" si="26"/>
        <v>7</v>
      </c>
      <c r="M234">
        <f t="shared" si="27"/>
        <v>2019</v>
      </c>
      <c r="N234" t="str">
        <f t="shared" si="31"/>
        <v>Jul</v>
      </c>
      <c r="O234" t="s">
        <v>728</v>
      </c>
      <c r="P234" s="1">
        <f t="shared" si="28"/>
        <v>2.3270830417279398E-2</v>
      </c>
      <c r="Q234" s="1">
        <f t="shared" si="29"/>
        <v>6.6540750737725644E-4</v>
      </c>
      <c r="R234" s="1">
        <f t="shared" si="30"/>
        <v>2.8594059405940595E-2</v>
      </c>
    </row>
    <row r="235" spans="1:18" x14ac:dyDescent="0.25">
      <c r="A235">
        <v>234</v>
      </c>
      <c r="B235" t="s">
        <v>729</v>
      </c>
      <c r="C235" t="s">
        <v>730</v>
      </c>
      <c r="D235" s="5">
        <v>8.3217592592592596E-3</v>
      </c>
      <c r="E235" t="s">
        <v>652</v>
      </c>
      <c r="F235" s="9">
        <v>281000</v>
      </c>
      <c r="G235" s="9">
        <v>9001749</v>
      </c>
      <c r="H235" s="9">
        <v>6636</v>
      </c>
      <c r="I235" s="1">
        <f t="shared" si="24"/>
        <v>3.1953345955324904E-2</v>
      </c>
      <c r="J235" t="s">
        <v>14</v>
      </c>
      <c r="K235">
        <f t="shared" si="25"/>
        <v>27</v>
      </c>
      <c r="L235">
        <f t="shared" si="26"/>
        <v>7</v>
      </c>
      <c r="M235">
        <f t="shared" si="27"/>
        <v>2019</v>
      </c>
      <c r="N235" t="str">
        <f t="shared" si="31"/>
        <v>Jul</v>
      </c>
      <c r="O235" t="s">
        <v>731</v>
      </c>
      <c r="P235" s="1">
        <f t="shared" si="28"/>
        <v>3.1216155882595704E-2</v>
      </c>
      <c r="Q235" s="1">
        <f t="shared" si="29"/>
        <v>7.371900727291996E-4</v>
      </c>
      <c r="R235" s="1">
        <f t="shared" si="30"/>
        <v>2.3615658362989324E-2</v>
      </c>
    </row>
    <row r="236" spans="1:18" x14ac:dyDescent="0.25">
      <c r="A236">
        <v>235</v>
      </c>
      <c r="B236" t="s">
        <v>732</v>
      </c>
      <c r="C236" t="s">
        <v>733</v>
      </c>
      <c r="D236" s="5">
        <v>3.1967592592592589E-2</v>
      </c>
      <c r="E236" t="s">
        <v>652</v>
      </c>
      <c r="F236" s="9">
        <v>440000</v>
      </c>
      <c r="G236" s="9">
        <v>17393877</v>
      </c>
      <c r="H236" s="9">
        <v>16686</v>
      </c>
      <c r="I236" s="1">
        <f t="shared" si="24"/>
        <v>2.6255561080488266E-2</v>
      </c>
      <c r="J236" t="s">
        <v>14</v>
      </c>
      <c r="K236">
        <f t="shared" si="25"/>
        <v>26</v>
      </c>
      <c r="L236">
        <f t="shared" si="26"/>
        <v>6</v>
      </c>
      <c r="M236">
        <f t="shared" si="27"/>
        <v>2019</v>
      </c>
      <c r="N236" t="str">
        <f t="shared" si="31"/>
        <v>Jun</v>
      </c>
      <c r="O236" t="s">
        <v>734</v>
      </c>
      <c r="P236" s="1">
        <f t="shared" si="28"/>
        <v>2.529625798779651E-2</v>
      </c>
      <c r="Q236" s="1">
        <f t="shared" si="29"/>
        <v>9.5930309269175586E-4</v>
      </c>
      <c r="R236" s="1">
        <f t="shared" si="30"/>
        <v>3.7922727272727275E-2</v>
      </c>
    </row>
    <row r="237" spans="1:18" x14ac:dyDescent="0.25">
      <c r="A237">
        <v>236</v>
      </c>
      <c r="B237" t="s">
        <v>735</v>
      </c>
      <c r="C237" t="s">
        <v>736</v>
      </c>
      <c r="D237" s="5">
        <v>4.1157407407407406E-2</v>
      </c>
      <c r="E237" t="s">
        <v>652</v>
      </c>
      <c r="F237" s="9">
        <v>938000</v>
      </c>
      <c r="G237" s="9">
        <v>43296045</v>
      </c>
      <c r="H237" s="9">
        <v>43921</v>
      </c>
      <c r="I237" s="1">
        <f t="shared" si="24"/>
        <v>2.2679230862772799E-2</v>
      </c>
      <c r="J237" t="s">
        <v>613</v>
      </c>
      <c r="K237">
        <f t="shared" si="25"/>
        <v>25</v>
      </c>
      <c r="L237">
        <f t="shared" si="26"/>
        <v>6</v>
      </c>
      <c r="M237">
        <f t="shared" si="27"/>
        <v>2019</v>
      </c>
      <c r="N237" t="str">
        <f t="shared" si="31"/>
        <v>Jun</v>
      </c>
      <c r="O237" t="s">
        <v>737</v>
      </c>
      <c r="P237" s="1">
        <f t="shared" si="28"/>
        <v>2.1664796403459023E-2</v>
      </c>
      <c r="Q237" s="1">
        <f t="shared" si="29"/>
        <v>1.014434459313778E-3</v>
      </c>
      <c r="R237" s="1">
        <f t="shared" si="30"/>
        <v>4.6824093816631128E-2</v>
      </c>
    </row>
    <row r="238" spans="1:18" x14ac:dyDescent="0.25">
      <c r="A238">
        <v>237</v>
      </c>
      <c r="B238" t="s">
        <v>738</v>
      </c>
      <c r="C238" t="s">
        <v>739</v>
      </c>
      <c r="D238" s="5">
        <v>2.1562499999999998E-2</v>
      </c>
      <c r="E238" t="s">
        <v>652</v>
      </c>
      <c r="F238" s="9">
        <v>894000</v>
      </c>
      <c r="G238" s="9">
        <v>41998495</v>
      </c>
      <c r="H238" s="9">
        <v>36798</v>
      </c>
      <c r="I238" s="1">
        <f t="shared" si="24"/>
        <v>2.216265130452889E-2</v>
      </c>
      <c r="J238" t="s">
        <v>613</v>
      </c>
      <c r="K238">
        <f t="shared" si="25"/>
        <v>24</v>
      </c>
      <c r="L238">
        <f t="shared" si="26"/>
        <v>6</v>
      </c>
      <c r="M238">
        <f t="shared" si="27"/>
        <v>2019</v>
      </c>
      <c r="N238" t="str">
        <f t="shared" si="31"/>
        <v>Jun</v>
      </c>
      <c r="O238" t="s">
        <v>740</v>
      </c>
      <c r="P238" s="1">
        <f t="shared" si="28"/>
        <v>2.1286477051141953E-2</v>
      </c>
      <c r="Q238" s="1">
        <f t="shared" si="29"/>
        <v>8.7617425338693683E-4</v>
      </c>
      <c r="R238" s="1">
        <f t="shared" si="30"/>
        <v>4.1161073825503353E-2</v>
      </c>
    </row>
    <row r="239" spans="1:18" x14ac:dyDescent="0.25">
      <c r="A239">
        <v>238</v>
      </c>
      <c r="B239" t="s">
        <v>741</v>
      </c>
      <c r="C239" t="s">
        <v>742</v>
      </c>
      <c r="D239" s="5">
        <v>2.0601851851851854E-2</v>
      </c>
      <c r="E239" t="s">
        <v>652</v>
      </c>
      <c r="F239" s="9">
        <v>624000</v>
      </c>
      <c r="G239" s="9">
        <v>24936567</v>
      </c>
      <c r="H239" s="9">
        <v>18104</v>
      </c>
      <c r="I239" s="1">
        <f t="shared" si="24"/>
        <v>2.5749494707912279E-2</v>
      </c>
      <c r="J239" t="s">
        <v>613</v>
      </c>
      <c r="K239">
        <f t="shared" si="25"/>
        <v>23</v>
      </c>
      <c r="L239">
        <f t="shared" si="26"/>
        <v>6</v>
      </c>
      <c r="M239">
        <f t="shared" si="27"/>
        <v>2019</v>
      </c>
      <c r="N239" t="str">
        <f t="shared" si="31"/>
        <v>Jun</v>
      </c>
      <c r="O239" t="s">
        <v>743</v>
      </c>
      <c r="P239" s="1">
        <f t="shared" si="28"/>
        <v>2.5023492608264801E-2</v>
      </c>
      <c r="Q239" s="1">
        <f t="shared" si="29"/>
        <v>7.2600209964747756E-4</v>
      </c>
      <c r="R239" s="1">
        <f t="shared" si="30"/>
        <v>2.9012820512820513E-2</v>
      </c>
    </row>
    <row r="240" spans="1:18" x14ac:dyDescent="0.25">
      <c r="A240">
        <v>239</v>
      </c>
      <c r="B240" t="s">
        <v>744</v>
      </c>
      <c r="C240" t="s">
        <v>745</v>
      </c>
      <c r="D240" s="5">
        <v>1.3888888888888888E-2</v>
      </c>
      <c r="E240" t="s">
        <v>652</v>
      </c>
      <c r="F240" s="9">
        <v>358000</v>
      </c>
      <c r="G240" s="9">
        <v>10139454</v>
      </c>
      <c r="H240" s="9">
        <v>12996</v>
      </c>
      <c r="I240" s="1">
        <f t="shared" si="24"/>
        <v>3.6589346921441723E-2</v>
      </c>
      <c r="J240" t="s">
        <v>613</v>
      </c>
      <c r="K240">
        <f t="shared" si="25"/>
        <v>22</v>
      </c>
      <c r="L240">
        <f t="shared" si="26"/>
        <v>5</v>
      </c>
      <c r="M240">
        <f t="shared" si="27"/>
        <v>2019</v>
      </c>
      <c r="N240" t="str">
        <f t="shared" si="31"/>
        <v>May</v>
      </c>
      <c r="O240" t="s">
        <v>746</v>
      </c>
      <c r="P240" s="1">
        <f t="shared" si="28"/>
        <v>3.5307621100702263E-2</v>
      </c>
      <c r="Q240" s="1">
        <f t="shared" si="29"/>
        <v>1.28172582073946E-3</v>
      </c>
      <c r="R240" s="1">
        <f t="shared" si="30"/>
        <v>3.630167597765363E-2</v>
      </c>
    </row>
    <row r="241" spans="1:18" x14ac:dyDescent="0.25">
      <c r="A241">
        <v>240</v>
      </c>
      <c r="B241" t="s">
        <v>747</v>
      </c>
      <c r="C241" t="s">
        <v>748</v>
      </c>
      <c r="D241" s="5">
        <v>2.2326388888888885E-2</v>
      </c>
      <c r="E241" t="s">
        <v>652</v>
      </c>
      <c r="F241" s="9">
        <v>688000</v>
      </c>
      <c r="G241" s="9">
        <v>29925068</v>
      </c>
      <c r="H241" s="9">
        <v>17010</v>
      </c>
      <c r="I241" s="1">
        <f t="shared" si="24"/>
        <v>2.3559177877223204E-2</v>
      </c>
      <c r="J241" t="s">
        <v>14</v>
      </c>
      <c r="K241">
        <f t="shared" si="25"/>
        <v>21</v>
      </c>
      <c r="L241">
        <f t="shared" si="26"/>
        <v>5</v>
      </c>
      <c r="M241">
        <f t="shared" si="27"/>
        <v>2019</v>
      </c>
      <c r="N241" t="str">
        <f t="shared" si="31"/>
        <v>May</v>
      </c>
      <c r="O241" t="s">
        <v>749</v>
      </c>
      <c r="P241" s="1">
        <f t="shared" si="28"/>
        <v>2.2990758116238866E-2</v>
      </c>
      <c r="Q241" s="1">
        <f t="shared" si="29"/>
        <v>5.684197609843359E-4</v>
      </c>
      <c r="R241" s="1">
        <f t="shared" si="30"/>
        <v>2.4723837209302324E-2</v>
      </c>
    </row>
    <row r="242" spans="1:18" x14ac:dyDescent="0.25">
      <c r="A242">
        <v>241</v>
      </c>
      <c r="B242" t="s">
        <v>750</v>
      </c>
      <c r="C242" t="s">
        <v>751</v>
      </c>
      <c r="D242" s="5">
        <v>1.4953703703703705E-2</v>
      </c>
      <c r="E242" t="s">
        <v>652</v>
      </c>
      <c r="F242" s="9">
        <v>318000</v>
      </c>
      <c r="G242" s="9">
        <v>8688561</v>
      </c>
      <c r="H242" s="9">
        <v>9604</v>
      </c>
      <c r="I242" s="1">
        <f t="shared" si="24"/>
        <v>3.7705208031571624E-2</v>
      </c>
      <c r="J242" t="s">
        <v>613</v>
      </c>
      <c r="K242">
        <f t="shared" si="25"/>
        <v>20</v>
      </c>
      <c r="L242">
        <f t="shared" si="26"/>
        <v>5</v>
      </c>
      <c r="M242">
        <f t="shared" si="27"/>
        <v>2019</v>
      </c>
      <c r="N242" t="str">
        <f t="shared" si="31"/>
        <v>May</v>
      </c>
      <c r="O242" t="s">
        <v>752</v>
      </c>
      <c r="P242" s="1">
        <f t="shared" si="28"/>
        <v>3.659984662592574E-2</v>
      </c>
      <c r="Q242" s="1">
        <f t="shared" si="29"/>
        <v>1.1053614056458832E-3</v>
      </c>
      <c r="R242" s="1">
        <f t="shared" si="30"/>
        <v>3.020125786163522E-2</v>
      </c>
    </row>
    <row r="243" spans="1:18" x14ac:dyDescent="0.25">
      <c r="A243">
        <v>242</v>
      </c>
      <c r="B243" t="s">
        <v>753</v>
      </c>
      <c r="C243" t="s">
        <v>754</v>
      </c>
      <c r="D243" s="5">
        <v>7.951388888888888E-3</v>
      </c>
      <c r="E243" t="s">
        <v>652</v>
      </c>
      <c r="F243" s="9">
        <v>581000</v>
      </c>
      <c r="G243" s="9">
        <v>24616099</v>
      </c>
      <c r="H243" s="9">
        <v>19910</v>
      </c>
      <c r="I243" s="1">
        <f t="shared" si="24"/>
        <v>2.4411260289455287E-2</v>
      </c>
      <c r="J243" t="s">
        <v>613</v>
      </c>
      <c r="K243">
        <f t="shared" si="25"/>
        <v>19</v>
      </c>
      <c r="L243">
        <f t="shared" si="26"/>
        <v>5</v>
      </c>
      <c r="M243">
        <f t="shared" si="27"/>
        <v>2019</v>
      </c>
      <c r="N243" t="str">
        <f t="shared" si="31"/>
        <v>May</v>
      </c>
      <c r="O243" t="s">
        <v>755</v>
      </c>
      <c r="P243" s="1">
        <f t="shared" si="28"/>
        <v>2.3602440012936248E-2</v>
      </c>
      <c r="Q243" s="1">
        <f t="shared" si="29"/>
        <v>8.088202765190374E-4</v>
      </c>
      <c r="R243" s="1">
        <f t="shared" si="30"/>
        <v>3.4268502581755594E-2</v>
      </c>
    </row>
    <row r="244" spans="1:18" x14ac:dyDescent="0.25">
      <c r="A244">
        <v>243</v>
      </c>
      <c r="B244" t="s">
        <v>756</v>
      </c>
      <c r="C244" t="s">
        <v>757</v>
      </c>
      <c r="D244" s="5">
        <v>1.7731481481481483E-2</v>
      </c>
      <c r="E244" t="s">
        <v>652</v>
      </c>
      <c r="F244" s="9">
        <v>408000</v>
      </c>
      <c r="G244" s="9">
        <v>15613421</v>
      </c>
      <c r="H244" s="9">
        <v>12078</v>
      </c>
      <c r="I244" s="1">
        <f t="shared" si="24"/>
        <v>2.6904930059850434E-2</v>
      </c>
      <c r="J244" t="s">
        <v>14</v>
      </c>
      <c r="K244">
        <f t="shared" si="25"/>
        <v>18</v>
      </c>
      <c r="L244">
        <f t="shared" si="26"/>
        <v>4</v>
      </c>
      <c r="M244">
        <f t="shared" si="27"/>
        <v>2019</v>
      </c>
      <c r="N244" t="str">
        <f t="shared" si="31"/>
        <v>Apr</v>
      </c>
      <c r="O244" t="s">
        <v>758</v>
      </c>
      <c r="P244" s="1">
        <f t="shared" si="28"/>
        <v>2.6131364804676694E-2</v>
      </c>
      <c r="Q244" s="1">
        <f t="shared" si="29"/>
        <v>7.7356525517373808E-4</v>
      </c>
      <c r="R244" s="1">
        <f t="shared" si="30"/>
        <v>2.9602941176470589E-2</v>
      </c>
    </row>
    <row r="245" spans="1:18" x14ac:dyDescent="0.25">
      <c r="A245">
        <v>244</v>
      </c>
      <c r="B245" t="s">
        <v>759</v>
      </c>
      <c r="C245" t="s">
        <v>760</v>
      </c>
      <c r="D245" s="5">
        <v>1.3912037037037037E-2</v>
      </c>
      <c r="E245" t="s">
        <v>652</v>
      </c>
      <c r="F245" s="9">
        <v>229000</v>
      </c>
      <c r="G245" s="9">
        <v>11085135</v>
      </c>
      <c r="H245" s="9">
        <v>7621</v>
      </c>
      <c r="I245" s="1">
        <f t="shared" si="24"/>
        <v>2.134579326277939E-2</v>
      </c>
      <c r="J245" t="s">
        <v>14</v>
      </c>
      <c r="K245">
        <f t="shared" si="25"/>
        <v>16</v>
      </c>
      <c r="L245">
        <f t="shared" si="26"/>
        <v>4</v>
      </c>
      <c r="M245">
        <f t="shared" si="27"/>
        <v>2019</v>
      </c>
      <c r="N245" t="str">
        <f t="shared" si="31"/>
        <v>Apr</v>
      </c>
      <c r="O245" t="s">
        <v>761</v>
      </c>
      <c r="P245" s="1">
        <f t="shared" si="28"/>
        <v>2.0658295997297283E-2</v>
      </c>
      <c r="Q245" s="1">
        <f t="shared" si="29"/>
        <v>6.8749726548210735E-4</v>
      </c>
      <c r="R245" s="1">
        <f t="shared" si="30"/>
        <v>3.3279475982532752E-2</v>
      </c>
    </row>
    <row r="246" spans="1:18" x14ac:dyDescent="0.25">
      <c r="A246">
        <v>245</v>
      </c>
      <c r="B246" t="s">
        <v>762</v>
      </c>
      <c r="C246" t="s">
        <v>763</v>
      </c>
      <c r="D246" s="5">
        <v>1.8402777777777778E-2</v>
      </c>
      <c r="E246" t="s">
        <v>652</v>
      </c>
      <c r="F246" s="9">
        <v>474000</v>
      </c>
      <c r="G246" s="9">
        <v>24779663</v>
      </c>
      <c r="H246" s="9">
        <v>7003</v>
      </c>
      <c r="I246" s="1">
        <f t="shared" si="24"/>
        <v>1.941120022495867E-2</v>
      </c>
      <c r="J246" t="s">
        <v>14</v>
      </c>
      <c r="K246">
        <f t="shared" si="25"/>
        <v>15</v>
      </c>
      <c r="L246">
        <f t="shared" si="26"/>
        <v>4</v>
      </c>
      <c r="M246">
        <f t="shared" si="27"/>
        <v>2019</v>
      </c>
      <c r="N246" t="str">
        <f t="shared" si="31"/>
        <v>Apr</v>
      </c>
      <c r="O246" t="s">
        <v>764</v>
      </c>
      <c r="P246" s="1">
        <f t="shared" si="28"/>
        <v>1.9128589440461721E-2</v>
      </c>
      <c r="Q246" s="1">
        <f t="shared" si="29"/>
        <v>2.8261078449694818E-4</v>
      </c>
      <c r="R246" s="1">
        <f t="shared" si="30"/>
        <v>1.4774261603375527E-2</v>
      </c>
    </row>
    <row r="247" spans="1:18" x14ac:dyDescent="0.25">
      <c r="A247">
        <v>246</v>
      </c>
      <c r="B247" t="s">
        <v>765</v>
      </c>
      <c r="C247" t="s">
        <v>766</v>
      </c>
      <c r="D247" s="5">
        <v>4.0856481481481487E-2</v>
      </c>
      <c r="E247" t="s">
        <v>652</v>
      </c>
      <c r="F247" s="9">
        <v>1100000</v>
      </c>
      <c r="G247" s="9">
        <v>54031578</v>
      </c>
      <c r="H247" s="9">
        <v>48603</v>
      </c>
      <c r="I247" s="1">
        <f t="shared" si="24"/>
        <v>2.1257994723011792E-2</v>
      </c>
      <c r="J247" t="s">
        <v>14</v>
      </c>
      <c r="K247">
        <f t="shared" si="25"/>
        <v>14</v>
      </c>
      <c r="L247">
        <f t="shared" si="26"/>
        <v>3</v>
      </c>
      <c r="M247">
        <f t="shared" si="27"/>
        <v>2019</v>
      </c>
      <c r="N247" t="str">
        <f t="shared" si="31"/>
        <v>Mar</v>
      </c>
      <c r="O247" t="s">
        <v>767</v>
      </c>
      <c r="P247" s="1">
        <f t="shared" si="28"/>
        <v>2.0358465192336229E-2</v>
      </c>
      <c r="Q247" s="1">
        <f t="shared" si="29"/>
        <v>8.9952953067556159E-4</v>
      </c>
      <c r="R247" s="1">
        <f t="shared" si="30"/>
        <v>4.4184545454545456E-2</v>
      </c>
    </row>
    <row r="248" spans="1:18" x14ac:dyDescent="0.25">
      <c r="A248">
        <v>247</v>
      </c>
      <c r="B248" t="s">
        <v>768</v>
      </c>
      <c r="C248" t="s">
        <v>769</v>
      </c>
      <c r="D248" s="5">
        <v>1.726851851851852E-2</v>
      </c>
      <c r="E248" t="s">
        <v>652</v>
      </c>
      <c r="F248" s="9">
        <v>239000</v>
      </c>
      <c r="G248" s="9">
        <v>10152112</v>
      </c>
      <c r="H248" s="9">
        <v>3926</v>
      </c>
      <c r="I248" s="1">
        <f t="shared" si="24"/>
        <v>2.3928617020773608E-2</v>
      </c>
      <c r="J248" t="s">
        <v>14</v>
      </c>
      <c r="K248">
        <f t="shared" si="25"/>
        <v>13</v>
      </c>
      <c r="L248">
        <f t="shared" si="26"/>
        <v>3</v>
      </c>
      <c r="M248">
        <f t="shared" si="27"/>
        <v>2019</v>
      </c>
      <c r="N248" t="str">
        <f t="shared" si="31"/>
        <v>Mar</v>
      </c>
      <c r="O248" t="s">
        <v>770</v>
      </c>
      <c r="P248" s="1">
        <f t="shared" si="28"/>
        <v>2.3541899458950018E-2</v>
      </c>
      <c r="Q248" s="1">
        <f t="shared" si="29"/>
        <v>3.8671756182358903E-4</v>
      </c>
      <c r="R248" s="1">
        <f t="shared" si="30"/>
        <v>1.6426778242677825E-2</v>
      </c>
    </row>
    <row r="249" spans="1:18" x14ac:dyDescent="0.25">
      <c r="A249">
        <v>248</v>
      </c>
      <c r="B249" t="s">
        <v>771</v>
      </c>
      <c r="C249" t="s">
        <v>772</v>
      </c>
      <c r="D249" s="5">
        <v>1.6631944444444446E-2</v>
      </c>
      <c r="E249" t="s">
        <v>652</v>
      </c>
      <c r="F249" s="9">
        <v>252000</v>
      </c>
      <c r="G249" s="9">
        <v>7429095</v>
      </c>
      <c r="H249" s="9">
        <v>4980</v>
      </c>
      <c r="I249" s="1">
        <f t="shared" si="24"/>
        <v>3.4591023536514207E-2</v>
      </c>
      <c r="J249" t="s">
        <v>14</v>
      </c>
      <c r="K249">
        <f t="shared" si="25"/>
        <v>12</v>
      </c>
      <c r="L249">
        <f t="shared" si="26"/>
        <v>3</v>
      </c>
      <c r="M249">
        <f t="shared" si="27"/>
        <v>2019</v>
      </c>
      <c r="N249" t="str">
        <f t="shared" si="31"/>
        <v>Mar</v>
      </c>
      <c r="O249" t="s">
        <v>773</v>
      </c>
      <c r="P249" s="1">
        <f t="shared" si="28"/>
        <v>3.3920686167023033E-2</v>
      </c>
      <c r="Q249" s="1">
        <f t="shared" si="29"/>
        <v>6.7033736949116956E-4</v>
      </c>
      <c r="R249" s="1">
        <f t="shared" si="30"/>
        <v>1.9761904761904762E-2</v>
      </c>
    </row>
    <row r="250" spans="1:18" x14ac:dyDescent="0.25">
      <c r="A250">
        <v>249</v>
      </c>
      <c r="B250" t="s">
        <v>774</v>
      </c>
      <c r="C250" t="s">
        <v>775</v>
      </c>
      <c r="D250" s="5">
        <v>1.8680555555555554E-2</v>
      </c>
      <c r="E250" t="s">
        <v>652</v>
      </c>
      <c r="F250" s="9">
        <v>430000</v>
      </c>
      <c r="G250" s="9">
        <v>17224422</v>
      </c>
      <c r="H250" s="9">
        <v>12924</v>
      </c>
      <c r="I250" s="1">
        <f t="shared" si="24"/>
        <v>2.5714883204789107E-2</v>
      </c>
      <c r="J250" t="s">
        <v>14</v>
      </c>
      <c r="K250">
        <f t="shared" si="25"/>
        <v>11</v>
      </c>
      <c r="L250">
        <f t="shared" si="26"/>
        <v>3</v>
      </c>
      <c r="M250">
        <f t="shared" si="27"/>
        <v>2019</v>
      </c>
      <c r="N250" t="str">
        <f t="shared" si="31"/>
        <v>Mar</v>
      </c>
      <c r="O250" t="s">
        <v>776</v>
      </c>
      <c r="P250" s="1">
        <f t="shared" si="28"/>
        <v>2.496455323725812E-2</v>
      </c>
      <c r="Q250" s="1">
        <f t="shared" si="29"/>
        <v>7.5032996753098598E-4</v>
      </c>
      <c r="R250" s="1">
        <f t="shared" si="30"/>
        <v>3.0055813953488372E-2</v>
      </c>
    </row>
    <row r="251" spans="1:18" x14ac:dyDescent="0.25">
      <c r="A251">
        <v>250</v>
      </c>
      <c r="B251" t="s">
        <v>777</v>
      </c>
      <c r="C251" t="s">
        <v>778</v>
      </c>
      <c r="D251" s="5">
        <v>1.7604166666666667E-2</v>
      </c>
      <c r="E251" t="s">
        <v>652</v>
      </c>
      <c r="F251" s="9">
        <v>259000</v>
      </c>
      <c r="G251" s="9">
        <v>11354382</v>
      </c>
      <c r="H251" s="9">
        <v>7060</v>
      </c>
      <c r="I251" s="1">
        <f t="shared" si="24"/>
        <v>2.3432362941461719E-2</v>
      </c>
      <c r="J251" t="s">
        <v>14</v>
      </c>
      <c r="K251">
        <f t="shared" si="25"/>
        <v>10</v>
      </c>
      <c r="L251">
        <f t="shared" si="26"/>
        <v>3</v>
      </c>
      <c r="M251">
        <f t="shared" si="27"/>
        <v>2019</v>
      </c>
      <c r="N251" t="str">
        <f t="shared" si="31"/>
        <v>Mar</v>
      </c>
      <c r="O251" t="s">
        <v>779</v>
      </c>
      <c r="P251" s="1">
        <f t="shared" si="28"/>
        <v>2.2810576568588235E-2</v>
      </c>
      <c r="Q251" s="1">
        <f t="shared" si="29"/>
        <v>6.2178637287348625E-4</v>
      </c>
      <c r="R251" s="1">
        <f t="shared" si="30"/>
        <v>2.7258687258687259E-2</v>
      </c>
    </row>
    <row r="252" spans="1:18" x14ac:dyDescent="0.25">
      <c r="A252">
        <v>251</v>
      </c>
      <c r="B252" t="s">
        <v>780</v>
      </c>
      <c r="C252" t="s">
        <v>781</v>
      </c>
      <c r="D252" s="5">
        <v>2.1030092592592597E-2</v>
      </c>
      <c r="E252" t="s">
        <v>652</v>
      </c>
      <c r="F252" s="9">
        <v>678000</v>
      </c>
      <c r="G252" s="9">
        <v>47117465</v>
      </c>
      <c r="H252" s="9">
        <v>32510</v>
      </c>
      <c r="I252" s="1">
        <f t="shared" si="24"/>
        <v>1.5079546405987673E-2</v>
      </c>
      <c r="J252" t="s">
        <v>14</v>
      </c>
      <c r="K252">
        <f t="shared" si="25"/>
        <v>8</v>
      </c>
      <c r="L252">
        <f t="shared" si="26"/>
        <v>2</v>
      </c>
      <c r="M252">
        <f t="shared" si="27"/>
        <v>2019</v>
      </c>
      <c r="N252" t="str">
        <f t="shared" si="31"/>
        <v>Feb</v>
      </c>
      <c r="O252" t="s">
        <v>782</v>
      </c>
      <c r="P252" s="1">
        <f t="shared" si="28"/>
        <v>1.4389568708757995E-2</v>
      </c>
      <c r="Q252" s="1">
        <f t="shared" si="29"/>
        <v>6.8997769722967909E-4</v>
      </c>
      <c r="R252" s="1">
        <f t="shared" si="30"/>
        <v>4.794985250737463E-2</v>
      </c>
    </row>
    <row r="253" spans="1:18" x14ac:dyDescent="0.25">
      <c r="A253">
        <v>252</v>
      </c>
      <c r="B253" t="s">
        <v>783</v>
      </c>
      <c r="C253" t="s">
        <v>784</v>
      </c>
      <c r="D253" s="5">
        <v>2.8171296296296302E-2</v>
      </c>
      <c r="E253" t="s">
        <v>652</v>
      </c>
      <c r="F253" s="9">
        <v>794000</v>
      </c>
      <c r="G253" s="9">
        <v>38517088</v>
      </c>
      <c r="H253" s="9">
        <v>25871</v>
      </c>
      <c r="I253" s="1">
        <f t="shared" si="24"/>
        <v>2.128590302569083E-2</v>
      </c>
      <c r="J253" t="s">
        <v>14</v>
      </c>
      <c r="K253">
        <f t="shared" si="25"/>
        <v>7</v>
      </c>
      <c r="L253">
        <f t="shared" si="26"/>
        <v>2</v>
      </c>
      <c r="M253">
        <f t="shared" si="27"/>
        <v>2019</v>
      </c>
      <c r="N253" t="str">
        <f t="shared" si="31"/>
        <v>Feb</v>
      </c>
      <c r="O253" t="s">
        <v>785</v>
      </c>
      <c r="P253" s="1">
        <f t="shared" si="28"/>
        <v>2.0614227119142549E-2</v>
      </c>
      <c r="Q253" s="1">
        <f t="shared" si="29"/>
        <v>6.7167590654828321E-4</v>
      </c>
      <c r="R253" s="1">
        <f t="shared" si="30"/>
        <v>3.2583123425692695E-2</v>
      </c>
    </row>
    <row r="254" spans="1:18" x14ac:dyDescent="0.25">
      <c r="A254">
        <v>253</v>
      </c>
      <c r="B254" t="s">
        <v>786</v>
      </c>
      <c r="C254" t="s">
        <v>787</v>
      </c>
      <c r="D254" s="5">
        <v>1.4988425925925926E-2</v>
      </c>
      <c r="E254" t="s">
        <v>652</v>
      </c>
      <c r="F254" s="9">
        <v>267000</v>
      </c>
      <c r="G254" s="9">
        <v>9350584</v>
      </c>
      <c r="H254" s="9">
        <v>10966</v>
      </c>
      <c r="I254" s="1">
        <f t="shared" si="24"/>
        <v>2.9727127204033459E-2</v>
      </c>
      <c r="J254" t="s">
        <v>14</v>
      </c>
      <c r="K254">
        <f t="shared" si="25"/>
        <v>6</v>
      </c>
      <c r="L254">
        <f t="shared" si="26"/>
        <v>2</v>
      </c>
      <c r="M254">
        <f t="shared" si="27"/>
        <v>2019</v>
      </c>
      <c r="N254" t="str">
        <f t="shared" si="31"/>
        <v>Feb</v>
      </c>
      <c r="O254" t="s">
        <v>788</v>
      </c>
      <c r="P254" s="1">
        <f t="shared" si="28"/>
        <v>2.8554366229959542E-2</v>
      </c>
      <c r="Q254" s="1">
        <f t="shared" si="29"/>
        <v>1.1727609740739189E-3</v>
      </c>
      <c r="R254" s="1">
        <f t="shared" si="30"/>
        <v>4.1071161048689138E-2</v>
      </c>
    </row>
    <row r="255" spans="1:18" x14ac:dyDescent="0.25">
      <c r="A255">
        <v>254</v>
      </c>
      <c r="B255" t="s">
        <v>789</v>
      </c>
      <c r="C255" t="s">
        <v>790</v>
      </c>
      <c r="D255" s="5">
        <v>1.005787037037037E-2</v>
      </c>
      <c r="E255" t="s">
        <v>652</v>
      </c>
      <c r="F255" s="9">
        <v>212000</v>
      </c>
      <c r="G255" s="9">
        <v>8798860</v>
      </c>
      <c r="H255" s="9">
        <v>4354</v>
      </c>
      <c r="I255" s="1">
        <f t="shared" si="24"/>
        <v>2.4588867194159245E-2</v>
      </c>
      <c r="J255" t="s">
        <v>14</v>
      </c>
      <c r="K255">
        <f t="shared" si="25"/>
        <v>5</v>
      </c>
      <c r="L255">
        <f t="shared" si="26"/>
        <v>1</v>
      </c>
      <c r="M255">
        <f t="shared" si="27"/>
        <v>2019</v>
      </c>
      <c r="N255" t="str">
        <f t="shared" si="31"/>
        <v>Jan</v>
      </c>
      <c r="O255" t="s">
        <v>791</v>
      </c>
      <c r="P255" s="1">
        <f t="shared" si="28"/>
        <v>2.4094030363024301E-2</v>
      </c>
      <c r="Q255" s="1">
        <f t="shared" si="29"/>
        <v>4.9483683113494246E-4</v>
      </c>
      <c r="R255" s="1">
        <f t="shared" si="30"/>
        <v>2.0537735849056604E-2</v>
      </c>
    </row>
    <row r="256" spans="1:18" x14ac:dyDescent="0.25">
      <c r="A256">
        <v>255</v>
      </c>
      <c r="B256" t="s">
        <v>792</v>
      </c>
      <c r="C256" t="s">
        <v>793</v>
      </c>
      <c r="D256" s="5">
        <v>1.1956018518518517E-2</v>
      </c>
      <c r="E256" t="s">
        <v>652</v>
      </c>
      <c r="F256" s="9">
        <v>431000</v>
      </c>
      <c r="G256" s="9">
        <v>22682839</v>
      </c>
      <c r="H256" s="9">
        <v>10629</v>
      </c>
      <c r="I256" s="1">
        <f t="shared" si="24"/>
        <v>1.9469740979072329E-2</v>
      </c>
      <c r="J256" t="s">
        <v>14</v>
      </c>
      <c r="K256">
        <f t="shared" si="25"/>
        <v>4</v>
      </c>
      <c r="L256">
        <f t="shared" si="26"/>
        <v>1</v>
      </c>
      <c r="M256">
        <f t="shared" si="27"/>
        <v>2019</v>
      </c>
      <c r="N256" t="str">
        <f t="shared" si="31"/>
        <v>Jan</v>
      </c>
      <c r="O256" t="s">
        <v>794</v>
      </c>
      <c r="P256" s="1">
        <f t="shared" si="28"/>
        <v>1.9001148842082774E-2</v>
      </c>
      <c r="Q256" s="1">
        <f t="shared" si="29"/>
        <v>4.6859213698955407E-4</v>
      </c>
      <c r="R256" s="1">
        <f t="shared" si="30"/>
        <v>2.4661252900232019E-2</v>
      </c>
    </row>
    <row r="257" spans="1:18" x14ac:dyDescent="0.25">
      <c r="A257">
        <v>256</v>
      </c>
      <c r="B257" t="s">
        <v>795</v>
      </c>
      <c r="C257" t="s">
        <v>796</v>
      </c>
      <c r="D257" s="5">
        <v>7.9745370370370369E-3</v>
      </c>
      <c r="E257" t="s">
        <v>652</v>
      </c>
      <c r="F257" s="9">
        <v>539000</v>
      </c>
      <c r="G257" s="9">
        <v>22755906</v>
      </c>
      <c r="H257" s="9">
        <v>15408</v>
      </c>
      <c r="I257" s="1">
        <f t="shared" si="24"/>
        <v>2.4363257608815928E-2</v>
      </c>
      <c r="J257" t="s">
        <v>14</v>
      </c>
      <c r="K257">
        <f t="shared" si="25"/>
        <v>3</v>
      </c>
      <c r="L257">
        <f t="shared" si="26"/>
        <v>1</v>
      </c>
      <c r="M257">
        <f t="shared" si="27"/>
        <v>2019</v>
      </c>
      <c r="N257" t="str">
        <f t="shared" si="31"/>
        <v>Jan</v>
      </c>
      <c r="O257" t="s">
        <v>797</v>
      </c>
      <c r="P257" s="1">
        <f t="shared" si="28"/>
        <v>2.3686158661404208E-2</v>
      </c>
      <c r="Q257" s="1">
        <f t="shared" si="29"/>
        <v>6.7709894741171809E-4</v>
      </c>
      <c r="R257" s="1">
        <f t="shared" si="30"/>
        <v>2.8586270871985158E-2</v>
      </c>
    </row>
    <row r="258" spans="1:18" x14ac:dyDescent="0.25">
      <c r="A258">
        <v>257</v>
      </c>
      <c r="B258" t="s">
        <v>798</v>
      </c>
      <c r="C258" t="s">
        <v>799</v>
      </c>
      <c r="D258" s="5">
        <v>6.4768518518518517E-2</v>
      </c>
      <c r="E258" t="s">
        <v>652</v>
      </c>
      <c r="F258" s="9">
        <v>217000</v>
      </c>
      <c r="G258" s="9">
        <v>17515697</v>
      </c>
      <c r="H258" s="9">
        <v>3087</v>
      </c>
      <c r="I258" s="1">
        <f t="shared" ref="I258:I321" si="32">(F258+H258)/G258</f>
        <v>1.2565129437897903E-2</v>
      </c>
      <c r="J258" t="s">
        <v>14</v>
      </c>
      <c r="K258">
        <f t="shared" ref="K258:K321" si="33">WEEKNUM(O258)</f>
        <v>2</v>
      </c>
      <c r="L258">
        <f t="shared" ref="L258:L321" si="34">MONTH(O258)</f>
        <v>1</v>
      </c>
      <c r="M258">
        <f t="shared" ref="M258:M321" si="35">YEAR(O258)</f>
        <v>2019</v>
      </c>
      <c r="N258" t="str">
        <f t="shared" si="31"/>
        <v>Jan</v>
      </c>
      <c r="O258" t="s">
        <v>800</v>
      </c>
      <c r="P258" s="1">
        <f t="shared" ref="P258:P321" si="36">F258/G258</f>
        <v>1.2388887521861106E-2</v>
      </c>
      <c r="Q258" s="1">
        <f t="shared" ref="Q258:Q321" si="37">H258/G258</f>
        <v>1.762419160367983E-4</v>
      </c>
      <c r="R258" s="1">
        <f t="shared" ref="R258:R321" si="38">H258/F258</f>
        <v>1.4225806451612904E-2</v>
      </c>
    </row>
    <row r="259" spans="1:18" x14ac:dyDescent="0.25">
      <c r="A259">
        <v>258</v>
      </c>
      <c r="B259" t="s">
        <v>801</v>
      </c>
      <c r="C259" t="s">
        <v>802</v>
      </c>
      <c r="D259" s="5">
        <v>1.4155092592592592E-2</v>
      </c>
      <c r="E259" t="s">
        <v>652</v>
      </c>
      <c r="F259" s="9">
        <v>196000</v>
      </c>
      <c r="G259" s="9">
        <v>6403609</v>
      </c>
      <c r="H259" s="9">
        <v>6557</v>
      </c>
      <c r="I259" s="1">
        <f t="shared" si="32"/>
        <v>3.1631693940089099E-2</v>
      </c>
      <c r="J259" t="s">
        <v>804</v>
      </c>
      <c r="K259">
        <f t="shared" si="33"/>
        <v>53</v>
      </c>
      <c r="L259">
        <f t="shared" si="34"/>
        <v>12</v>
      </c>
      <c r="M259">
        <f t="shared" si="35"/>
        <v>2018</v>
      </c>
      <c r="N259" t="str">
        <f t="shared" ref="N259:N322" si="39">TEXT(DATE(M259, L259, 1), "mmm")</f>
        <v>Dec</v>
      </c>
      <c r="O259" t="s">
        <v>803</v>
      </c>
      <c r="P259" s="1">
        <f t="shared" si="36"/>
        <v>3.0607740104056945E-2</v>
      </c>
      <c r="Q259" s="1">
        <f t="shared" si="37"/>
        <v>1.0239538360321499E-3</v>
      </c>
      <c r="R259" s="1">
        <f t="shared" si="38"/>
        <v>3.3454081632653059E-2</v>
      </c>
    </row>
    <row r="260" spans="1:18" x14ac:dyDescent="0.25">
      <c r="A260">
        <v>259</v>
      </c>
      <c r="B260" t="s">
        <v>805</v>
      </c>
      <c r="C260" t="s">
        <v>806</v>
      </c>
      <c r="D260" s="5">
        <v>2.7939814814814817E-2</v>
      </c>
      <c r="E260" t="s">
        <v>807</v>
      </c>
      <c r="F260" s="9">
        <v>320000</v>
      </c>
      <c r="G260" s="9">
        <v>16938317</v>
      </c>
      <c r="H260" s="9">
        <v>8434</v>
      </c>
      <c r="I260" s="1">
        <f t="shared" si="32"/>
        <v>1.9390001970089471E-2</v>
      </c>
      <c r="J260" t="s">
        <v>804</v>
      </c>
      <c r="K260">
        <f t="shared" si="33"/>
        <v>52</v>
      </c>
      <c r="L260">
        <f t="shared" si="34"/>
        <v>12</v>
      </c>
      <c r="M260">
        <f t="shared" si="35"/>
        <v>2018</v>
      </c>
      <c r="N260" t="str">
        <f t="shared" si="39"/>
        <v>Dec</v>
      </c>
      <c r="O260" t="s">
        <v>808</v>
      </c>
      <c r="P260" s="1">
        <f t="shared" si="36"/>
        <v>1.8892077648564494E-2</v>
      </c>
      <c r="Q260" s="1">
        <f t="shared" si="37"/>
        <v>4.9792432152497793E-4</v>
      </c>
      <c r="R260" s="1">
        <f t="shared" si="38"/>
        <v>2.6356250000000001E-2</v>
      </c>
    </row>
    <row r="261" spans="1:18" x14ac:dyDescent="0.25">
      <c r="A261">
        <v>260</v>
      </c>
      <c r="B261" t="s">
        <v>809</v>
      </c>
      <c r="C261" t="s">
        <v>810</v>
      </c>
      <c r="D261" s="5">
        <v>8.0208333333333329E-3</v>
      </c>
      <c r="E261" t="s">
        <v>807</v>
      </c>
      <c r="F261" s="9">
        <v>148000</v>
      </c>
      <c r="G261" s="9">
        <v>5623161</v>
      </c>
      <c r="H261" s="9">
        <v>3086</v>
      </c>
      <c r="I261" s="1">
        <f t="shared" si="32"/>
        <v>2.6868517547336809E-2</v>
      </c>
      <c r="J261" t="s">
        <v>14</v>
      </c>
      <c r="K261">
        <f t="shared" si="33"/>
        <v>51</v>
      </c>
      <c r="L261">
        <f t="shared" si="34"/>
        <v>12</v>
      </c>
      <c r="M261">
        <f t="shared" si="35"/>
        <v>2018</v>
      </c>
      <c r="N261" t="str">
        <f t="shared" si="39"/>
        <v>Dec</v>
      </c>
      <c r="O261" t="s">
        <v>811</v>
      </c>
      <c r="P261" s="1">
        <f t="shared" si="36"/>
        <v>2.6319715903563849E-2</v>
      </c>
      <c r="Q261" s="1">
        <f t="shared" si="37"/>
        <v>5.4880164377295977E-4</v>
      </c>
      <c r="R261" s="1">
        <f t="shared" si="38"/>
        <v>2.0851351351351351E-2</v>
      </c>
    </row>
    <row r="262" spans="1:18" x14ac:dyDescent="0.25">
      <c r="A262">
        <v>261</v>
      </c>
      <c r="B262" t="s">
        <v>812</v>
      </c>
      <c r="C262" t="s">
        <v>813</v>
      </c>
      <c r="D262" s="5">
        <v>1.0162037037037037E-2</v>
      </c>
      <c r="E262" t="s">
        <v>807</v>
      </c>
      <c r="F262" s="9">
        <v>233000</v>
      </c>
      <c r="G262" s="9">
        <v>12660022</v>
      </c>
      <c r="H262" s="9">
        <v>7892</v>
      </c>
      <c r="I262" s="1">
        <f t="shared" si="32"/>
        <v>1.9027771041788079E-2</v>
      </c>
      <c r="J262" t="s">
        <v>14</v>
      </c>
      <c r="K262">
        <f t="shared" si="33"/>
        <v>50</v>
      </c>
      <c r="L262">
        <f t="shared" si="34"/>
        <v>12</v>
      </c>
      <c r="M262">
        <f t="shared" si="35"/>
        <v>2018</v>
      </c>
      <c r="N262" t="str">
        <f t="shared" si="39"/>
        <v>Dec</v>
      </c>
      <c r="O262" t="s">
        <v>814</v>
      </c>
      <c r="P262" s="1">
        <f t="shared" si="36"/>
        <v>1.8404391398371977E-2</v>
      </c>
      <c r="Q262" s="1">
        <f t="shared" si="37"/>
        <v>6.2337964341610151E-4</v>
      </c>
      <c r="R262" s="1">
        <f t="shared" si="38"/>
        <v>3.3871244635193136E-2</v>
      </c>
    </row>
    <row r="263" spans="1:18" x14ac:dyDescent="0.25">
      <c r="A263">
        <v>262</v>
      </c>
      <c r="B263" t="s">
        <v>815</v>
      </c>
      <c r="C263" t="s">
        <v>816</v>
      </c>
      <c r="D263" s="5">
        <v>1.8703703703703705E-2</v>
      </c>
      <c r="E263" t="s">
        <v>807</v>
      </c>
      <c r="F263" s="9">
        <v>480000</v>
      </c>
      <c r="G263" s="9">
        <v>20354304</v>
      </c>
      <c r="H263" s="9">
        <v>12285</v>
      </c>
      <c r="I263" s="1">
        <f t="shared" si="32"/>
        <v>2.4185793825227331E-2</v>
      </c>
      <c r="J263" t="s">
        <v>14</v>
      </c>
      <c r="K263">
        <f t="shared" si="33"/>
        <v>49</v>
      </c>
      <c r="L263">
        <f t="shared" si="34"/>
        <v>12</v>
      </c>
      <c r="M263">
        <f t="shared" si="35"/>
        <v>2018</v>
      </c>
      <c r="N263" t="str">
        <f t="shared" si="39"/>
        <v>Dec</v>
      </c>
      <c r="O263" t="s">
        <v>817</v>
      </c>
      <c r="P263" s="1">
        <f t="shared" si="36"/>
        <v>2.3582235973286042E-2</v>
      </c>
      <c r="Q263" s="1">
        <f t="shared" si="37"/>
        <v>6.0355785194128966E-4</v>
      </c>
      <c r="R263" s="1">
        <f t="shared" si="38"/>
        <v>2.5593749999999998E-2</v>
      </c>
    </row>
    <row r="264" spans="1:18" x14ac:dyDescent="0.25">
      <c r="A264">
        <v>263</v>
      </c>
      <c r="B264" t="s">
        <v>818</v>
      </c>
      <c r="C264" t="s">
        <v>819</v>
      </c>
      <c r="D264" s="5">
        <v>1.9328703703703702E-2</v>
      </c>
      <c r="E264" t="s">
        <v>807</v>
      </c>
      <c r="F264" s="9">
        <v>301000</v>
      </c>
      <c r="G264" s="9">
        <v>17161136</v>
      </c>
      <c r="H264" s="9">
        <v>6679</v>
      </c>
      <c r="I264" s="1">
        <f t="shared" si="32"/>
        <v>1.7928824758454219E-2</v>
      </c>
      <c r="J264" t="s">
        <v>14</v>
      </c>
      <c r="K264">
        <f t="shared" si="33"/>
        <v>48</v>
      </c>
      <c r="L264">
        <f t="shared" si="34"/>
        <v>11</v>
      </c>
      <c r="M264">
        <f t="shared" si="35"/>
        <v>2018</v>
      </c>
      <c r="N264" t="str">
        <f t="shared" si="39"/>
        <v>Nov</v>
      </c>
      <c r="O264" t="s">
        <v>820</v>
      </c>
      <c r="P264" s="1">
        <f t="shared" si="36"/>
        <v>1.7539631409016279E-2</v>
      </c>
      <c r="Q264" s="1">
        <f t="shared" si="37"/>
        <v>3.8919334943793933E-4</v>
      </c>
      <c r="R264" s="1">
        <f t="shared" si="38"/>
        <v>2.218936877076412E-2</v>
      </c>
    </row>
    <row r="265" spans="1:18" x14ac:dyDescent="0.25">
      <c r="A265">
        <v>264</v>
      </c>
      <c r="B265" t="s">
        <v>821</v>
      </c>
      <c r="C265" t="s">
        <v>822</v>
      </c>
      <c r="D265" s="5">
        <v>2.8645833333333332E-2</v>
      </c>
      <c r="E265" t="s">
        <v>807</v>
      </c>
      <c r="F265" s="9">
        <v>455000</v>
      </c>
      <c r="G265" s="9">
        <v>20836923</v>
      </c>
      <c r="H265" s="9">
        <v>10499</v>
      </c>
      <c r="I265" s="1">
        <f t="shared" si="32"/>
        <v>2.2340102710942493E-2</v>
      </c>
      <c r="J265" t="s">
        <v>14</v>
      </c>
      <c r="K265">
        <f t="shared" si="33"/>
        <v>47</v>
      </c>
      <c r="L265">
        <f t="shared" si="34"/>
        <v>11</v>
      </c>
      <c r="M265">
        <f t="shared" si="35"/>
        <v>2018</v>
      </c>
      <c r="N265" t="str">
        <f t="shared" si="39"/>
        <v>Nov</v>
      </c>
      <c r="O265" t="s">
        <v>823</v>
      </c>
      <c r="P265" s="1">
        <f t="shared" si="36"/>
        <v>2.1836237528928815E-2</v>
      </c>
      <c r="Q265" s="1">
        <f t="shared" si="37"/>
        <v>5.0386518201367837E-4</v>
      </c>
      <c r="R265" s="1">
        <f t="shared" si="38"/>
        <v>2.3074725274725275E-2</v>
      </c>
    </row>
    <row r="266" spans="1:18" x14ac:dyDescent="0.25">
      <c r="A266">
        <v>265</v>
      </c>
      <c r="B266" t="s">
        <v>824</v>
      </c>
      <c r="C266" t="s">
        <v>825</v>
      </c>
      <c r="D266" s="5">
        <v>1.1284722222222222E-2</v>
      </c>
      <c r="E266" t="s">
        <v>807</v>
      </c>
      <c r="F266" s="9">
        <v>296000</v>
      </c>
      <c r="G266" s="9">
        <v>10771061</v>
      </c>
      <c r="H266" s="9">
        <v>8232</v>
      </c>
      <c r="I266" s="1">
        <f t="shared" si="32"/>
        <v>2.8245313994600903E-2</v>
      </c>
      <c r="J266" t="s">
        <v>14</v>
      </c>
      <c r="K266">
        <f t="shared" si="33"/>
        <v>46</v>
      </c>
      <c r="L266">
        <f t="shared" si="34"/>
        <v>11</v>
      </c>
      <c r="M266">
        <f t="shared" si="35"/>
        <v>2018</v>
      </c>
      <c r="N266" t="str">
        <f t="shared" si="39"/>
        <v>Nov</v>
      </c>
      <c r="O266" t="s">
        <v>826</v>
      </c>
      <c r="P266" s="1">
        <f t="shared" si="36"/>
        <v>2.7481043882306488E-2</v>
      </c>
      <c r="Q266" s="1">
        <f t="shared" si="37"/>
        <v>7.6427011229441557E-4</v>
      </c>
      <c r="R266" s="1">
        <f t="shared" si="38"/>
        <v>2.7810810810810809E-2</v>
      </c>
    </row>
    <row r="267" spans="1:18" x14ac:dyDescent="0.25">
      <c r="A267">
        <v>266</v>
      </c>
      <c r="B267" t="s">
        <v>827</v>
      </c>
      <c r="C267" t="s">
        <v>828</v>
      </c>
      <c r="D267" s="5">
        <v>1.3310185185185187E-2</v>
      </c>
      <c r="E267" t="s">
        <v>807</v>
      </c>
      <c r="F267" s="9">
        <v>170000</v>
      </c>
      <c r="G267" s="9">
        <v>7993880</v>
      </c>
      <c r="H267" s="9">
        <v>5966</v>
      </c>
      <c r="I267" s="1">
        <f t="shared" si="32"/>
        <v>2.2012589631067767E-2</v>
      </c>
      <c r="J267" t="s">
        <v>14</v>
      </c>
      <c r="K267">
        <f t="shared" si="33"/>
        <v>45</v>
      </c>
      <c r="L267">
        <f t="shared" si="34"/>
        <v>11</v>
      </c>
      <c r="M267">
        <f t="shared" si="35"/>
        <v>2018</v>
      </c>
      <c r="N267" t="str">
        <f t="shared" si="39"/>
        <v>Nov</v>
      </c>
      <c r="O267" t="s">
        <v>829</v>
      </c>
      <c r="P267" s="1">
        <f t="shared" si="36"/>
        <v>2.1266268695552096E-2</v>
      </c>
      <c r="Q267" s="1">
        <f t="shared" si="37"/>
        <v>7.4632093551566946E-4</v>
      </c>
      <c r="R267" s="1">
        <f t="shared" si="38"/>
        <v>3.5094117647058824E-2</v>
      </c>
    </row>
    <row r="268" spans="1:18" x14ac:dyDescent="0.25">
      <c r="A268">
        <v>267</v>
      </c>
      <c r="B268" t="s">
        <v>830</v>
      </c>
      <c r="C268" t="s">
        <v>831</v>
      </c>
      <c r="D268" s="5">
        <v>3.1435185185185184E-2</v>
      </c>
      <c r="E268" t="s">
        <v>807</v>
      </c>
      <c r="F268" s="9">
        <v>240000</v>
      </c>
      <c r="G268" s="9">
        <v>8280800</v>
      </c>
      <c r="H268" s="9">
        <v>8064</v>
      </c>
      <c r="I268" s="1">
        <f t="shared" si="32"/>
        <v>2.9956525939522752E-2</v>
      </c>
      <c r="J268" t="s">
        <v>804</v>
      </c>
      <c r="K268">
        <f t="shared" si="33"/>
        <v>44</v>
      </c>
      <c r="L268">
        <f t="shared" si="34"/>
        <v>10</v>
      </c>
      <c r="M268">
        <f t="shared" si="35"/>
        <v>2018</v>
      </c>
      <c r="N268" t="str">
        <f t="shared" si="39"/>
        <v>Oct</v>
      </c>
      <c r="O268" t="s">
        <v>832</v>
      </c>
      <c r="P268" s="1">
        <f t="shared" si="36"/>
        <v>2.8982706984832383E-2</v>
      </c>
      <c r="Q268" s="1">
        <f t="shared" si="37"/>
        <v>9.7381895469036809E-4</v>
      </c>
      <c r="R268" s="1">
        <f t="shared" si="38"/>
        <v>3.3599999999999998E-2</v>
      </c>
    </row>
    <row r="269" spans="1:18" x14ac:dyDescent="0.25">
      <c r="A269">
        <v>268</v>
      </c>
      <c r="B269" t="s">
        <v>833</v>
      </c>
      <c r="C269" t="s">
        <v>834</v>
      </c>
      <c r="D269" s="5">
        <v>1.480324074074074E-2</v>
      </c>
      <c r="E269" t="s">
        <v>807</v>
      </c>
      <c r="F269" s="9">
        <v>345000</v>
      </c>
      <c r="G269" s="9">
        <v>17620222</v>
      </c>
      <c r="H269" s="9">
        <v>6088</v>
      </c>
      <c r="I269" s="1">
        <f t="shared" si="32"/>
        <v>1.9925288114985156E-2</v>
      </c>
      <c r="J269" t="s">
        <v>14</v>
      </c>
      <c r="K269">
        <f t="shared" si="33"/>
        <v>43</v>
      </c>
      <c r="L269">
        <f t="shared" si="34"/>
        <v>10</v>
      </c>
      <c r="M269">
        <f t="shared" si="35"/>
        <v>2018</v>
      </c>
      <c r="N269" t="str">
        <f t="shared" si="39"/>
        <v>Oct</v>
      </c>
      <c r="O269" t="s">
        <v>835</v>
      </c>
      <c r="P269" s="1">
        <f t="shared" si="36"/>
        <v>1.9579776009632569E-2</v>
      </c>
      <c r="Q269" s="1">
        <f t="shared" si="37"/>
        <v>3.4551210535258865E-4</v>
      </c>
      <c r="R269" s="1">
        <f t="shared" si="38"/>
        <v>1.7646376811594203E-2</v>
      </c>
    </row>
    <row r="270" spans="1:18" x14ac:dyDescent="0.25">
      <c r="A270">
        <v>269</v>
      </c>
      <c r="B270" t="s">
        <v>836</v>
      </c>
      <c r="C270" t="s">
        <v>837</v>
      </c>
      <c r="D270" s="5">
        <v>1.1689814814814814E-2</v>
      </c>
      <c r="E270" t="s">
        <v>807</v>
      </c>
      <c r="F270" s="9">
        <v>318000</v>
      </c>
      <c r="G270" s="9">
        <v>11628333</v>
      </c>
      <c r="H270" s="9">
        <v>7326</v>
      </c>
      <c r="I270" s="1">
        <f t="shared" si="32"/>
        <v>2.797701097827178E-2</v>
      </c>
      <c r="J270" t="s">
        <v>613</v>
      </c>
      <c r="K270">
        <f t="shared" si="33"/>
        <v>42</v>
      </c>
      <c r="L270">
        <f t="shared" si="34"/>
        <v>10</v>
      </c>
      <c r="M270">
        <f t="shared" si="35"/>
        <v>2018</v>
      </c>
      <c r="N270" t="str">
        <f t="shared" si="39"/>
        <v>Oct</v>
      </c>
      <c r="O270" t="s">
        <v>838</v>
      </c>
      <c r="P270" s="1">
        <f t="shared" si="36"/>
        <v>2.7346998060685052E-2</v>
      </c>
      <c r="Q270" s="1">
        <f t="shared" si="37"/>
        <v>6.3001291758672546E-4</v>
      </c>
      <c r="R270" s="1">
        <f t="shared" si="38"/>
        <v>2.3037735849056603E-2</v>
      </c>
    </row>
    <row r="271" spans="1:18" x14ac:dyDescent="0.25">
      <c r="A271">
        <v>270</v>
      </c>
      <c r="B271" t="s">
        <v>839</v>
      </c>
      <c r="C271" t="s">
        <v>840</v>
      </c>
      <c r="D271" s="5">
        <v>1.9525462962962963E-2</v>
      </c>
      <c r="E271" t="s">
        <v>807</v>
      </c>
      <c r="F271" s="9">
        <v>217000</v>
      </c>
      <c r="G271" s="9">
        <v>7247335</v>
      </c>
      <c r="H271" s="9">
        <v>5079</v>
      </c>
      <c r="I271" s="1">
        <f t="shared" si="32"/>
        <v>3.0642850095931814E-2</v>
      </c>
      <c r="J271" t="s">
        <v>14</v>
      </c>
      <c r="K271">
        <f t="shared" si="33"/>
        <v>41</v>
      </c>
      <c r="L271">
        <f t="shared" si="34"/>
        <v>10</v>
      </c>
      <c r="M271">
        <f t="shared" si="35"/>
        <v>2018</v>
      </c>
      <c r="N271" t="str">
        <f t="shared" si="39"/>
        <v>Oct</v>
      </c>
      <c r="O271" t="s">
        <v>841</v>
      </c>
      <c r="P271" s="1">
        <f t="shared" si="36"/>
        <v>2.9942040763949782E-2</v>
      </c>
      <c r="Q271" s="1">
        <f t="shared" si="37"/>
        <v>7.0080933198203197E-4</v>
      </c>
      <c r="R271" s="1">
        <f t="shared" si="38"/>
        <v>2.3405529953917051E-2</v>
      </c>
    </row>
    <row r="272" spans="1:18" x14ac:dyDescent="0.25">
      <c r="A272">
        <v>271</v>
      </c>
      <c r="B272" t="s">
        <v>842</v>
      </c>
      <c r="C272" t="s">
        <v>843</v>
      </c>
      <c r="D272" s="5">
        <v>1.2465277777777777E-2</v>
      </c>
      <c r="E272" t="s">
        <v>807</v>
      </c>
      <c r="F272" s="9">
        <v>301000</v>
      </c>
      <c r="G272" s="9">
        <v>12270606</v>
      </c>
      <c r="H272" s="9">
        <v>8354</v>
      </c>
      <c r="I272" s="1">
        <f t="shared" si="32"/>
        <v>2.5210979800019656E-2</v>
      </c>
      <c r="J272" t="s">
        <v>14</v>
      </c>
      <c r="K272">
        <f t="shared" si="33"/>
        <v>40</v>
      </c>
      <c r="L272">
        <f t="shared" si="34"/>
        <v>9</v>
      </c>
      <c r="M272">
        <f t="shared" si="35"/>
        <v>2018</v>
      </c>
      <c r="N272" t="str">
        <f t="shared" si="39"/>
        <v>Sep</v>
      </c>
      <c r="O272" t="s">
        <v>844</v>
      </c>
      <c r="P272" s="1">
        <f t="shared" si="36"/>
        <v>2.4530165828810738E-2</v>
      </c>
      <c r="Q272" s="1">
        <f t="shared" si="37"/>
        <v>6.8081397120891987E-4</v>
      </c>
      <c r="R272" s="1">
        <f t="shared" si="38"/>
        <v>2.7754152823920266E-2</v>
      </c>
    </row>
    <row r="273" spans="1:18" x14ac:dyDescent="0.25">
      <c r="A273">
        <v>272</v>
      </c>
      <c r="B273" t="s">
        <v>845</v>
      </c>
      <c r="C273" t="s">
        <v>846</v>
      </c>
      <c r="D273" s="5">
        <v>2.1539351851851851E-2</v>
      </c>
      <c r="E273" t="s">
        <v>807</v>
      </c>
      <c r="F273" s="9">
        <v>210000</v>
      </c>
      <c r="G273" s="9">
        <v>7809240</v>
      </c>
      <c r="H273" s="9">
        <v>5724</v>
      </c>
      <c r="I273" s="1">
        <f t="shared" si="32"/>
        <v>2.7624199025769472E-2</v>
      </c>
      <c r="J273" t="s">
        <v>14</v>
      </c>
      <c r="K273">
        <f t="shared" si="33"/>
        <v>39</v>
      </c>
      <c r="L273">
        <f t="shared" si="34"/>
        <v>9</v>
      </c>
      <c r="M273">
        <f t="shared" si="35"/>
        <v>2018</v>
      </c>
      <c r="N273" t="str">
        <f t="shared" si="39"/>
        <v>Sep</v>
      </c>
      <c r="O273" t="s">
        <v>847</v>
      </c>
      <c r="P273" s="1">
        <f t="shared" si="36"/>
        <v>2.6891221168769304E-2</v>
      </c>
      <c r="Q273" s="1">
        <f t="shared" si="37"/>
        <v>7.3297785700016907E-4</v>
      </c>
      <c r="R273" s="1">
        <f t="shared" si="38"/>
        <v>2.7257142857142858E-2</v>
      </c>
    </row>
    <row r="274" spans="1:18" x14ac:dyDescent="0.25">
      <c r="A274">
        <v>273</v>
      </c>
      <c r="B274" t="s">
        <v>848</v>
      </c>
      <c r="C274" t="s">
        <v>849</v>
      </c>
      <c r="D274" s="5">
        <v>4.2361111111111106E-3</v>
      </c>
      <c r="E274" t="s">
        <v>807</v>
      </c>
      <c r="F274" s="9">
        <v>666000</v>
      </c>
      <c r="G274" s="9">
        <v>20923774</v>
      </c>
      <c r="H274" s="9">
        <v>30258</v>
      </c>
      <c r="I274" s="1">
        <f t="shared" si="32"/>
        <v>3.3275928138011814E-2</v>
      </c>
      <c r="J274" t="s">
        <v>14</v>
      </c>
      <c r="K274">
        <f t="shared" si="33"/>
        <v>38</v>
      </c>
      <c r="L274">
        <f t="shared" si="34"/>
        <v>9</v>
      </c>
      <c r="M274">
        <f t="shared" si="35"/>
        <v>2018</v>
      </c>
      <c r="N274" t="str">
        <f t="shared" si="39"/>
        <v>Sep</v>
      </c>
      <c r="O274" t="s">
        <v>850</v>
      </c>
      <c r="P274" s="1">
        <f t="shared" si="36"/>
        <v>3.1829821904977566E-2</v>
      </c>
      <c r="Q274" s="1">
        <f t="shared" si="37"/>
        <v>1.4461062330342509E-3</v>
      </c>
      <c r="R274" s="1">
        <f t="shared" si="38"/>
        <v>4.5432432432432432E-2</v>
      </c>
    </row>
    <row r="275" spans="1:18" x14ac:dyDescent="0.25">
      <c r="A275">
        <v>274</v>
      </c>
      <c r="B275" t="s">
        <v>851</v>
      </c>
      <c r="C275" t="s">
        <v>852</v>
      </c>
      <c r="D275" s="5">
        <v>4.5092592592592594E-2</v>
      </c>
      <c r="E275" t="s">
        <v>807</v>
      </c>
      <c r="F275" s="9">
        <v>282000</v>
      </c>
      <c r="G275" s="9">
        <v>13612565</v>
      </c>
      <c r="H275" s="9">
        <v>12050</v>
      </c>
      <c r="I275" s="1">
        <f t="shared" si="32"/>
        <v>2.1601366090813891E-2</v>
      </c>
      <c r="J275" t="s">
        <v>14</v>
      </c>
      <c r="K275">
        <f t="shared" si="33"/>
        <v>37</v>
      </c>
      <c r="L275">
        <f t="shared" si="34"/>
        <v>9</v>
      </c>
      <c r="M275">
        <f t="shared" si="35"/>
        <v>2018</v>
      </c>
      <c r="N275" t="str">
        <f t="shared" si="39"/>
        <v>Sep</v>
      </c>
      <c r="O275" t="s">
        <v>853</v>
      </c>
      <c r="P275" s="1">
        <f t="shared" si="36"/>
        <v>2.0716154523412744E-2</v>
      </c>
      <c r="Q275" s="1">
        <f t="shared" si="37"/>
        <v>8.8521156740114745E-4</v>
      </c>
      <c r="R275" s="1">
        <f t="shared" si="38"/>
        <v>4.2730496453900708E-2</v>
      </c>
    </row>
    <row r="276" spans="1:18" x14ac:dyDescent="0.25">
      <c r="A276">
        <v>275</v>
      </c>
      <c r="B276" t="s">
        <v>854</v>
      </c>
      <c r="C276" t="s">
        <v>855</v>
      </c>
      <c r="D276" s="5">
        <v>1.8657407407407407E-2</v>
      </c>
      <c r="E276" t="s">
        <v>807</v>
      </c>
      <c r="F276" s="9">
        <v>777000</v>
      </c>
      <c r="G276" s="9">
        <v>32053753</v>
      </c>
      <c r="H276" s="9">
        <v>24369</v>
      </c>
      <c r="I276" s="1">
        <f t="shared" si="32"/>
        <v>2.5000785399450731E-2</v>
      </c>
      <c r="J276" t="s">
        <v>14</v>
      </c>
      <c r="K276">
        <f t="shared" si="33"/>
        <v>36</v>
      </c>
      <c r="L276">
        <f t="shared" si="34"/>
        <v>9</v>
      </c>
      <c r="M276">
        <f t="shared" si="35"/>
        <v>2018</v>
      </c>
      <c r="N276" t="str">
        <f t="shared" si="39"/>
        <v>Sep</v>
      </c>
      <c r="O276" t="s">
        <v>856</v>
      </c>
      <c r="P276" s="1">
        <f t="shared" si="36"/>
        <v>2.4240531210183096E-2</v>
      </c>
      <c r="Q276" s="1">
        <f t="shared" si="37"/>
        <v>7.6025418926763426E-4</v>
      </c>
      <c r="R276" s="1">
        <f t="shared" si="38"/>
        <v>3.1362934362934365E-2</v>
      </c>
    </row>
    <row r="277" spans="1:18" x14ac:dyDescent="0.25">
      <c r="A277">
        <v>276</v>
      </c>
      <c r="B277" t="s">
        <v>857</v>
      </c>
      <c r="C277" t="s">
        <v>858</v>
      </c>
      <c r="D277" s="5">
        <v>1.1504629629629629E-2</v>
      </c>
      <c r="E277" t="s">
        <v>807</v>
      </c>
      <c r="F277" s="9">
        <v>202000</v>
      </c>
      <c r="G277" s="9">
        <v>9127852</v>
      </c>
      <c r="H277" s="9">
        <v>5693</v>
      </c>
      <c r="I277" s="1">
        <f t="shared" si="32"/>
        <v>2.275376506981051E-2</v>
      </c>
      <c r="J277" t="s">
        <v>14</v>
      </c>
      <c r="K277">
        <f t="shared" si="33"/>
        <v>34</v>
      </c>
      <c r="L277">
        <f t="shared" si="34"/>
        <v>8</v>
      </c>
      <c r="M277">
        <f t="shared" si="35"/>
        <v>2018</v>
      </c>
      <c r="N277" t="str">
        <f t="shared" si="39"/>
        <v>Aug</v>
      </c>
      <c r="O277" t="s">
        <v>859</v>
      </c>
      <c r="P277" s="1">
        <f t="shared" si="36"/>
        <v>2.2130069593591133E-2</v>
      </c>
      <c r="Q277" s="1">
        <f t="shared" si="37"/>
        <v>6.236954762193778E-4</v>
      </c>
      <c r="R277" s="1">
        <f t="shared" si="38"/>
        <v>2.8183168316831684E-2</v>
      </c>
    </row>
    <row r="278" spans="1:18" x14ac:dyDescent="0.25">
      <c r="A278">
        <v>277</v>
      </c>
      <c r="B278" t="s">
        <v>860</v>
      </c>
      <c r="C278" t="s">
        <v>861</v>
      </c>
      <c r="D278" s="5">
        <v>2.5451388888888888E-2</v>
      </c>
      <c r="E278" t="s">
        <v>807</v>
      </c>
      <c r="F278" s="9">
        <v>541000</v>
      </c>
      <c r="G278" s="9">
        <v>21993769</v>
      </c>
      <c r="H278" s="9">
        <v>21805</v>
      </c>
      <c r="I278" s="1">
        <f t="shared" si="32"/>
        <v>2.5589293040224257E-2</v>
      </c>
      <c r="J278" t="s">
        <v>14</v>
      </c>
      <c r="K278">
        <f t="shared" si="33"/>
        <v>33</v>
      </c>
      <c r="L278">
        <f t="shared" si="34"/>
        <v>8</v>
      </c>
      <c r="M278">
        <f t="shared" si="35"/>
        <v>2018</v>
      </c>
      <c r="N278" t="str">
        <f t="shared" si="39"/>
        <v>Aug</v>
      </c>
      <c r="O278" t="s">
        <v>862</v>
      </c>
      <c r="P278" s="1">
        <f t="shared" si="36"/>
        <v>2.4597875880209525E-2</v>
      </c>
      <c r="Q278" s="1">
        <f t="shared" si="37"/>
        <v>9.9141716001472963E-4</v>
      </c>
      <c r="R278" s="1">
        <f t="shared" si="38"/>
        <v>4.0304990757855826E-2</v>
      </c>
    </row>
    <row r="279" spans="1:18" x14ac:dyDescent="0.25">
      <c r="A279">
        <v>278</v>
      </c>
      <c r="B279" t="s">
        <v>863</v>
      </c>
      <c r="C279" t="s">
        <v>864</v>
      </c>
      <c r="D279" s="5">
        <v>1.3935185185185184E-2</v>
      </c>
      <c r="E279" t="s">
        <v>807</v>
      </c>
      <c r="F279" s="9">
        <v>315000</v>
      </c>
      <c r="G279" s="9">
        <v>11149780</v>
      </c>
      <c r="H279" s="9">
        <v>12423</v>
      </c>
      <c r="I279" s="1">
        <f t="shared" si="32"/>
        <v>2.9365870896107368E-2</v>
      </c>
      <c r="J279" t="s">
        <v>14</v>
      </c>
      <c r="K279">
        <f t="shared" si="33"/>
        <v>32</v>
      </c>
      <c r="L279">
        <f t="shared" si="34"/>
        <v>8</v>
      </c>
      <c r="M279">
        <f t="shared" si="35"/>
        <v>2018</v>
      </c>
      <c r="N279" t="str">
        <f t="shared" si="39"/>
        <v>Aug</v>
      </c>
      <c r="O279" t="s">
        <v>865</v>
      </c>
      <c r="P279" s="1">
        <f t="shared" si="36"/>
        <v>2.8251678508454874E-2</v>
      </c>
      <c r="Q279" s="1">
        <f t="shared" si="37"/>
        <v>1.1141923876524919E-3</v>
      </c>
      <c r="R279" s="1">
        <f t="shared" si="38"/>
        <v>3.9438095238095237E-2</v>
      </c>
    </row>
    <row r="280" spans="1:18" x14ac:dyDescent="0.25">
      <c r="A280">
        <v>279</v>
      </c>
      <c r="B280" t="s">
        <v>866</v>
      </c>
      <c r="C280" t="s">
        <v>867</v>
      </c>
      <c r="D280" s="5">
        <v>1.0439814814814813E-2</v>
      </c>
      <c r="E280" t="s">
        <v>807</v>
      </c>
      <c r="F280" s="9">
        <v>537000</v>
      </c>
      <c r="G280" s="9">
        <v>31575023</v>
      </c>
      <c r="H280" s="9">
        <v>13464</v>
      </c>
      <c r="I280" s="1">
        <f t="shared" si="32"/>
        <v>1.7433526493393213E-2</v>
      </c>
      <c r="J280" t="s">
        <v>14</v>
      </c>
      <c r="K280">
        <f t="shared" si="33"/>
        <v>31</v>
      </c>
      <c r="L280">
        <f t="shared" si="34"/>
        <v>7</v>
      </c>
      <c r="M280">
        <f t="shared" si="35"/>
        <v>2018</v>
      </c>
      <c r="N280" t="str">
        <f t="shared" si="39"/>
        <v>Jul</v>
      </c>
      <c r="O280" t="s">
        <v>868</v>
      </c>
      <c r="P280" s="1">
        <f t="shared" si="36"/>
        <v>1.7007113502340125E-2</v>
      </c>
      <c r="Q280" s="1">
        <f t="shared" si="37"/>
        <v>4.2641299105308648E-4</v>
      </c>
      <c r="R280" s="1">
        <f t="shared" si="38"/>
        <v>2.5072625698324021E-2</v>
      </c>
    </row>
    <row r="281" spans="1:18" x14ac:dyDescent="0.25">
      <c r="A281">
        <v>280</v>
      </c>
      <c r="B281" t="s">
        <v>869</v>
      </c>
      <c r="C281" t="s">
        <v>870</v>
      </c>
      <c r="D281" s="5">
        <v>8.7499999999999991E-3</v>
      </c>
      <c r="E281" t="s">
        <v>807</v>
      </c>
      <c r="F281" s="9">
        <v>386000</v>
      </c>
      <c r="G281" s="9">
        <v>15846708</v>
      </c>
      <c r="H281" s="9">
        <v>8937</v>
      </c>
      <c r="I281" s="1">
        <f t="shared" si="32"/>
        <v>2.4922337181956026E-2</v>
      </c>
      <c r="J281" t="s">
        <v>14</v>
      </c>
      <c r="K281">
        <f t="shared" si="33"/>
        <v>30</v>
      </c>
      <c r="L281">
        <f t="shared" si="34"/>
        <v>7</v>
      </c>
      <c r="M281">
        <f t="shared" si="35"/>
        <v>2018</v>
      </c>
      <c r="N281" t="str">
        <f t="shared" si="39"/>
        <v>Jul</v>
      </c>
      <c r="O281" t="s">
        <v>871</v>
      </c>
      <c r="P281" s="1">
        <f t="shared" si="36"/>
        <v>2.4358371467436645E-2</v>
      </c>
      <c r="Q281" s="1">
        <f t="shared" si="37"/>
        <v>5.6396571451938153E-4</v>
      </c>
      <c r="R281" s="1">
        <f t="shared" si="38"/>
        <v>2.3152849740932641E-2</v>
      </c>
    </row>
    <row r="282" spans="1:18" x14ac:dyDescent="0.25">
      <c r="A282">
        <v>281</v>
      </c>
      <c r="B282" t="s">
        <v>872</v>
      </c>
      <c r="C282" t="s">
        <v>873</v>
      </c>
      <c r="D282" s="5">
        <v>8.7962962962962968E-3</v>
      </c>
      <c r="E282" t="s">
        <v>807</v>
      </c>
      <c r="F282" s="9">
        <v>311000</v>
      </c>
      <c r="G282" s="9">
        <v>21262415</v>
      </c>
      <c r="H282" s="9">
        <v>9637</v>
      </c>
      <c r="I282" s="1">
        <f t="shared" si="32"/>
        <v>1.5079989737760268E-2</v>
      </c>
      <c r="J282" t="s">
        <v>613</v>
      </c>
      <c r="K282">
        <f t="shared" si="33"/>
        <v>29</v>
      </c>
      <c r="L282">
        <f t="shared" si="34"/>
        <v>7</v>
      </c>
      <c r="M282">
        <f t="shared" si="35"/>
        <v>2018</v>
      </c>
      <c r="N282" t="str">
        <f t="shared" si="39"/>
        <v>Jul</v>
      </c>
      <c r="O282" t="s">
        <v>874</v>
      </c>
      <c r="P282" s="1">
        <f t="shared" si="36"/>
        <v>1.462674865484471E-2</v>
      </c>
      <c r="Q282" s="1">
        <f t="shared" si="37"/>
        <v>4.5324108291555778E-4</v>
      </c>
      <c r="R282" s="1">
        <f t="shared" si="38"/>
        <v>3.0987138263665594E-2</v>
      </c>
    </row>
    <row r="283" spans="1:18" x14ac:dyDescent="0.25">
      <c r="A283">
        <v>282</v>
      </c>
      <c r="B283" t="s">
        <v>875</v>
      </c>
      <c r="C283" t="s">
        <v>876</v>
      </c>
      <c r="D283" s="5">
        <v>1.681712962962963E-2</v>
      </c>
      <c r="E283" t="s">
        <v>807</v>
      </c>
      <c r="F283" s="9">
        <v>286000</v>
      </c>
      <c r="G283" s="9">
        <v>10019501</v>
      </c>
      <c r="H283" s="9">
        <v>4836</v>
      </c>
      <c r="I283" s="1">
        <f t="shared" si="32"/>
        <v>2.9026994458107244E-2</v>
      </c>
      <c r="J283" t="s">
        <v>804</v>
      </c>
      <c r="K283">
        <f t="shared" si="33"/>
        <v>28</v>
      </c>
      <c r="L283">
        <f t="shared" si="34"/>
        <v>7</v>
      </c>
      <c r="M283">
        <f t="shared" si="35"/>
        <v>2018</v>
      </c>
      <c r="N283" t="str">
        <f t="shared" si="39"/>
        <v>Jul</v>
      </c>
      <c r="O283" t="s">
        <v>877</v>
      </c>
      <c r="P283" s="1">
        <f t="shared" si="36"/>
        <v>2.8544335690969043E-2</v>
      </c>
      <c r="Q283" s="1">
        <f t="shared" si="37"/>
        <v>4.8265876713820378E-4</v>
      </c>
      <c r="R283" s="1">
        <f t="shared" si="38"/>
        <v>1.6909090909090908E-2</v>
      </c>
    </row>
    <row r="284" spans="1:18" x14ac:dyDescent="0.25">
      <c r="A284">
        <v>283</v>
      </c>
      <c r="B284" t="s">
        <v>878</v>
      </c>
      <c r="C284" t="s">
        <v>879</v>
      </c>
      <c r="D284" s="5">
        <v>1.8356481481481481E-2</v>
      </c>
      <c r="E284" t="s">
        <v>807</v>
      </c>
      <c r="F284" s="9">
        <v>386000</v>
      </c>
      <c r="G284" s="9">
        <v>22195510</v>
      </c>
      <c r="H284" s="9">
        <v>13461</v>
      </c>
      <c r="I284" s="1">
        <f t="shared" si="32"/>
        <v>1.7997378749125385E-2</v>
      </c>
      <c r="J284" t="s">
        <v>613</v>
      </c>
      <c r="K284">
        <f t="shared" si="33"/>
        <v>27</v>
      </c>
      <c r="L284">
        <f t="shared" si="34"/>
        <v>7</v>
      </c>
      <c r="M284">
        <f t="shared" si="35"/>
        <v>2018</v>
      </c>
      <c r="N284" t="str">
        <f t="shared" si="39"/>
        <v>Jul</v>
      </c>
      <c r="O284" t="s">
        <v>880</v>
      </c>
      <c r="P284" s="1">
        <f t="shared" si="36"/>
        <v>1.7390904737039158E-2</v>
      </c>
      <c r="Q284" s="1">
        <f t="shared" si="37"/>
        <v>6.0647401208622825E-4</v>
      </c>
      <c r="R284" s="1">
        <f t="shared" si="38"/>
        <v>3.4873056994818651E-2</v>
      </c>
    </row>
    <row r="285" spans="1:18" x14ac:dyDescent="0.25">
      <c r="A285">
        <v>284</v>
      </c>
      <c r="B285" t="s">
        <v>881</v>
      </c>
      <c r="C285" t="s">
        <v>882</v>
      </c>
      <c r="D285" s="5">
        <v>9.8379629629629633E-3</v>
      </c>
      <c r="E285" t="s">
        <v>807</v>
      </c>
      <c r="F285" s="9">
        <v>339000</v>
      </c>
      <c r="G285" s="9">
        <v>15245415</v>
      </c>
      <c r="H285" s="9">
        <v>5327</v>
      </c>
      <c r="I285" s="1">
        <f t="shared" si="32"/>
        <v>2.2585610165416947E-2</v>
      </c>
      <c r="J285" t="s">
        <v>14</v>
      </c>
      <c r="K285">
        <f t="shared" si="33"/>
        <v>26</v>
      </c>
      <c r="L285">
        <f t="shared" si="34"/>
        <v>6</v>
      </c>
      <c r="M285">
        <f t="shared" si="35"/>
        <v>2018</v>
      </c>
      <c r="N285" t="str">
        <f t="shared" si="39"/>
        <v>Jun</v>
      </c>
      <c r="O285" t="s">
        <v>883</v>
      </c>
      <c r="P285" s="1">
        <f t="shared" si="36"/>
        <v>2.223619363592267E-2</v>
      </c>
      <c r="Q285" s="1">
        <f t="shared" si="37"/>
        <v>3.4941652949427743E-4</v>
      </c>
      <c r="R285" s="1">
        <f t="shared" si="38"/>
        <v>1.5713864306784661E-2</v>
      </c>
    </row>
    <row r="286" spans="1:18" x14ac:dyDescent="0.25">
      <c r="A286">
        <v>285</v>
      </c>
      <c r="B286" t="s">
        <v>884</v>
      </c>
      <c r="C286" t="s">
        <v>885</v>
      </c>
      <c r="D286" s="5">
        <v>2.2002314814814818E-2</v>
      </c>
      <c r="E286" t="s">
        <v>807</v>
      </c>
      <c r="F286" s="9">
        <v>150000</v>
      </c>
      <c r="G286" s="9">
        <v>9380629</v>
      </c>
      <c r="H286" s="9">
        <v>5313</v>
      </c>
      <c r="I286" s="1">
        <f t="shared" si="32"/>
        <v>1.6556778868453279E-2</v>
      </c>
      <c r="J286" t="s">
        <v>887</v>
      </c>
      <c r="K286">
        <f t="shared" si="33"/>
        <v>25</v>
      </c>
      <c r="L286">
        <f t="shared" si="34"/>
        <v>6</v>
      </c>
      <c r="M286">
        <f t="shared" si="35"/>
        <v>2018</v>
      </c>
      <c r="N286" t="str">
        <f t="shared" si="39"/>
        <v>Jun</v>
      </c>
      <c r="O286" t="s">
        <v>886</v>
      </c>
      <c r="P286" s="1">
        <f t="shared" si="36"/>
        <v>1.5990398938066946E-2</v>
      </c>
      <c r="Q286" s="1">
        <f t="shared" si="37"/>
        <v>5.6637993038633123E-4</v>
      </c>
      <c r="R286" s="1">
        <f t="shared" si="38"/>
        <v>3.542E-2</v>
      </c>
    </row>
    <row r="287" spans="1:18" x14ac:dyDescent="0.25">
      <c r="A287">
        <v>286</v>
      </c>
      <c r="B287" t="s">
        <v>888</v>
      </c>
      <c r="C287" t="s">
        <v>889</v>
      </c>
      <c r="D287" s="5">
        <v>1.7615740740740741E-2</v>
      </c>
      <c r="E287" t="s">
        <v>807</v>
      </c>
      <c r="F287" s="9">
        <v>180000</v>
      </c>
      <c r="G287" s="9">
        <v>6427263</v>
      </c>
      <c r="H287" s="9">
        <v>2216</v>
      </c>
      <c r="I287" s="1">
        <f t="shared" si="32"/>
        <v>2.8350481379087803E-2</v>
      </c>
      <c r="J287" t="s">
        <v>890</v>
      </c>
      <c r="K287">
        <f t="shared" si="33"/>
        <v>25</v>
      </c>
      <c r="L287">
        <f t="shared" si="34"/>
        <v>6</v>
      </c>
      <c r="M287">
        <f t="shared" si="35"/>
        <v>2018</v>
      </c>
      <c r="N287" t="str">
        <f t="shared" si="39"/>
        <v>Jun</v>
      </c>
      <c r="O287" t="s">
        <v>886</v>
      </c>
      <c r="P287" s="1">
        <f t="shared" si="36"/>
        <v>2.8005700093492361E-2</v>
      </c>
      <c r="Q287" s="1">
        <f t="shared" si="37"/>
        <v>3.4478128559543928E-4</v>
      </c>
      <c r="R287" s="1">
        <f t="shared" si="38"/>
        <v>1.2311111111111111E-2</v>
      </c>
    </row>
    <row r="288" spans="1:18" x14ac:dyDescent="0.25">
      <c r="A288">
        <v>287</v>
      </c>
      <c r="B288" t="s">
        <v>891</v>
      </c>
      <c r="C288" t="s">
        <v>892</v>
      </c>
      <c r="D288" s="5">
        <v>1.9270833333333334E-2</v>
      </c>
      <c r="E288" t="s">
        <v>807</v>
      </c>
      <c r="F288" s="9">
        <v>200000</v>
      </c>
      <c r="G288" s="9">
        <v>7216254</v>
      </c>
      <c r="H288" s="9">
        <v>4484</v>
      </c>
      <c r="I288" s="1">
        <f t="shared" si="32"/>
        <v>2.8336585713307764E-2</v>
      </c>
      <c r="J288" t="s">
        <v>893</v>
      </c>
      <c r="K288">
        <f t="shared" si="33"/>
        <v>25</v>
      </c>
      <c r="L288">
        <f t="shared" si="34"/>
        <v>6</v>
      </c>
      <c r="M288">
        <f t="shared" si="35"/>
        <v>2018</v>
      </c>
      <c r="N288" t="str">
        <f t="shared" si="39"/>
        <v>Jun</v>
      </c>
      <c r="O288" t="s">
        <v>886</v>
      </c>
      <c r="P288" s="1">
        <f t="shared" si="36"/>
        <v>2.7715210689645903E-2</v>
      </c>
      <c r="Q288" s="1">
        <f t="shared" si="37"/>
        <v>6.2137502366186117E-4</v>
      </c>
      <c r="R288" s="1">
        <f t="shared" si="38"/>
        <v>2.2419999999999999E-2</v>
      </c>
    </row>
    <row r="289" spans="1:18" x14ac:dyDescent="0.25">
      <c r="A289">
        <v>288</v>
      </c>
      <c r="B289" t="s">
        <v>894</v>
      </c>
      <c r="C289" t="s">
        <v>895</v>
      </c>
      <c r="D289" s="5">
        <v>2.0729166666666667E-2</v>
      </c>
      <c r="E289" t="s">
        <v>807</v>
      </c>
      <c r="F289" s="9">
        <v>160000</v>
      </c>
      <c r="G289" s="9">
        <v>9542152</v>
      </c>
      <c r="H289" s="9">
        <v>9307</v>
      </c>
      <c r="I289" s="1">
        <f t="shared" si="32"/>
        <v>1.774306257121035E-2</v>
      </c>
      <c r="J289" t="s">
        <v>896</v>
      </c>
      <c r="K289">
        <f t="shared" si="33"/>
        <v>25</v>
      </c>
      <c r="L289">
        <f t="shared" si="34"/>
        <v>6</v>
      </c>
      <c r="M289">
        <f t="shared" si="35"/>
        <v>2018</v>
      </c>
      <c r="N289" t="str">
        <f t="shared" si="39"/>
        <v>Jun</v>
      </c>
      <c r="O289" t="s">
        <v>886</v>
      </c>
      <c r="P289" s="1">
        <f t="shared" si="36"/>
        <v>1.6767706068819697E-2</v>
      </c>
      <c r="Q289" s="1">
        <f t="shared" si="37"/>
        <v>9.7535650239065569E-4</v>
      </c>
      <c r="R289" s="1">
        <f t="shared" si="38"/>
        <v>5.8168749999999998E-2</v>
      </c>
    </row>
    <row r="290" spans="1:18" x14ac:dyDescent="0.25">
      <c r="A290">
        <v>289</v>
      </c>
      <c r="B290" t="s">
        <v>897</v>
      </c>
      <c r="C290" t="s">
        <v>898</v>
      </c>
      <c r="D290" s="5">
        <v>1.9988425925925927E-2</v>
      </c>
      <c r="E290" t="s">
        <v>807</v>
      </c>
      <c r="F290" s="9">
        <v>190000</v>
      </c>
      <c r="G290" s="9">
        <v>4307969</v>
      </c>
      <c r="H290" s="9">
        <v>2368</v>
      </c>
      <c r="I290" s="1">
        <f t="shared" si="32"/>
        <v>4.46539889214616E-2</v>
      </c>
      <c r="J290" t="s">
        <v>899</v>
      </c>
      <c r="K290">
        <f t="shared" si="33"/>
        <v>25</v>
      </c>
      <c r="L290">
        <f t="shared" si="34"/>
        <v>6</v>
      </c>
      <c r="M290">
        <f t="shared" si="35"/>
        <v>2018</v>
      </c>
      <c r="N290" t="str">
        <f t="shared" si="39"/>
        <v>Jun</v>
      </c>
      <c r="O290" t="s">
        <v>886</v>
      </c>
      <c r="P290" s="1">
        <f t="shared" si="36"/>
        <v>4.4104309942805994E-2</v>
      </c>
      <c r="Q290" s="1">
        <f t="shared" si="37"/>
        <v>5.4967897865560312E-4</v>
      </c>
      <c r="R290" s="1">
        <f t="shared" si="38"/>
        <v>1.2463157894736843E-2</v>
      </c>
    </row>
    <row r="291" spans="1:18" x14ac:dyDescent="0.25">
      <c r="A291">
        <v>290</v>
      </c>
      <c r="B291" t="s">
        <v>900</v>
      </c>
      <c r="C291" t="s">
        <v>901</v>
      </c>
      <c r="D291" s="5">
        <v>2.3819444444444445E-2</v>
      </c>
      <c r="E291" t="s">
        <v>807</v>
      </c>
      <c r="F291" s="9">
        <v>250000</v>
      </c>
      <c r="G291" s="9">
        <v>4364879</v>
      </c>
      <c r="H291" s="9">
        <v>3532</v>
      </c>
      <c r="I291" s="1">
        <f t="shared" si="32"/>
        <v>5.8084542549747653E-2</v>
      </c>
      <c r="J291" t="s">
        <v>902</v>
      </c>
      <c r="K291">
        <f t="shared" si="33"/>
        <v>25</v>
      </c>
      <c r="L291">
        <f t="shared" si="34"/>
        <v>6</v>
      </c>
      <c r="M291">
        <f t="shared" si="35"/>
        <v>2018</v>
      </c>
      <c r="N291" t="str">
        <f t="shared" si="39"/>
        <v>Jun</v>
      </c>
      <c r="O291" t="s">
        <v>886</v>
      </c>
      <c r="P291" s="1">
        <f t="shared" si="36"/>
        <v>5.7275356315719173E-2</v>
      </c>
      <c r="Q291" s="1">
        <f t="shared" si="37"/>
        <v>8.0918623402848056E-4</v>
      </c>
      <c r="R291" s="1">
        <f t="shared" si="38"/>
        <v>1.4128E-2</v>
      </c>
    </row>
    <row r="292" spans="1:18" x14ac:dyDescent="0.25">
      <c r="A292">
        <v>291</v>
      </c>
      <c r="B292" t="s">
        <v>903</v>
      </c>
      <c r="C292" t="s">
        <v>904</v>
      </c>
      <c r="D292" s="5">
        <v>2.327546296296296E-2</v>
      </c>
      <c r="E292" t="s">
        <v>807</v>
      </c>
      <c r="F292" s="9">
        <v>369000</v>
      </c>
      <c r="G292" s="9">
        <v>21905505</v>
      </c>
      <c r="H292" s="9">
        <v>12466</v>
      </c>
      <c r="I292" s="1">
        <f t="shared" si="32"/>
        <v>1.7414161417415395E-2</v>
      </c>
      <c r="J292" t="s">
        <v>905</v>
      </c>
      <c r="K292">
        <f t="shared" si="33"/>
        <v>25</v>
      </c>
      <c r="L292">
        <f t="shared" si="34"/>
        <v>6</v>
      </c>
      <c r="M292">
        <f t="shared" si="35"/>
        <v>2018</v>
      </c>
      <c r="N292" t="str">
        <f t="shared" si="39"/>
        <v>Jun</v>
      </c>
      <c r="O292" t="s">
        <v>886</v>
      </c>
      <c r="P292" s="1">
        <f t="shared" si="36"/>
        <v>1.6845080722859392E-2</v>
      </c>
      <c r="Q292" s="1">
        <f t="shared" si="37"/>
        <v>5.6908069455600312E-4</v>
      </c>
      <c r="R292" s="1">
        <f t="shared" si="38"/>
        <v>3.378319783197832E-2</v>
      </c>
    </row>
    <row r="293" spans="1:18" x14ac:dyDescent="0.25">
      <c r="A293">
        <v>292</v>
      </c>
      <c r="B293" t="s">
        <v>906</v>
      </c>
      <c r="C293" t="s">
        <v>907</v>
      </c>
      <c r="D293" s="5">
        <v>1.6932870370370369E-2</v>
      </c>
      <c r="E293" t="s">
        <v>807</v>
      </c>
      <c r="F293" s="9">
        <v>88000</v>
      </c>
      <c r="G293" s="9">
        <v>3920702</v>
      </c>
      <c r="H293" s="9">
        <v>1488</v>
      </c>
      <c r="I293" s="1">
        <f t="shared" si="32"/>
        <v>2.2824483982715339E-2</v>
      </c>
      <c r="J293" t="s">
        <v>14</v>
      </c>
      <c r="K293">
        <f t="shared" si="33"/>
        <v>24</v>
      </c>
      <c r="L293">
        <f t="shared" si="34"/>
        <v>6</v>
      </c>
      <c r="M293">
        <f t="shared" si="35"/>
        <v>2018</v>
      </c>
      <c r="N293" t="str">
        <f t="shared" si="39"/>
        <v>Jun</v>
      </c>
      <c r="O293" t="s">
        <v>908</v>
      </c>
      <c r="P293" s="1">
        <f t="shared" si="36"/>
        <v>2.2444960111735093E-2</v>
      </c>
      <c r="Q293" s="1">
        <f t="shared" si="37"/>
        <v>3.7952387098024793E-4</v>
      </c>
      <c r="R293" s="1">
        <f t="shared" si="38"/>
        <v>1.6909090909090908E-2</v>
      </c>
    </row>
    <row r="294" spans="1:18" x14ac:dyDescent="0.25">
      <c r="A294">
        <v>293</v>
      </c>
      <c r="B294" t="s">
        <v>909</v>
      </c>
      <c r="C294" t="s">
        <v>910</v>
      </c>
      <c r="D294" s="5">
        <v>8.5532407407407415E-3</v>
      </c>
      <c r="E294" t="s">
        <v>807</v>
      </c>
      <c r="F294" s="9">
        <v>363000</v>
      </c>
      <c r="G294" s="9">
        <v>16414340</v>
      </c>
      <c r="H294" s="9">
        <v>19181</v>
      </c>
      <c r="I294" s="1">
        <f t="shared" si="32"/>
        <v>2.3283360768693716E-2</v>
      </c>
      <c r="J294" t="s">
        <v>912</v>
      </c>
      <c r="K294">
        <f t="shared" si="33"/>
        <v>23</v>
      </c>
      <c r="L294">
        <f t="shared" si="34"/>
        <v>6</v>
      </c>
      <c r="M294">
        <f t="shared" si="35"/>
        <v>2018</v>
      </c>
      <c r="N294" t="str">
        <f t="shared" si="39"/>
        <v>Jun</v>
      </c>
      <c r="O294" t="s">
        <v>911</v>
      </c>
      <c r="P294" s="1">
        <f t="shared" si="36"/>
        <v>2.2114809367906354E-2</v>
      </c>
      <c r="Q294" s="1">
        <f t="shared" si="37"/>
        <v>1.1685514007873604E-3</v>
      </c>
      <c r="R294" s="1">
        <f t="shared" si="38"/>
        <v>5.284022038567493E-2</v>
      </c>
    </row>
    <row r="295" spans="1:18" x14ac:dyDescent="0.25">
      <c r="A295">
        <v>294</v>
      </c>
      <c r="B295" t="s">
        <v>913</v>
      </c>
      <c r="C295" t="s">
        <v>914</v>
      </c>
      <c r="D295" s="5">
        <v>1.3425925925925925E-3</v>
      </c>
      <c r="E295" t="s">
        <v>807</v>
      </c>
      <c r="F295" s="9">
        <v>47000</v>
      </c>
      <c r="G295" s="9">
        <v>1549888</v>
      </c>
      <c r="H295" s="9">
        <v>1288</v>
      </c>
      <c r="I295" s="1">
        <f t="shared" si="32"/>
        <v>3.1155799644877566E-2</v>
      </c>
      <c r="J295" t="s">
        <v>613</v>
      </c>
      <c r="K295">
        <f t="shared" si="33"/>
        <v>22</v>
      </c>
      <c r="L295">
        <f t="shared" si="34"/>
        <v>6</v>
      </c>
      <c r="M295">
        <f t="shared" si="35"/>
        <v>2018</v>
      </c>
      <c r="N295" t="str">
        <f t="shared" si="39"/>
        <v>Jun</v>
      </c>
      <c r="O295" t="s">
        <v>915</v>
      </c>
      <c r="P295" s="1">
        <f t="shared" si="36"/>
        <v>3.0324771854482388E-2</v>
      </c>
      <c r="Q295" s="1">
        <f t="shared" si="37"/>
        <v>8.3102779039517696E-4</v>
      </c>
      <c r="R295" s="1">
        <f t="shared" si="38"/>
        <v>2.7404255319148935E-2</v>
      </c>
    </row>
    <row r="296" spans="1:18" x14ac:dyDescent="0.25">
      <c r="A296">
        <v>295</v>
      </c>
      <c r="B296" t="s">
        <v>916</v>
      </c>
      <c r="C296" t="s">
        <v>917</v>
      </c>
      <c r="D296" s="5">
        <v>1.1342592592592591E-3</v>
      </c>
      <c r="E296" t="s">
        <v>807</v>
      </c>
      <c r="F296" s="9">
        <v>103000</v>
      </c>
      <c r="G296" s="9">
        <v>1685363</v>
      </c>
      <c r="H296" s="9">
        <v>3295</v>
      </c>
      <c r="I296" s="1">
        <f t="shared" si="32"/>
        <v>6.3069498974404919E-2</v>
      </c>
      <c r="J296" t="s">
        <v>613</v>
      </c>
      <c r="K296">
        <f t="shared" si="33"/>
        <v>21</v>
      </c>
      <c r="L296">
        <f t="shared" si="34"/>
        <v>5</v>
      </c>
      <c r="M296">
        <f t="shared" si="35"/>
        <v>2018</v>
      </c>
      <c r="N296" t="str">
        <f t="shared" si="39"/>
        <v>May</v>
      </c>
      <c r="O296" t="s">
        <v>918</v>
      </c>
      <c r="P296" s="1">
        <f t="shared" si="36"/>
        <v>6.1114430541076313E-2</v>
      </c>
      <c r="Q296" s="1">
        <f t="shared" si="37"/>
        <v>1.9550684333286064E-3</v>
      </c>
      <c r="R296" s="1">
        <f t="shared" si="38"/>
        <v>3.1990291262135921E-2</v>
      </c>
    </row>
    <row r="297" spans="1:18" x14ac:dyDescent="0.25">
      <c r="A297">
        <v>296</v>
      </c>
      <c r="B297" t="s">
        <v>919</v>
      </c>
      <c r="C297" t="s">
        <v>920</v>
      </c>
      <c r="D297" s="5">
        <v>7.7546296296296287E-3</v>
      </c>
      <c r="E297" t="s">
        <v>807</v>
      </c>
      <c r="F297" s="9">
        <v>593000</v>
      </c>
      <c r="G297" s="9">
        <v>32165066</v>
      </c>
      <c r="H297" s="9">
        <v>14421</v>
      </c>
      <c r="I297" s="1">
        <f t="shared" si="32"/>
        <v>1.8884494127883959E-2</v>
      </c>
      <c r="J297" t="s">
        <v>14</v>
      </c>
      <c r="K297">
        <f t="shared" si="33"/>
        <v>20</v>
      </c>
      <c r="L297">
        <f t="shared" si="34"/>
        <v>5</v>
      </c>
      <c r="M297">
        <f t="shared" si="35"/>
        <v>2018</v>
      </c>
      <c r="N297" t="str">
        <f t="shared" si="39"/>
        <v>May</v>
      </c>
      <c r="O297" t="s">
        <v>921</v>
      </c>
      <c r="P297" s="1">
        <f t="shared" si="36"/>
        <v>1.8436150574042038E-2</v>
      </c>
      <c r="Q297" s="1">
        <f t="shared" si="37"/>
        <v>4.4834355384192276E-4</v>
      </c>
      <c r="R297" s="1">
        <f t="shared" si="38"/>
        <v>2.4318718381112985E-2</v>
      </c>
    </row>
    <row r="298" spans="1:18" x14ac:dyDescent="0.25">
      <c r="A298">
        <v>297</v>
      </c>
      <c r="B298" t="s">
        <v>922</v>
      </c>
      <c r="C298" t="s">
        <v>923</v>
      </c>
      <c r="D298" s="5">
        <v>1.8912037037037036E-2</v>
      </c>
      <c r="E298" t="s">
        <v>807</v>
      </c>
      <c r="F298" s="9">
        <v>325000</v>
      </c>
      <c r="G298" s="9">
        <v>13232544</v>
      </c>
      <c r="H298" s="9">
        <v>15748</v>
      </c>
      <c r="I298" s="1">
        <f t="shared" si="32"/>
        <v>2.5750755108012488E-2</v>
      </c>
      <c r="J298" t="s">
        <v>613</v>
      </c>
      <c r="K298">
        <f t="shared" si="33"/>
        <v>19</v>
      </c>
      <c r="L298">
        <f t="shared" si="34"/>
        <v>5</v>
      </c>
      <c r="M298">
        <f t="shared" si="35"/>
        <v>2018</v>
      </c>
      <c r="N298" t="str">
        <f t="shared" si="39"/>
        <v>May</v>
      </c>
      <c r="O298" t="s">
        <v>924</v>
      </c>
      <c r="P298" s="1">
        <f t="shared" si="36"/>
        <v>2.4560658933006383E-2</v>
      </c>
      <c r="Q298" s="1">
        <f t="shared" si="37"/>
        <v>1.1900961750061063E-3</v>
      </c>
      <c r="R298" s="1">
        <f t="shared" si="38"/>
        <v>4.8455384615384615E-2</v>
      </c>
    </row>
    <row r="299" spans="1:18" x14ac:dyDescent="0.25">
      <c r="A299">
        <v>298</v>
      </c>
      <c r="B299" t="s">
        <v>925</v>
      </c>
      <c r="C299" t="s">
        <v>926</v>
      </c>
      <c r="D299" s="5">
        <v>1.1747685185185186E-2</v>
      </c>
      <c r="E299" t="s">
        <v>807</v>
      </c>
      <c r="F299" s="9">
        <v>320000</v>
      </c>
      <c r="G299" s="9">
        <v>17434213</v>
      </c>
      <c r="H299" s="9">
        <v>5505</v>
      </c>
      <c r="I299" s="1">
        <f t="shared" si="32"/>
        <v>1.867047282260461E-2</v>
      </c>
      <c r="J299" t="s">
        <v>14</v>
      </c>
      <c r="K299">
        <f t="shared" si="33"/>
        <v>18</v>
      </c>
      <c r="L299">
        <f t="shared" si="34"/>
        <v>4</v>
      </c>
      <c r="M299">
        <f t="shared" si="35"/>
        <v>2018</v>
      </c>
      <c r="N299" t="str">
        <f t="shared" si="39"/>
        <v>Apr</v>
      </c>
      <c r="O299" t="s">
        <v>927</v>
      </c>
      <c r="P299" s="1">
        <f t="shared" si="36"/>
        <v>1.8354714376840525E-2</v>
      </c>
      <c r="Q299" s="1">
        <f t="shared" si="37"/>
        <v>3.1575844576408468E-4</v>
      </c>
      <c r="R299" s="1">
        <f t="shared" si="38"/>
        <v>1.7203125E-2</v>
      </c>
    </row>
    <row r="300" spans="1:18" x14ac:dyDescent="0.25">
      <c r="A300">
        <v>299</v>
      </c>
      <c r="B300" t="s">
        <v>928</v>
      </c>
      <c r="C300" t="s">
        <v>929</v>
      </c>
      <c r="D300" s="5">
        <v>2.7696759259259258E-2</v>
      </c>
      <c r="E300" t="s">
        <v>807</v>
      </c>
      <c r="F300" s="9">
        <v>276000</v>
      </c>
      <c r="G300" s="9">
        <v>10361296</v>
      </c>
      <c r="H300" s="9">
        <v>6601</v>
      </c>
      <c r="I300" s="1">
        <f t="shared" si="32"/>
        <v>2.7274676835793515E-2</v>
      </c>
      <c r="J300" t="s">
        <v>14</v>
      </c>
      <c r="K300">
        <f t="shared" si="33"/>
        <v>17</v>
      </c>
      <c r="L300">
        <f t="shared" si="34"/>
        <v>4</v>
      </c>
      <c r="M300">
        <f t="shared" si="35"/>
        <v>2018</v>
      </c>
      <c r="N300" t="str">
        <f t="shared" si="39"/>
        <v>Apr</v>
      </c>
      <c r="O300" t="s">
        <v>930</v>
      </c>
      <c r="P300" s="1">
        <f t="shared" si="36"/>
        <v>2.6637594370433969E-2</v>
      </c>
      <c r="Q300" s="1">
        <f t="shared" si="37"/>
        <v>6.3708246535954579E-4</v>
      </c>
      <c r="R300" s="1">
        <f t="shared" si="38"/>
        <v>2.3916666666666666E-2</v>
      </c>
    </row>
    <row r="301" spans="1:18" x14ac:dyDescent="0.25">
      <c r="A301">
        <v>300</v>
      </c>
      <c r="B301" t="s">
        <v>931</v>
      </c>
      <c r="C301" t="s">
        <v>932</v>
      </c>
      <c r="D301" s="5">
        <v>1.2581018518518519E-2</v>
      </c>
      <c r="E301" t="s">
        <v>807</v>
      </c>
      <c r="F301" s="9">
        <v>367000</v>
      </c>
      <c r="G301" s="9">
        <v>16534566</v>
      </c>
      <c r="H301" s="9">
        <v>11172</v>
      </c>
      <c r="I301" s="1">
        <f t="shared" si="32"/>
        <v>2.2871601226182772E-2</v>
      </c>
      <c r="J301" t="s">
        <v>14</v>
      </c>
      <c r="K301">
        <f t="shared" si="33"/>
        <v>16</v>
      </c>
      <c r="L301">
        <f t="shared" si="34"/>
        <v>4</v>
      </c>
      <c r="M301">
        <f t="shared" si="35"/>
        <v>2018</v>
      </c>
      <c r="N301" t="str">
        <f t="shared" si="39"/>
        <v>Apr</v>
      </c>
      <c r="O301" t="s">
        <v>933</v>
      </c>
      <c r="P301" s="1">
        <f t="shared" si="36"/>
        <v>2.21959257956937E-2</v>
      </c>
      <c r="Q301" s="1">
        <f t="shared" si="37"/>
        <v>6.7567543048907357E-4</v>
      </c>
      <c r="R301" s="1">
        <f t="shared" si="38"/>
        <v>3.0441416893732968E-2</v>
      </c>
    </row>
    <row r="302" spans="1:18" x14ac:dyDescent="0.25">
      <c r="A302">
        <v>301</v>
      </c>
      <c r="B302" t="s">
        <v>934</v>
      </c>
      <c r="C302" t="s">
        <v>935</v>
      </c>
      <c r="D302" s="5">
        <v>7.037037037037037E-3</v>
      </c>
      <c r="E302" t="s">
        <v>807</v>
      </c>
      <c r="F302" s="9">
        <v>348000</v>
      </c>
      <c r="G302" s="9">
        <v>11727406</v>
      </c>
      <c r="H302" s="9">
        <v>12778</v>
      </c>
      <c r="I302" s="1">
        <f t="shared" si="32"/>
        <v>3.0763665895083704E-2</v>
      </c>
      <c r="J302" t="s">
        <v>14</v>
      </c>
      <c r="K302">
        <f t="shared" si="33"/>
        <v>15</v>
      </c>
      <c r="L302">
        <f t="shared" si="34"/>
        <v>4</v>
      </c>
      <c r="M302">
        <f t="shared" si="35"/>
        <v>2018</v>
      </c>
      <c r="N302" t="str">
        <f t="shared" si="39"/>
        <v>Apr</v>
      </c>
      <c r="O302" t="s">
        <v>936</v>
      </c>
      <c r="P302" s="1">
        <f t="shared" si="36"/>
        <v>2.9674081378268987E-2</v>
      </c>
      <c r="Q302" s="1">
        <f t="shared" si="37"/>
        <v>1.0895845168147158E-3</v>
      </c>
      <c r="R302" s="1">
        <f t="shared" si="38"/>
        <v>3.6718390804597704E-2</v>
      </c>
    </row>
    <row r="303" spans="1:18" x14ac:dyDescent="0.25">
      <c r="A303">
        <v>302</v>
      </c>
      <c r="B303" t="s">
        <v>937</v>
      </c>
      <c r="C303" t="s">
        <v>938</v>
      </c>
      <c r="D303" s="5">
        <v>2.1412037037037038E-3</v>
      </c>
      <c r="E303" t="s">
        <v>807</v>
      </c>
      <c r="F303" s="9">
        <v>362000</v>
      </c>
      <c r="G303" s="9">
        <v>6503444</v>
      </c>
      <c r="H303" s="9">
        <v>22811</v>
      </c>
      <c r="I303" s="1">
        <f t="shared" si="32"/>
        <v>5.9170341130022799E-2</v>
      </c>
      <c r="J303" t="s">
        <v>613</v>
      </c>
      <c r="K303">
        <f t="shared" si="33"/>
        <v>14</v>
      </c>
      <c r="L303">
        <f t="shared" si="34"/>
        <v>4</v>
      </c>
      <c r="M303">
        <f t="shared" si="35"/>
        <v>2018</v>
      </c>
      <c r="N303" t="str">
        <f t="shared" si="39"/>
        <v>Apr</v>
      </c>
      <c r="O303" t="s">
        <v>939</v>
      </c>
      <c r="P303" s="1">
        <f t="shared" si="36"/>
        <v>5.5662814963886829E-2</v>
      </c>
      <c r="Q303" s="1">
        <f t="shared" si="37"/>
        <v>3.5075261661359734E-3</v>
      </c>
      <c r="R303" s="1">
        <f t="shared" si="38"/>
        <v>6.3013812154696133E-2</v>
      </c>
    </row>
    <row r="304" spans="1:18" x14ac:dyDescent="0.25">
      <c r="A304">
        <v>303</v>
      </c>
      <c r="B304" t="s">
        <v>940</v>
      </c>
      <c r="C304" t="s">
        <v>941</v>
      </c>
      <c r="D304" s="5">
        <v>7.6273148148148151E-3</v>
      </c>
      <c r="E304" t="s">
        <v>807</v>
      </c>
      <c r="F304" s="9">
        <v>389000</v>
      </c>
      <c r="G304" s="9">
        <v>20942969</v>
      </c>
      <c r="H304" s="9">
        <v>15263</v>
      </c>
      <c r="I304" s="1">
        <f t="shared" si="32"/>
        <v>1.9303041512404473E-2</v>
      </c>
      <c r="J304" t="s">
        <v>14</v>
      </c>
      <c r="K304">
        <f t="shared" si="33"/>
        <v>13</v>
      </c>
      <c r="L304">
        <f t="shared" si="34"/>
        <v>3</v>
      </c>
      <c r="M304">
        <f t="shared" si="35"/>
        <v>2018</v>
      </c>
      <c r="N304" t="str">
        <f t="shared" si="39"/>
        <v>Mar</v>
      </c>
      <c r="O304" t="s">
        <v>942</v>
      </c>
      <c r="P304" s="1">
        <f t="shared" si="36"/>
        <v>1.8574252771896858E-2</v>
      </c>
      <c r="Q304" s="1">
        <f t="shared" si="37"/>
        <v>7.2878874050761385E-4</v>
      </c>
      <c r="R304" s="1">
        <f t="shared" si="38"/>
        <v>3.9236503856041133E-2</v>
      </c>
    </row>
    <row r="305" spans="1:18" x14ac:dyDescent="0.25">
      <c r="A305">
        <v>304</v>
      </c>
      <c r="B305" t="s">
        <v>943</v>
      </c>
      <c r="C305" t="s">
        <v>944</v>
      </c>
      <c r="D305" s="5">
        <v>9.4097222222222238E-3</v>
      </c>
      <c r="E305" t="s">
        <v>807</v>
      </c>
      <c r="F305" s="9">
        <v>257000</v>
      </c>
      <c r="G305" s="9">
        <v>9932583</v>
      </c>
      <c r="H305" s="9">
        <v>7086</v>
      </c>
      <c r="I305" s="1">
        <f t="shared" si="32"/>
        <v>2.6587847290075503E-2</v>
      </c>
      <c r="J305" t="s">
        <v>14</v>
      </c>
      <c r="K305">
        <f t="shared" si="33"/>
        <v>12</v>
      </c>
      <c r="L305">
        <f t="shared" si="34"/>
        <v>3</v>
      </c>
      <c r="M305">
        <f t="shared" si="35"/>
        <v>2018</v>
      </c>
      <c r="N305" t="str">
        <f t="shared" si="39"/>
        <v>Mar</v>
      </c>
      <c r="O305" t="s">
        <v>945</v>
      </c>
      <c r="P305" s="1">
        <f t="shared" si="36"/>
        <v>2.5874437696619297E-2</v>
      </c>
      <c r="Q305" s="1">
        <f t="shared" si="37"/>
        <v>7.1340959345620369E-4</v>
      </c>
      <c r="R305" s="1">
        <f t="shared" si="38"/>
        <v>2.7571984435797666E-2</v>
      </c>
    </row>
    <row r="306" spans="1:18" x14ac:dyDescent="0.25">
      <c r="A306">
        <v>305</v>
      </c>
      <c r="B306" t="s">
        <v>946</v>
      </c>
      <c r="C306" t="s">
        <v>947</v>
      </c>
      <c r="D306" s="5">
        <v>6.053240740740741E-3</v>
      </c>
      <c r="E306" t="s">
        <v>807</v>
      </c>
      <c r="F306" s="9">
        <v>302000</v>
      </c>
      <c r="G306" s="9">
        <v>16122363</v>
      </c>
      <c r="H306" s="9">
        <v>9256</v>
      </c>
      <c r="I306" s="1">
        <f t="shared" si="32"/>
        <v>1.9305854855147474E-2</v>
      </c>
      <c r="J306" t="s">
        <v>14</v>
      </c>
      <c r="K306">
        <f t="shared" si="33"/>
        <v>11</v>
      </c>
      <c r="L306">
        <f t="shared" si="34"/>
        <v>3</v>
      </c>
      <c r="M306">
        <f t="shared" si="35"/>
        <v>2018</v>
      </c>
      <c r="N306" t="str">
        <f t="shared" si="39"/>
        <v>Mar</v>
      </c>
      <c r="O306" t="s">
        <v>948</v>
      </c>
      <c r="P306" s="1">
        <f t="shared" si="36"/>
        <v>1.8731745464359038E-2</v>
      </c>
      <c r="Q306" s="1">
        <f t="shared" si="37"/>
        <v>5.7410939078843465E-4</v>
      </c>
      <c r="R306" s="1">
        <f t="shared" si="38"/>
        <v>3.0649006622516555E-2</v>
      </c>
    </row>
    <row r="307" spans="1:18" x14ac:dyDescent="0.25">
      <c r="A307">
        <v>306</v>
      </c>
      <c r="B307" t="s">
        <v>949</v>
      </c>
      <c r="C307" t="s">
        <v>950</v>
      </c>
      <c r="D307" s="5">
        <v>1.2326388888888888E-2</v>
      </c>
      <c r="E307" t="s">
        <v>807</v>
      </c>
      <c r="F307" s="9">
        <v>435000</v>
      </c>
      <c r="G307" s="9">
        <v>24390888</v>
      </c>
      <c r="H307" s="9">
        <v>8826</v>
      </c>
      <c r="I307" s="1">
        <f t="shared" si="32"/>
        <v>1.8196385469852513E-2</v>
      </c>
      <c r="J307" t="s">
        <v>14</v>
      </c>
      <c r="K307">
        <f t="shared" si="33"/>
        <v>10</v>
      </c>
      <c r="L307">
        <f t="shared" si="34"/>
        <v>3</v>
      </c>
      <c r="M307">
        <f t="shared" si="35"/>
        <v>2018</v>
      </c>
      <c r="N307" t="str">
        <f t="shared" si="39"/>
        <v>Mar</v>
      </c>
      <c r="O307" t="s">
        <v>951</v>
      </c>
      <c r="P307" s="1">
        <f t="shared" si="36"/>
        <v>1.7834529025757488E-2</v>
      </c>
      <c r="Q307" s="1">
        <f t="shared" si="37"/>
        <v>3.6185644409502434E-4</v>
      </c>
      <c r="R307" s="1">
        <f t="shared" si="38"/>
        <v>2.0289655172413792E-2</v>
      </c>
    </row>
    <row r="308" spans="1:18" x14ac:dyDescent="0.25">
      <c r="A308">
        <v>307</v>
      </c>
      <c r="B308" t="s">
        <v>952</v>
      </c>
      <c r="C308" t="s">
        <v>953</v>
      </c>
      <c r="D308" s="5">
        <v>1.0069444444444445E-2</v>
      </c>
      <c r="E308" t="s">
        <v>807</v>
      </c>
      <c r="F308" s="9">
        <v>344000</v>
      </c>
      <c r="G308" s="9">
        <v>21916024</v>
      </c>
      <c r="H308" s="9">
        <v>5422</v>
      </c>
      <c r="I308" s="1">
        <f t="shared" si="32"/>
        <v>1.5943676644997285E-2</v>
      </c>
      <c r="J308" t="s">
        <v>14</v>
      </c>
      <c r="K308">
        <f t="shared" si="33"/>
        <v>9</v>
      </c>
      <c r="L308">
        <f t="shared" si="34"/>
        <v>2</v>
      </c>
      <c r="M308">
        <f t="shared" si="35"/>
        <v>2018</v>
      </c>
      <c r="N308" t="str">
        <f t="shared" si="39"/>
        <v>Feb</v>
      </c>
      <c r="O308" t="s">
        <v>954</v>
      </c>
      <c r="P308" s="1">
        <f t="shared" si="36"/>
        <v>1.5696277755490685E-2</v>
      </c>
      <c r="Q308" s="1">
        <f t="shared" si="37"/>
        <v>2.4739888950660029E-4</v>
      </c>
      <c r="R308" s="1">
        <f t="shared" si="38"/>
        <v>1.5761627906976744E-2</v>
      </c>
    </row>
    <row r="309" spans="1:18" x14ac:dyDescent="0.25">
      <c r="A309">
        <v>308</v>
      </c>
      <c r="B309" t="s">
        <v>955</v>
      </c>
      <c r="C309" t="s">
        <v>956</v>
      </c>
      <c r="D309" s="5">
        <v>9.525462962962963E-3</v>
      </c>
      <c r="E309" t="s">
        <v>807</v>
      </c>
      <c r="F309" s="9">
        <v>273000</v>
      </c>
      <c r="G309" s="9">
        <v>11400552</v>
      </c>
      <c r="H309" s="9">
        <v>4225</v>
      </c>
      <c r="I309" s="1">
        <f t="shared" si="32"/>
        <v>2.4316805010845089E-2</v>
      </c>
      <c r="J309" t="s">
        <v>14</v>
      </c>
      <c r="K309">
        <f t="shared" si="33"/>
        <v>8</v>
      </c>
      <c r="L309">
        <f t="shared" si="34"/>
        <v>2</v>
      </c>
      <c r="M309">
        <f t="shared" si="35"/>
        <v>2018</v>
      </c>
      <c r="N309" t="str">
        <f t="shared" si="39"/>
        <v>Feb</v>
      </c>
      <c r="O309" t="s">
        <v>957</v>
      </c>
      <c r="P309" s="1">
        <f t="shared" si="36"/>
        <v>2.3946208920410168E-2</v>
      </c>
      <c r="Q309" s="1">
        <f t="shared" si="37"/>
        <v>3.7059609043491927E-4</v>
      </c>
      <c r="R309" s="1">
        <f t="shared" si="38"/>
        <v>1.5476190476190477E-2</v>
      </c>
    </row>
    <row r="310" spans="1:18" x14ac:dyDescent="0.25">
      <c r="A310">
        <v>309</v>
      </c>
      <c r="B310" t="s">
        <v>958</v>
      </c>
      <c r="C310" t="s">
        <v>959</v>
      </c>
      <c r="D310" s="5">
        <v>1.1064814814814814E-2</v>
      </c>
      <c r="E310" t="s">
        <v>807</v>
      </c>
      <c r="F310" s="9">
        <v>331000</v>
      </c>
      <c r="G310" s="9">
        <v>16029543</v>
      </c>
      <c r="H310" s="9">
        <v>7016</v>
      </c>
      <c r="I310" s="1">
        <f t="shared" si="32"/>
        <v>2.1087064054165487E-2</v>
      </c>
      <c r="J310" t="s">
        <v>14</v>
      </c>
      <c r="K310">
        <f t="shared" si="33"/>
        <v>7</v>
      </c>
      <c r="L310">
        <f t="shared" si="34"/>
        <v>2</v>
      </c>
      <c r="M310">
        <f t="shared" si="35"/>
        <v>2018</v>
      </c>
      <c r="N310" t="str">
        <f t="shared" si="39"/>
        <v>Feb</v>
      </c>
      <c r="O310" t="s">
        <v>960</v>
      </c>
      <c r="P310" s="1">
        <f t="shared" si="36"/>
        <v>2.064937222477272E-2</v>
      </c>
      <c r="Q310" s="1">
        <f t="shared" si="37"/>
        <v>4.376918293927656E-4</v>
      </c>
      <c r="R310" s="1">
        <f t="shared" si="38"/>
        <v>2.1196374622356497E-2</v>
      </c>
    </row>
    <row r="311" spans="1:18" x14ac:dyDescent="0.25">
      <c r="A311">
        <v>310</v>
      </c>
      <c r="B311" t="s">
        <v>961</v>
      </c>
      <c r="C311" t="s">
        <v>962</v>
      </c>
      <c r="D311" s="5">
        <v>1.091435185185185E-2</v>
      </c>
      <c r="E311" t="s">
        <v>807</v>
      </c>
      <c r="F311" s="9">
        <v>350000</v>
      </c>
      <c r="G311" s="9">
        <v>19229899</v>
      </c>
      <c r="H311" s="9">
        <v>4596</v>
      </c>
      <c r="I311" s="1">
        <f t="shared" si="32"/>
        <v>1.843982643902602E-2</v>
      </c>
      <c r="J311" t="s">
        <v>14</v>
      </c>
      <c r="K311">
        <f t="shared" si="33"/>
        <v>6</v>
      </c>
      <c r="L311">
        <f t="shared" si="34"/>
        <v>2</v>
      </c>
      <c r="M311">
        <f t="shared" si="35"/>
        <v>2018</v>
      </c>
      <c r="N311" t="str">
        <f t="shared" si="39"/>
        <v>Feb</v>
      </c>
      <c r="O311" t="s">
        <v>963</v>
      </c>
      <c r="P311" s="1">
        <f t="shared" si="36"/>
        <v>1.820082362367062E-2</v>
      </c>
      <c r="Q311" s="1">
        <f t="shared" si="37"/>
        <v>2.3900281535540045E-4</v>
      </c>
      <c r="R311" s="1">
        <f t="shared" si="38"/>
        <v>1.3131428571428572E-2</v>
      </c>
    </row>
    <row r="312" spans="1:18" x14ac:dyDescent="0.25">
      <c r="A312">
        <v>311</v>
      </c>
      <c r="B312" t="s">
        <v>964</v>
      </c>
      <c r="C312" t="s">
        <v>965</v>
      </c>
      <c r="D312" s="5">
        <v>6.0879629629629643E-3</v>
      </c>
      <c r="E312" t="s">
        <v>807</v>
      </c>
      <c r="F312" s="9">
        <v>362000</v>
      </c>
      <c r="G312" s="9">
        <v>14897755</v>
      </c>
      <c r="H312" s="9">
        <v>7173</v>
      </c>
      <c r="I312" s="1">
        <f t="shared" si="32"/>
        <v>2.4780445107333286E-2</v>
      </c>
      <c r="J312" t="s">
        <v>14</v>
      </c>
      <c r="K312">
        <f t="shared" si="33"/>
        <v>5</v>
      </c>
      <c r="L312">
        <f t="shared" si="34"/>
        <v>1</v>
      </c>
      <c r="M312">
        <f t="shared" si="35"/>
        <v>2018</v>
      </c>
      <c r="N312" t="str">
        <f t="shared" si="39"/>
        <v>Jan</v>
      </c>
      <c r="O312" t="s">
        <v>966</v>
      </c>
      <c r="P312" s="1">
        <f t="shared" si="36"/>
        <v>2.4298963165926678E-2</v>
      </c>
      <c r="Q312" s="1">
        <f t="shared" si="37"/>
        <v>4.8148194140660791E-4</v>
      </c>
      <c r="R312" s="1">
        <f t="shared" si="38"/>
        <v>1.9814917127071823E-2</v>
      </c>
    </row>
    <row r="313" spans="1:18" x14ac:dyDescent="0.25">
      <c r="A313">
        <v>312</v>
      </c>
      <c r="B313" t="s">
        <v>967</v>
      </c>
      <c r="C313" t="s">
        <v>968</v>
      </c>
      <c r="D313" s="5">
        <v>5.4976851851851853E-3</v>
      </c>
      <c r="E313" t="s">
        <v>807</v>
      </c>
      <c r="F313" s="9">
        <v>425000</v>
      </c>
      <c r="G313" s="9">
        <v>16344485</v>
      </c>
      <c r="H313" s="9">
        <v>8044</v>
      </c>
      <c r="I313" s="1">
        <f t="shared" si="32"/>
        <v>2.6494808493507136E-2</v>
      </c>
      <c r="J313" t="s">
        <v>14</v>
      </c>
      <c r="K313">
        <f t="shared" si="33"/>
        <v>4</v>
      </c>
      <c r="L313">
        <f t="shared" si="34"/>
        <v>1</v>
      </c>
      <c r="M313">
        <f t="shared" si="35"/>
        <v>2018</v>
      </c>
      <c r="N313" t="str">
        <f t="shared" si="39"/>
        <v>Jan</v>
      </c>
      <c r="O313" t="s">
        <v>969</v>
      </c>
      <c r="P313" s="1">
        <f t="shared" si="36"/>
        <v>2.6002654718089924E-2</v>
      </c>
      <c r="Q313" s="1">
        <f t="shared" si="37"/>
        <v>4.9215377541721259E-4</v>
      </c>
      <c r="R313" s="1">
        <f t="shared" si="38"/>
        <v>1.8927058823529411E-2</v>
      </c>
    </row>
    <row r="314" spans="1:18" x14ac:dyDescent="0.25">
      <c r="A314">
        <v>313</v>
      </c>
      <c r="B314" t="s">
        <v>970</v>
      </c>
      <c r="C314" t="s">
        <v>971</v>
      </c>
      <c r="D314" s="5">
        <v>4.6157407407407404E-2</v>
      </c>
      <c r="E314" t="s">
        <v>807</v>
      </c>
      <c r="F314" s="9">
        <v>163000</v>
      </c>
      <c r="G314" s="9">
        <v>4118162</v>
      </c>
      <c r="H314" s="9">
        <v>8566</v>
      </c>
      <c r="I314" s="1">
        <f t="shared" si="32"/>
        <v>4.1660818588486803E-2</v>
      </c>
      <c r="J314" t="s">
        <v>14</v>
      </c>
      <c r="K314">
        <f t="shared" si="33"/>
        <v>3</v>
      </c>
      <c r="L314">
        <f t="shared" si="34"/>
        <v>1</v>
      </c>
      <c r="M314">
        <f t="shared" si="35"/>
        <v>2018</v>
      </c>
      <c r="N314" t="str">
        <f t="shared" si="39"/>
        <v>Jan</v>
      </c>
      <c r="O314" t="s">
        <v>972</v>
      </c>
      <c r="P314" s="1">
        <f t="shared" si="36"/>
        <v>3.9580764428402769E-2</v>
      </c>
      <c r="Q314" s="1">
        <f t="shared" si="37"/>
        <v>2.0800541600840376E-3</v>
      </c>
      <c r="R314" s="1">
        <f t="shared" si="38"/>
        <v>5.2552147239263804E-2</v>
      </c>
    </row>
    <row r="315" spans="1:18" x14ac:dyDescent="0.25">
      <c r="A315">
        <v>314</v>
      </c>
      <c r="B315" t="s">
        <v>973</v>
      </c>
      <c r="C315" t="s">
        <v>974</v>
      </c>
      <c r="D315" s="5">
        <v>3.8425925925925923E-3</v>
      </c>
      <c r="E315" t="s">
        <v>807</v>
      </c>
      <c r="F315" s="9">
        <v>399000</v>
      </c>
      <c r="G315" s="9">
        <v>15369244</v>
      </c>
      <c r="H315" s="9">
        <v>10396</v>
      </c>
      <c r="I315" s="1">
        <f t="shared" si="32"/>
        <v>2.6637354446321499E-2</v>
      </c>
      <c r="J315" t="s">
        <v>14</v>
      </c>
      <c r="K315">
        <f t="shared" si="33"/>
        <v>2</v>
      </c>
      <c r="L315">
        <f t="shared" si="34"/>
        <v>1</v>
      </c>
      <c r="M315">
        <f t="shared" si="35"/>
        <v>2018</v>
      </c>
      <c r="N315" t="str">
        <f t="shared" si="39"/>
        <v>Jan</v>
      </c>
      <c r="O315" t="s">
        <v>975</v>
      </c>
      <c r="P315" s="1">
        <f t="shared" si="36"/>
        <v>2.5960938612204998E-2</v>
      </c>
      <c r="Q315" s="1">
        <f t="shared" si="37"/>
        <v>6.7641583411649916E-4</v>
      </c>
      <c r="R315" s="1">
        <f t="shared" si="38"/>
        <v>2.6055137844611529E-2</v>
      </c>
    </row>
    <row r="316" spans="1:18" x14ac:dyDescent="0.25">
      <c r="A316">
        <v>315</v>
      </c>
      <c r="B316" t="s">
        <v>976</v>
      </c>
      <c r="C316" t="s">
        <v>977</v>
      </c>
      <c r="D316" s="5">
        <v>9.0393518518518522E-3</v>
      </c>
      <c r="E316" t="s">
        <v>978</v>
      </c>
      <c r="F316" s="9">
        <v>100000</v>
      </c>
      <c r="G316" s="9">
        <v>4493915</v>
      </c>
      <c r="H316" s="9">
        <v>5787</v>
      </c>
      <c r="I316" s="1">
        <f t="shared" si="32"/>
        <v>2.3540053605820316E-2</v>
      </c>
      <c r="J316" t="s">
        <v>613</v>
      </c>
      <c r="K316">
        <f t="shared" si="33"/>
        <v>21</v>
      </c>
      <c r="L316">
        <f t="shared" si="34"/>
        <v>5</v>
      </c>
      <c r="M316">
        <f t="shared" si="35"/>
        <v>2017</v>
      </c>
      <c r="N316" t="str">
        <f t="shared" si="39"/>
        <v>May</v>
      </c>
      <c r="O316" t="s">
        <v>979</v>
      </c>
      <c r="P316" s="1">
        <f t="shared" si="36"/>
        <v>2.2252312293401189E-2</v>
      </c>
      <c r="Q316" s="1">
        <f t="shared" si="37"/>
        <v>1.2877413124191268E-3</v>
      </c>
      <c r="R316" s="1">
        <f t="shared" si="38"/>
        <v>5.7869999999999998E-2</v>
      </c>
    </row>
    <row r="317" spans="1:18" x14ac:dyDescent="0.25">
      <c r="A317">
        <v>316</v>
      </c>
      <c r="B317" t="s">
        <v>980</v>
      </c>
      <c r="C317" t="s">
        <v>981</v>
      </c>
      <c r="D317" s="5">
        <v>1.7592592592592592E-3</v>
      </c>
      <c r="E317" t="s">
        <v>978</v>
      </c>
      <c r="F317" s="9">
        <v>60000</v>
      </c>
      <c r="G317" s="9">
        <v>1462561</v>
      </c>
      <c r="H317" s="9">
        <v>3450</v>
      </c>
      <c r="I317" s="1">
        <f t="shared" si="32"/>
        <v>4.338280591373625E-2</v>
      </c>
      <c r="J317" t="s">
        <v>613</v>
      </c>
      <c r="K317">
        <f t="shared" si="33"/>
        <v>20</v>
      </c>
      <c r="L317">
        <f t="shared" si="34"/>
        <v>5</v>
      </c>
      <c r="M317">
        <f t="shared" si="35"/>
        <v>2017</v>
      </c>
      <c r="N317" t="str">
        <f t="shared" si="39"/>
        <v>May</v>
      </c>
      <c r="O317" t="s">
        <v>982</v>
      </c>
      <c r="P317" s="1">
        <f t="shared" si="36"/>
        <v>4.1023929942067376E-2</v>
      </c>
      <c r="Q317" s="1">
        <f t="shared" si="37"/>
        <v>2.3588759716688741E-3</v>
      </c>
      <c r="R317" s="1">
        <f t="shared" si="38"/>
        <v>5.7500000000000002E-2</v>
      </c>
    </row>
    <row r="318" spans="1:18" x14ac:dyDescent="0.25">
      <c r="A318">
        <v>317</v>
      </c>
      <c r="B318" t="s">
        <v>983</v>
      </c>
      <c r="C318" t="s">
        <v>984</v>
      </c>
      <c r="D318" s="5">
        <v>4.4444444444444444E-3</v>
      </c>
      <c r="E318" t="s">
        <v>978</v>
      </c>
      <c r="F318" s="9">
        <v>257000</v>
      </c>
      <c r="G318" s="9">
        <v>13190208</v>
      </c>
      <c r="H318" s="9">
        <v>8825</v>
      </c>
      <c r="I318" s="1">
        <f t="shared" si="32"/>
        <v>2.0153207591570958E-2</v>
      </c>
      <c r="J318" t="s">
        <v>613</v>
      </c>
      <c r="K318">
        <f t="shared" si="33"/>
        <v>11</v>
      </c>
      <c r="L318">
        <f t="shared" si="34"/>
        <v>3</v>
      </c>
      <c r="M318">
        <f t="shared" si="35"/>
        <v>2017</v>
      </c>
      <c r="N318" t="str">
        <f t="shared" si="39"/>
        <v>Mar</v>
      </c>
      <c r="O318" t="s">
        <v>985</v>
      </c>
      <c r="P318" s="1">
        <f t="shared" si="36"/>
        <v>1.9484150666918974E-2</v>
      </c>
      <c r="Q318" s="1">
        <f t="shared" si="37"/>
        <v>6.6905692465198422E-4</v>
      </c>
      <c r="R318" s="1">
        <f t="shared" si="38"/>
        <v>3.4338521400778213E-2</v>
      </c>
    </row>
    <row r="319" spans="1:18" x14ac:dyDescent="0.25">
      <c r="A319">
        <v>318</v>
      </c>
      <c r="B319" t="s">
        <v>986</v>
      </c>
      <c r="C319" t="s">
        <v>987</v>
      </c>
      <c r="D319" s="5">
        <v>7.7314814814814815E-3</v>
      </c>
      <c r="E319" t="s">
        <v>978</v>
      </c>
      <c r="F319" s="9">
        <v>64000</v>
      </c>
      <c r="G319" s="9">
        <v>2808550</v>
      </c>
      <c r="H319" s="9">
        <v>1652</v>
      </c>
      <c r="I319" s="1">
        <f t="shared" si="32"/>
        <v>2.3375763294226557E-2</v>
      </c>
      <c r="J319" t="s">
        <v>613</v>
      </c>
      <c r="K319">
        <f t="shared" si="33"/>
        <v>9</v>
      </c>
      <c r="L319">
        <f t="shared" si="34"/>
        <v>2</v>
      </c>
      <c r="M319">
        <f t="shared" si="35"/>
        <v>2017</v>
      </c>
      <c r="N319" t="str">
        <f t="shared" si="39"/>
        <v>Feb</v>
      </c>
      <c r="O319" t="s">
        <v>988</v>
      </c>
      <c r="P319" s="1">
        <f t="shared" si="36"/>
        <v>2.27875594167809E-2</v>
      </c>
      <c r="Q319" s="1">
        <f t="shared" si="37"/>
        <v>5.8820387744565696E-4</v>
      </c>
      <c r="R319" s="1">
        <f t="shared" si="38"/>
        <v>2.5812499999999999E-2</v>
      </c>
    </row>
    <row r="320" spans="1:18" x14ac:dyDescent="0.25">
      <c r="A320">
        <v>319</v>
      </c>
      <c r="B320" t="s">
        <v>989</v>
      </c>
      <c r="C320" t="s">
        <v>990</v>
      </c>
      <c r="D320" s="5">
        <v>9.9537037037037042E-3</v>
      </c>
      <c r="E320" t="s">
        <v>978</v>
      </c>
      <c r="F320" s="9">
        <v>64000</v>
      </c>
      <c r="G320" s="9">
        <v>2472054</v>
      </c>
      <c r="H320" s="9">
        <v>1830</v>
      </c>
      <c r="I320" s="1">
        <f t="shared" si="32"/>
        <v>2.6629677183427222E-2</v>
      </c>
      <c r="J320" t="s">
        <v>613</v>
      </c>
      <c r="K320">
        <f t="shared" si="33"/>
        <v>8</v>
      </c>
      <c r="L320">
        <f t="shared" si="34"/>
        <v>2</v>
      </c>
      <c r="M320">
        <f t="shared" si="35"/>
        <v>2017</v>
      </c>
      <c r="N320" t="str">
        <f t="shared" si="39"/>
        <v>Feb</v>
      </c>
      <c r="O320" t="s">
        <v>991</v>
      </c>
      <c r="P320" s="1">
        <f t="shared" si="36"/>
        <v>2.5889402092349117E-2</v>
      </c>
      <c r="Q320" s="1">
        <f t="shared" si="37"/>
        <v>7.4027509107810749E-4</v>
      </c>
      <c r="R320" s="1">
        <f t="shared" si="38"/>
        <v>2.8593750000000001E-2</v>
      </c>
    </row>
    <row r="321" spans="1:18" x14ac:dyDescent="0.25">
      <c r="A321">
        <v>320</v>
      </c>
      <c r="B321" t="s">
        <v>992</v>
      </c>
      <c r="C321" t="s">
        <v>993</v>
      </c>
      <c r="D321" s="5">
        <v>1.0069444444444445E-2</v>
      </c>
      <c r="E321" t="s">
        <v>978</v>
      </c>
      <c r="F321" s="9">
        <v>66000</v>
      </c>
      <c r="G321" s="9">
        <v>2632115</v>
      </c>
      <c r="H321" s="9">
        <v>2237</v>
      </c>
      <c r="I321" s="1">
        <f t="shared" si="32"/>
        <v>2.5924779122492747E-2</v>
      </c>
      <c r="J321" t="s">
        <v>613</v>
      </c>
      <c r="K321">
        <f t="shared" si="33"/>
        <v>7</v>
      </c>
      <c r="L321">
        <f t="shared" si="34"/>
        <v>2</v>
      </c>
      <c r="M321">
        <f t="shared" si="35"/>
        <v>2017</v>
      </c>
      <c r="N321" t="str">
        <f t="shared" si="39"/>
        <v>Feb</v>
      </c>
      <c r="O321" t="s">
        <v>994</v>
      </c>
      <c r="P321" s="1">
        <f t="shared" si="36"/>
        <v>2.5074892244449806E-2</v>
      </c>
      <c r="Q321" s="1">
        <f t="shared" si="37"/>
        <v>8.4988687804294261E-4</v>
      </c>
      <c r="R321" s="1">
        <f t="shared" si="38"/>
        <v>3.3893939393939393E-2</v>
      </c>
    </row>
    <row r="322" spans="1:18" x14ac:dyDescent="0.25">
      <c r="A322">
        <v>321</v>
      </c>
      <c r="B322" t="s">
        <v>995</v>
      </c>
      <c r="C322" t="s">
        <v>996</v>
      </c>
      <c r="D322" s="5">
        <v>9.386574074074075E-3</v>
      </c>
      <c r="E322" t="s">
        <v>978</v>
      </c>
      <c r="F322" s="9">
        <v>67000</v>
      </c>
      <c r="G322" s="9">
        <v>3020821</v>
      </c>
      <c r="H322" s="9">
        <v>2533</v>
      </c>
      <c r="I322" s="1">
        <f t="shared" ref="I322:I331" si="40">(F322+H322)/G322</f>
        <v>2.3017914666244706E-2</v>
      </c>
      <c r="J322" t="s">
        <v>613</v>
      </c>
      <c r="K322">
        <f t="shared" ref="K322:K331" si="41">WEEKNUM(O322)</f>
        <v>6</v>
      </c>
      <c r="L322">
        <f t="shared" ref="L322:L331" si="42">MONTH(O322)</f>
        <v>2</v>
      </c>
      <c r="M322">
        <f t="shared" ref="M322:M331" si="43">YEAR(O322)</f>
        <v>2017</v>
      </c>
      <c r="N322" t="str">
        <f t="shared" si="39"/>
        <v>Feb</v>
      </c>
      <c r="O322" t="s">
        <v>997</v>
      </c>
      <c r="P322" s="1">
        <f t="shared" ref="P322:P331" si="44">F322/G322</f>
        <v>2.2179400897967803E-2</v>
      </c>
      <c r="Q322" s="1">
        <f t="shared" ref="Q322:Q331" si="45">H322/G322</f>
        <v>8.3851376827690221E-4</v>
      </c>
      <c r="R322" s="1">
        <f t="shared" ref="R322:R331" si="46">H322/F322</f>
        <v>3.7805970149253729E-2</v>
      </c>
    </row>
    <row r="323" spans="1:18" x14ac:dyDescent="0.25">
      <c r="A323">
        <v>322</v>
      </c>
      <c r="B323" t="s">
        <v>998</v>
      </c>
      <c r="C323" t="s">
        <v>999</v>
      </c>
      <c r="D323" s="5">
        <v>6.9791666666666674E-3</v>
      </c>
      <c r="E323" t="s">
        <v>978</v>
      </c>
      <c r="F323" s="9">
        <v>65000</v>
      </c>
      <c r="G323" s="9">
        <v>2928790</v>
      </c>
      <c r="H323" s="9">
        <v>2332</v>
      </c>
      <c r="I323" s="1">
        <f t="shared" si="40"/>
        <v>2.2989698817600442E-2</v>
      </c>
      <c r="J323" t="s">
        <v>613</v>
      </c>
      <c r="K323">
        <f t="shared" si="41"/>
        <v>5</v>
      </c>
      <c r="L323">
        <f t="shared" si="42"/>
        <v>1</v>
      </c>
      <c r="M323">
        <f t="shared" si="43"/>
        <v>2017</v>
      </c>
      <c r="N323" t="str">
        <f t="shared" ref="N323:N331" si="47">TEXT(DATE(M323, L323, 1), "mmm")</f>
        <v>Jan</v>
      </c>
      <c r="O323" t="s">
        <v>1000</v>
      </c>
      <c r="P323" s="1">
        <f t="shared" si="44"/>
        <v>2.2193465560863018E-2</v>
      </c>
      <c r="Q323" s="1">
        <f t="shared" si="45"/>
        <v>7.96233256737424E-4</v>
      </c>
      <c r="R323" s="1">
        <f t="shared" si="46"/>
        <v>3.5876923076923077E-2</v>
      </c>
    </row>
    <row r="324" spans="1:18" x14ac:dyDescent="0.25">
      <c r="A324">
        <v>323</v>
      </c>
      <c r="B324" t="s">
        <v>1001</v>
      </c>
      <c r="C324" t="s">
        <v>1002</v>
      </c>
      <c r="D324" s="5">
        <v>8.8425925925925911E-3</v>
      </c>
      <c r="E324" t="s">
        <v>978</v>
      </c>
      <c r="F324" s="9">
        <v>83000</v>
      </c>
      <c r="G324" s="9">
        <v>3503595</v>
      </c>
      <c r="H324" s="9">
        <v>2604</v>
      </c>
      <c r="I324" s="1">
        <f t="shared" si="40"/>
        <v>2.4433189338379579E-2</v>
      </c>
      <c r="J324" t="s">
        <v>613</v>
      </c>
      <c r="K324">
        <f t="shared" si="41"/>
        <v>4</v>
      </c>
      <c r="L324">
        <f t="shared" si="42"/>
        <v>1</v>
      </c>
      <c r="M324">
        <f t="shared" si="43"/>
        <v>2017</v>
      </c>
      <c r="N324" t="str">
        <f t="shared" si="47"/>
        <v>Jan</v>
      </c>
      <c r="O324" t="s">
        <v>1003</v>
      </c>
      <c r="P324" s="1">
        <f t="shared" si="44"/>
        <v>2.3689952748534006E-2</v>
      </c>
      <c r="Q324" s="1">
        <f t="shared" si="45"/>
        <v>7.4323658984557287E-4</v>
      </c>
      <c r="R324" s="1">
        <f t="shared" si="46"/>
        <v>3.1373493975903617E-2</v>
      </c>
    </row>
    <row r="325" spans="1:18" x14ac:dyDescent="0.25">
      <c r="A325">
        <v>324</v>
      </c>
      <c r="B325" t="s">
        <v>1004</v>
      </c>
      <c r="C325" t="s">
        <v>1005</v>
      </c>
      <c r="D325" s="5">
        <v>8.5763888888888886E-3</v>
      </c>
      <c r="E325" t="s">
        <v>978</v>
      </c>
      <c r="F325" s="9">
        <v>161000</v>
      </c>
      <c r="G325" s="9">
        <v>4280800</v>
      </c>
      <c r="H325" s="9">
        <v>7272</v>
      </c>
      <c r="I325" s="1">
        <f t="shared" si="40"/>
        <v>3.9308540459727155E-2</v>
      </c>
      <c r="J325" t="s">
        <v>613</v>
      </c>
      <c r="K325">
        <f t="shared" si="41"/>
        <v>2</v>
      </c>
      <c r="L325">
        <f t="shared" si="42"/>
        <v>1</v>
      </c>
      <c r="M325">
        <f t="shared" si="43"/>
        <v>2017</v>
      </c>
      <c r="N325" t="str">
        <f t="shared" si="47"/>
        <v>Jan</v>
      </c>
      <c r="O325" t="s">
        <v>1006</v>
      </c>
      <c r="P325" s="1">
        <f t="shared" si="44"/>
        <v>3.7609792562137916E-2</v>
      </c>
      <c r="Q325" s="1">
        <f t="shared" si="45"/>
        <v>1.6987478975892356E-3</v>
      </c>
      <c r="R325" s="1">
        <f t="shared" si="46"/>
        <v>4.5167701863354039E-2</v>
      </c>
    </row>
    <row r="326" spans="1:18" x14ac:dyDescent="0.25">
      <c r="A326">
        <v>325</v>
      </c>
      <c r="B326" t="s">
        <v>1007</v>
      </c>
      <c r="C326" t="s">
        <v>1008</v>
      </c>
      <c r="D326" s="5">
        <v>7.7662037037037031E-3</v>
      </c>
      <c r="E326" t="s">
        <v>1009</v>
      </c>
      <c r="F326" s="9">
        <v>59000</v>
      </c>
      <c r="G326" s="9">
        <v>1516468</v>
      </c>
      <c r="H326" s="9">
        <v>3552</v>
      </c>
      <c r="I326" s="1">
        <f t="shared" si="40"/>
        <v>4.1248480020679629E-2</v>
      </c>
      <c r="J326" t="s">
        <v>613</v>
      </c>
      <c r="K326">
        <f t="shared" si="41"/>
        <v>46</v>
      </c>
      <c r="L326">
        <f t="shared" si="42"/>
        <v>11</v>
      </c>
      <c r="M326">
        <f t="shared" si="43"/>
        <v>2016</v>
      </c>
      <c r="N326" t="str">
        <f t="shared" si="47"/>
        <v>Nov</v>
      </c>
      <c r="O326" t="s">
        <v>1010</v>
      </c>
      <c r="P326" s="1">
        <f t="shared" si="44"/>
        <v>3.890619518512755E-2</v>
      </c>
      <c r="Q326" s="1">
        <f t="shared" si="45"/>
        <v>2.3422848355520855E-3</v>
      </c>
      <c r="R326" s="1">
        <f t="shared" si="46"/>
        <v>6.0203389830508477E-2</v>
      </c>
    </row>
    <row r="327" spans="1:18" x14ac:dyDescent="0.25">
      <c r="A327">
        <v>326</v>
      </c>
      <c r="B327" t="s">
        <v>1011</v>
      </c>
      <c r="C327" t="s">
        <v>1012</v>
      </c>
      <c r="D327" s="5">
        <v>3.1886574074074074E-2</v>
      </c>
      <c r="E327" t="s">
        <v>1009</v>
      </c>
      <c r="F327" s="9">
        <v>84000</v>
      </c>
      <c r="G327" s="9">
        <v>2944450</v>
      </c>
      <c r="H327" s="9">
        <v>6817</v>
      </c>
      <c r="I327" s="1">
        <f t="shared" si="40"/>
        <v>3.0843451238771247E-2</v>
      </c>
      <c r="J327" t="s">
        <v>613</v>
      </c>
      <c r="K327">
        <f t="shared" si="41"/>
        <v>42</v>
      </c>
      <c r="L327">
        <f t="shared" si="42"/>
        <v>10</v>
      </c>
      <c r="M327">
        <f t="shared" si="43"/>
        <v>2016</v>
      </c>
      <c r="N327" t="str">
        <f t="shared" si="47"/>
        <v>Oct</v>
      </c>
      <c r="O327" t="s">
        <v>1013</v>
      </c>
      <c r="P327" s="1">
        <f t="shared" si="44"/>
        <v>2.852824805990932E-2</v>
      </c>
      <c r="Q327" s="1">
        <f t="shared" si="45"/>
        <v>2.3152031788619266E-3</v>
      </c>
      <c r="R327" s="1">
        <f t="shared" si="46"/>
        <v>8.115476190476191E-2</v>
      </c>
    </row>
    <row r="328" spans="1:18" x14ac:dyDescent="0.25">
      <c r="A328">
        <v>327</v>
      </c>
      <c r="B328" t="s">
        <v>1014</v>
      </c>
      <c r="C328" t="s">
        <v>1015</v>
      </c>
      <c r="D328" s="5">
        <v>4.2951388888888886E-2</v>
      </c>
      <c r="E328" t="s">
        <v>1009</v>
      </c>
      <c r="F328" s="9">
        <v>134000</v>
      </c>
      <c r="G328" s="9">
        <v>4132642</v>
      </c>
      <c r="H328" s="9">
        <v>12268</v>
      </c>
      <c r="I328" s="1">
        <f t="shared" si="40"/>
        <v>3.539333917624609E-2</v>
      </c>
      <c r="J328" t="s">
        <v>613</v>
      </c>
      <c r="K328">
        <f t="shared" si="41"/>
        <v>39</v>
      </c>
      <c r="L328">
        <f t="shared" si="42"/>
        <v>9</v>
      </c>
      <c r="M328">
        <f t="shared" si="43"/>
        <v>2016</v>
      </c>
      <c r="N328" t="str">
        <f t="shared" si="47"/>
        <v>Sep</v>
      </c>
      <c r="O328" t="s">
        <v>1016</v>
      </c>
      <c r="P328" s="1">
        <f t="shared" si="44"/>
        <v>3.2424778144344468E-2</v>
      </c>
      <c r="Q328" s="1">
        <f t="shared" si="45"/>
        <v>2.9685610319016261E-3</v>
      </c>
      <c r="R328" s="1">
        <f t="shared" si="46"/>
        <v>9.1552238805970146E-2</v>
      </c>
    </row>
    <row r="329" spans="1:18" x14ac:dyDescent="0.25">
      <c r="A329">
        <v>328</v>
      </c>
      <c r="B329" t="s">
        <v>1017</v>
      </c>
      <c r="C329" t="s">
        <v>1018</v>
      </c>
      <c r="D329" s="5">
        <v>2.1180555555555553E-3</v>
      </c>
      <c r="E329" t="s">
        <v>1009</v>
      </c>
      <c r="F329" s="9">
        <v>66000</v>
      </c>
      <c r="G329" s="9">
        <v>1314070</v>
      </c>
      <c r="H329" s="9">
        <v>4275</v>
      </c>
      <c r="I329" s="1">
        <f t="shared" si="40"/>
        <v>5.3478886208497264E-2</v>
      </c>
      <c r="J329" t="s">
        <v>613</v>
      </c>
      <c r="K329">
        <f t="shared" si="41"/>
        <v>34</v>
      </c>
      <c r="L329">
        <f t="shared" si="42"/>
        <v>8</v>
      </c>
      <c r="M329">
        <f t="shared" si="43"/>
        <v>2016</v>
      </c>
      <c r="N329" t="str">
        <f t="shared" si="47"/>
        <v>Aug</v>
      </c>
      <c r="O329" t="s">
        <v>1019</v>
      </c>
      <c r="P329" s="1">
        <f t="shared" si="44"/>
        <v>5.022563485963457E-2</v>
      </c>
      <c r="Q329" s="1">
        <f t="shared" si="45"/>
        <v>3.2532513488626939E-3</v>
      </c>
      <c r="R329" s="1">
        <f t="shared" si="46"/>
        <v>6.4772727272727273E-2</v>
      </c>
    </row>
    <row r="330" spans="1:18" x14ac:dyDescent="0.25">
      <c r="A330">
        <v>329</v>
      </c>
      <c r="B330" t="s">
        <v>1020</v>
      </c>
      <c r="C330" t="s">
        <v>1021</v>
      </c>
      <c r="D330" s="5">
        <v>3.7152777777777774E-3</v>
      </c>
      <c r="E330" t="s">
        <v>1009</v>
      </c>
      <c r="F330" s="9">
        <v>142000</v>
      </c>
      <c r="G330" s="9">
        <v>4351114</v>
      </c>
      <c r="H330" s="9">
        <v>16370</v>
      </c>
      <c r="I330" s="1">
        <f t="shared" si="40"/>
        <v>3.6397575425511718E-2</v>
      </c>
      <c r="J330" t="s">
        <v>613</v>
      </c>
      <c r="K330">
        <f t="shared" si="41"/>
        <v>23</v>
      </c>
      <c r="L330">
        <f t="shared" si="42"/>
        <v>5</v>
      </c>
      <c r="M330">
        <f t="shared" si="43"/>
        <v>2016</v>
      </c>
      <c r="N330" t="str">
        <f t="shared" si="47"/>
        <v>May</v>
      </c>
      <c r="O330" t="s">
        <v>1022</v>
      </c>
      <c r="P330" s="1">
        <f t="shared" si="44"/>
        <v>3.263532051791794E-2</v>
      </c>
      <c r="Q330" s="1">
        <f t="shared" si="45"/>
        <v>3.7622549075937792E-3</v>
      </c>
      <c r="R330" s="1">
        <f t="shared" si="46"/>
        <v>0.11528169014084506</v>
      </c>
    </row>
    <row r="331" spans="1:18" x14ac:dyDescent="0.25">
      <c r="A331">
        <v>330</v>
      </c>
      <c r="B331" t="s">
        <v>1023</v>
      </c>
      <c r="C331" t="s">
        <v>1024</v>
      </c>
      <c r="D331" s="5">
        <v>6.9444444444444447E-4</v>
      </c>
      <c r="E331" t="s">
        <v>1009</v>
      </c>
      <c r="F331" s="9">
        <v>213000</v>
      </c>
      <c r="G331" s="9">
        <v>4600052</v>
      </c>
      <c r="H331" s="9">
        <v>34307</v>
      </c>
      <c r="I331" s="1">
        <f t="shared" si="40"/>
        <v>5.3761783562446687E-2</v>
      </c>
      <c r="J331" t="s">
        <v>613</v>
      </c>
      <c r="K331">
        <f t="shared" si="41"/>
        <v>21</v>
      </c>
      <c r="L331">
        <f t="shared" si="42"/>
        <v>5</v>
      </c>
      <c r="M331">
        <f t="shared" si="43"/>
        <v>2016</v>
      </c>
      <c r="N331" t="str">
        <f t="shared" si="47"/>
        <v>May</v>
      </c>
      <c r="O331" t="s">
        <v>1025</v>
      </c>
      <c r="P331" s="1">
        <f t="shared" si="44"/>
        <v>4.6303824391550355E-2</v>
      </c>
      <c r="Q331" s="1">
        <f t="shared" si="45"/>
        <v>7.4579591708963293E-3</v>
      </c>
      <c r="R331" s="1">
        <f t="shared" si="46"/>
        <v>0.16106572769953051</v>
      </c>
    </row>
    <row r="332" spans="1:18" x14ac:dyDescent="0.25">
      <c r="D332" s="7"/>
    </row>
  </sheetData>
  <autoFilter ref="A1:S331" xr:uid="{00000000-0001-0000-0000-000000000000}"/>
  <conditionalFormatting sqref="F2:F331">
    <cfRule type="cellIs" dxfId="36" priority="123" operator="equal">
      <formula>$U$2</formula>
    </cfRule>
    <cfRule type="cellIs" dxfId="35" priority="124" operator="lessThan">
      <formula>$U$2</formula>
    </cfRule>
    <cfRule type="cellIs" dxfId="34" priority="125" operator="greaterThan">
      <formula>$U$2</formula>
    </cfRule>
  </conditionalFormatting>
  <conditionalFormatting sqref="G2:G331">
    <cfRule type="cellIs" dxfId="33" priority="126" operator="equal">
      <formula>$V$2</formula>
    </cfRule>
    <cfRule type="cellIs" dxfId="32" priority="127" operator="lessThan">
      <formula>$V$2</formula>
    </cfRule>
    <cfRule type="cellIs" dxfId="31" priority="128" operator="greaterThan">
      <formula>$V$2</formula>
    </cfRule>
  </conditionalFormatting>
  <conditionalFormatting sqref="H2:H331">
    <cfRule type="cellIs" dxfId="30" priority="129" operator="equal">
      <formula>$W$2</formula>
    </cfRule>
    <cfRule type="cellIs" dxfId="29" priority="130" operator="lessThan">
      <formula>$W$2</formula>
    </cfRule>
    <cfRule type="cellIs" dxfId="28" priority="131" operator="greaterThan">
      <formula>$W$2</formula>
    </cfRule>
  </conditionalFormatting>
  <conditionalFormatting sqref="I2:I331">
    <cfRule type="cellIs" dxfId="27" priority="120" operator="equal">
      <formula>$T$2</formula>
    </cfRule>
    <cfRule type="cellIs" dxfId="26" priority="121" operator="lessThan">
      <formula>$T$2</formula>
    </cfRule>
    <cfRule type="cellIs" dxfId="25" priority="122" operator="greaterThan">
      <formula>$T$2</formula>
    </cfRule>
  </conditionalFormatting>
  <conditionalFormatting sqref="P2:P331">
    <cfRule type="cellIs" dxfId="24" priority="132" operator="equal">
      <formula>$Y$2</formula>
    </cfRule>
    <cfRule type="cellIs" dxfId="23" priority="133" operator="lessThan">
      <formula>$Y$2</formula>
    </cfRule>
    <cfRule type="cellIs" dxfId="22" priority="134" operator="greaterThan">
      <formula>$Y$2</formula>
    </cfRule>
  </conditionalFormatting>
  <conditionalFormatting sqref="Q2:Q331">
    <cfRule type="cellIs" dxfId="21" priority="135" operator="equal">
      <formula>$Z$2</formula>
    </cfRule>
    <cfRule type="cellIs" dxfId="20" priority="136" operator="lessThan">
      <formula>$Z$2</formula>
    </cfRule>
    <cfRule type="cellIs" dxfId="19" priority="137" operator="greaterThan">
      <formula>$Z$2</formula>
    </cfRule>
  </conditionalFormatting>
  <conditionalFormatting sqref="R2:R331">
    <cfRule type="cellIs" dxfId="18" priority="138" operator="equal">
      <formula>$AA$2</formula>
    </cfRule>
    <cfRule type="cellIs" dxfId="17" priority="139" operator="lessThan">
      <formula>$AA$2</formula>
    </cfRule>
    <cfRule type="cellIs" dxfId="16" priority="140" operator="greaterThan">
      <formula>$AA$2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3A2C-B470-491C-8818-E3EB250F26F4}">
  <dimension ref="A2:P18"/>
  <sheetViews>
    <sheetView tabSelected="1" zoomScaleNormal="100" workbookViewId="0">
      <selection activeCell="S88" sqref="S88"/>
    </sheetView>
  </sheetViews>
  <sheetFormatPr defaultRowHeight="15" x14ac:dyDescent="0.25"/>
  <cols>
    <col min="1" max="1" width="3.85546875" customWidth="1"/>
    <col min="2" max="2" width="35.140625" bestFit="1" customWidth="1"/>
    <col min="3" max="14" width="16.7109375" customWidth="1"/>
    <col min="15" max="15" width="12.7109375" bestFit="1" customWidth="1"/>
    <col min="16" max="16" width="14.28515625" bestFit="1" customWidth="1"/>
    <col min="17" max="17" width="16.7109375" customWidth="1"/>
    <col min="18" max="18" width="12.5703125" bestFit="1" customWidth="1"/>
    <col min="19" max="19" width="18.5703125" bestFit="1" customWidth="1"/>
    <col min="20" max="22" width="12.5703125" bestFit="1" customWidth="1"/>
    <col min="23" max="23" width="18.5703125" customWidth="1"/>
    <col min="24" max="24" width="13.7109375" customWidth="1"/>
    <col min="25" max="31" width="12.5703125" bestFit="1" customWidth="1"/>
    <col min="33" max="33" width="14.28515625" bestFit="1" customWidth="1"/>
    <col min="37" max="37" width="16.42578125" bestFit="1" customWidth="1"/>
  </cols>
  <sheetData>
    <row r="2" spans="1:16" ht="21" x14ac:dyDescent="0.35">
      <c r="B2" s="18" t="s">
        <v>1057</v>
      </c>
    </row>
    <row r="3" spans="1:16" ht="23.25" x14ac:dyDescent="0.35">
      <c r="A3" s="20"/>
      <c r="B3" s="19">
        <v>2019</v>
      </c>
      <c r="C3" s="15" t="s">
        <v>1042</v>
      </c>
      <c r="D3" s="15" t="s">
        <v>1043</v>
      </c>
      <c r="E3" s="15" t="s">
        <v>1044</v>
      </c>
      <c r="F3" s="15" t="s">
        <v>1045</v>
      </c>
      <c r="G3" s="15" t="s">
        <v>1046</v>
      </c>
      <c r="H3" s="15" t="s">
        <v>1047</v>
      </c>
      <c r="I3" s="15" t="s">
        <v>1048</v>
      </c>
      <c r="J3" s="15" t="s">
        <v>1049</v>
      </c>
      <c r="K3" s="15" t="s">
        <v>1050</v>
      </c>
      <c r="L3" s="15" t="s">
        <v>1051</v>
      </c>
      <c r="M3" s="15" t="s">
        <v>1052</v>
      </c>
      <c r="N3" s="15" t="s">
        <v>1053</v>
      </c>
      <c r="O3" s="15" t="s">
        <v>1058</v>
      </c>
      <c r="P3" s="15" t="s">
        <v>1055</v>
      </c>
    </row>
    <row r="4" spans="1:16" ht="21" x14ac:dyDescent="0.35">
      <c r="B4" s="14" t="s">
        <v>5</v>
      </c>
      <c r="C4" s="17">
        <f>IF($B$3&lt;&gt;"All",
SUMIFS(Sheet1!$F$2:$F$331,Sheet1!$M$2:$M$331,Sheet3!$B$3,Sheet1!$N$2:$N$331,Sheet3!C$3),
SUMIFS(Sheet1!$F$2:$F$331,Sheet1!$N$2:$N$331,Sheet3!C$3))</f>
        <v>1399000</v>
      </c>
      <c r="D4" s="17">
        <f>IF($B$3&lt;&gt;"All",
SUMIFS(Sheet1!$F$2:$F$331,Sheet1!$M$2:$M$331,Sheet3!$B$3,Sheet1!$N$2:$N$331,Sheet3!D$3),
SUMIFS(Sheet1!$F$2:$F$331,Sheet1!$N$2:$N$331,Sheet3!D$3))</f>
        <v>1739000</v>
      </c>
      <c r="E4" s="17">
        <f>IF($B$3&lt;&gt;"All",
SUMIFS(Sheet1!$F$2:$F$331,Sheet1!$M$2:$M$331,Sheet3!$B$3,Sheet1!$N$2:$N$331,Sheet3!E$3),
SUMIFS(Sheet1!$F$2:$F$331,Sheet1!$N$2:$N$331,Sheet3!E$3))</f>
        <v>2280000</v>
      </c>
      <c r="F4" s="17">
        <f>IF($B$3&lt;&gt;"All",
SUMIFS(Sheet1!$F$2:$F$331,Sheet1!$M$2:$M$331,Sheet3!$B$3,Sheet1!$N$2:$N$331,Sheet3!F$3),
SUMIFS(Sheet1!$F$2:$F$331,Sheet1!$N$2:$N$331,Sheet3!F$3))</f>
        <v>1111000</v>
      </c>
      <c r="G4" s="17">
        <f>IF($B$3&lt;&gt;"All",
SUMIFS(Sheet1!$F$2:$F$331,Sheet1!$M$2:$M$331,Sheet3!$B$3,Sheet1!$N$2:$N$331,Sheet3!G$3),
SUMIFS(Sheet1!$F$2:$F$331,Sheet1!$N$2:$N$331,Sheet3!G$3))</f>
        <v>1945000</v>
      </c>
      <c r="H4" s="17">
        <f>IF($B$3&lt;&gt;"All",
SUMIFS(Sheet1!$F$2:$F$331,Sheet1!$M$2:$M$331,Sheet3!$B$3,Sheet1!$N$2:$N$331,Sheet3!H$3),
SUMIFS(Sheet1!$F$2:$F$331,Sheet1!$N$2:$N$331,Sheet3!H$3))</f>
        <v>2896000</v>
      </c>
      <c r="I4" s="17">
        <f>IF($B$3&lt;&gt;"All",
SUMIFS(Sheet1!$F$2:$F$331,Sheet1!$M$2:$M$331,Sheet3!$B$3,Sheet1!$N$2:$N$331,Sheet3!I$3),
SUMIFS(Sheet1!$F$2:$F$331,Sheet1!$N$2:$N$331,Sheet3!I$3))</f>
        <v>2603000</v>
      </c>
      <c r="J4" s="17">
        <f>IF($B$3&lt;&gt;"All",
SUMIFS(Sheet1!$F$2:$F$331,Sheet1!$M$2:$M$331,Sheet3!$B$3,Sheet1!$N$2:$N$331,Sheet3!J$3),
SUMIFS(Sheet1!$F$2:$F$331,Sheet1!$N$2:$N$331,Sheet3!J$3))</f>
        <v>3101000</v>
      </c>
      <c r="K4" s="17">
        <f>IF($B$3&lt;&gt;"All",
SUMIFS(Sheet1!$F$2:$F$331,Sheet1!$M$2:$M$331,Sheet3!$B$3,Sheet1!$N$2:$N$331,Sheet3!K$3),
SUMIFS(Sheet1!$F$2:$F$331,Sheet1!$N$2:$N$331,Sheet3!K$3))</f>
        <v>2983000</v>
      </c>
      <c r="L4" s="17">
        <f>IF($B$3&lt;&gt;"All",
SUMIFS(Sheet1!$F$2:$F$331,Sheet1!$M$2:$M$331,Sheet3!$B$3,Sheet1!$N$2:$N$331,Sheet3!L$3),
SUMIFS(Sheet1!$F$2:$F$331,Sheet1!$N$2:$N$331,Sheet3!L$3))</f>
        <v>3830000</v>
      </c>
      <c r="M4" s="17">
        <f>IF($B$3&lt;&gt;"All",
SUMIFS(Sheet1!$F$2:$F$331,Sheet1!$M$2:$M$331,Sheet3!$B$3,Sheet1!$N$2:$N$331,Sheet3!M$3),
SUMIFS(Sheet1!$F$2:$F$331,Sheet1!$N$2:$N$331,Sheet3!M$3))</f>
        <v>2186000</v>
      </c>
      <c r="N4" s="17">
        <f>IF($B$3&lt;&gt;"All",
SUMIFS(Sheet1!$F$2:$F$331,Sheet1!$M$2:$M$331,Sheet3!$B$3,Sheet1!$N$2:$N$331,Sheet3!N$3),
SUMIFS(Sheet1!$F$2:$F$331,Sheet1!$N$2:$N$331,Sheet3!N$3))</f>
        <v>1926000</v>
      </c>
      <c r="O4" s="16">
        <f>AVERAGE(C4:N4)</f>
        <v>2333250</v>
      </c>
      <c r="P4" s="17">
        <f>SUM(C4:N4)</f>
        <v>27999000</v>
      </c>
    </row>
    <row r="5" spans="1:16" ht="21" x14ac:dyDescent="0.35">
      <c r="B5" s="14" t="s">
        <v>6</v>
      </c>
      <c r="C5" s="17">
        <f>IF($B$3&lt;&gt;"All",
SUMIFS(Sheet1!$G$2:$G$331,Sheet1!$M$2:$M$331,Sheet3!$B$3,Sheet1!$N$2:$N$331,Sheet3!C$3),
SUMIFS(Sheet1!$G$2:$G$331,Sheet1!$N$2:$N$331,Sheet3!C$3))</f>
        <v>71753302</v>
      </c>
      <c r="D5" s="17">
        <f>IF($B$3&lt;&gt;"All",
SUMIFS(Sheet1!$G$2:$G$331,Sheet1!$M$2:$M$331,Sheet3!$B$3,Sheet1!$N$2:$N$331,Sheet3!D$3),
SUMIFS(Sheet1!$G$2:$G$331,Sheet1!$N$2:$N$331,Sheet3!D$3))</f>
        <v>94985137</v>
      </c>
      <c r="E5" s="17">
        <f>IF($B$3&lt;&gt;"All",
SUMIFS(Sheet1!$G$2:$G$331,Sheet1!$M$2:$M$331,Sheet3!$B$3,Sheet1!$N$2:$N$331,Sheet3!E$3),
SUMIFS(Sheet1!$G$2:$G$331,Sheet1!$N$2:$N$331,Sheet3!E$3))</f>
        <v>100191589</v>
      </c>
      <c r="F5" s="17">
        <f>IF($B$3&lt;&gt;"All",
SUMIFS(Sheet1!$G$2:$G$331,Sheet1!$M$2:$M$331,Sheet3!$B$3,Sheet1!$N$2:$N$331,Sheet3!F$3),
SUMIFS(Sheet1!$G$2:$G$331,Sheet1!$N$2:$N$331,Sheet3!F$3))</f>
        <v>51478219</v>
      </c>
      <c r="G5" s="17">
        <f>IF($B$3&lt;&gt;"All",
SUMIFS(Sheet1!$G$2:$G$331,Sheet1!$M$2:$M$331,Sheet3!$B$3,Sheet1!$N$2:$N$331,Sheet3!G$3),
SUMIFS(Sheet1!$G$2:$G$331,Sheet1!$N$2:$N$331,Sheet3!G$3))</f>
        <v>73369182</v>
      </c>
      <c r="H5" s="17">
        <f>IF($B$3&lt;&gt;"All",
SUMIFS(Sheet1!$G$2:$G$331,Sheet1!$M$2:$M$331,Sheet3!$B$3,Sheet1!$N$2:$N$331,Sheet3!H$3),
SUMIFS(Sheet1!$G$2:$G$331,Sheet1!$N$2:$N$331,Sheet3!H$3))</f>
        <v>127624984</v>
      </c>
      <c r="I5" s="17">
        <f>IF($B$3&lt;&gt;"All",
SUMIFS(Sheet1!$G$2:$G$331,Sheet1!$M$2:$M$331,Sheet3!$B$3,Sheet1!$N$2:$N$331,Sheet3!I$3),
SUMIFS(Sheet1!$G$2:$G$331,Sheet1!$N$2:$N$331,Sheet3!I$3))</f>
        <v>109379944</v>
      </c>
      <c r="J5" s="17">
        <f>IF($B$3&lt;&gt;"All",
SUMIFS(Sheet1!$G$2:$G$331,Sheet1!$M$2:$M$331,Sheet3!$B$3,Sheet1!$N$2:$N$331,Sheet3!J$3),
SUMIFS(Sheet1!$G$2:$G$331,Sheet1!$N$2:$N$331,Sheet3!J$3))</f>
        <v>136659682</v>
      </c>
      <c r="K5" s="17">
        <f>IF($B$3&lt;&gt;"All",
SUMIFS(Sheet1!$G$2:$G$331,Sheet1!$M$2:$M$331,Sheet3!$B$3,Sheet1!$N$2:$N$331,Sheet3!K$3),
SUMIFS(Sheet1!$G$2:$G$331,Sheet1!$N$2:$N$331,Sheet3!K$3))</f>
        <v>121850110</v>
      </c>
      <c r="L5" s="17">
        <f>IF($B$3&lt;&gt;"All",
SUMIFS(Sheet1!$G$2:$G$331,Sheet1!$M$2:$M$331,Sheet3!$B$3,Sheet1!$N$2:$N$331,Sheet3!L$3),
SUMIFS(Sheet1!$G$2:$G$331,Sheet1!$N$2:$N$331,Sheet3!L$3))</f>
        <v>185464150</v>
      </c>
      <c r="M5" s="17">
        <f>IF($B$3&lt;&gt;"All",
SUMIFS(Sheet1!$G$2:$G$331,Sheet1!$M$2:$M$331,Sheet3!$B$3,Sheet1!$N$2:$N$331,Sheet3!M$3),
SUMIFS(Sheet1!$G$2:$G$331,Sheet1!$N$2:$N$331,Sheet3!M$3))</f>
        <v>91420154</v>
      </c>
      <c r="N5" s="17">
        <f>IF($B$3&lt;&gt;"All",
SUMIFS(Sheet1!$G$2:$G$331,Sheet1!$M$2:$M$331,Sheet3!$B$3,Sheet1!$N$2:$N$331,Sheet3!N$3),
SUMIFS(Sheet1!$G$2:$G$331,Sheet1!$N$2:$N$331,Sheet3!N$3))</f>
        <v>79218710</v>
      </c>
      <c r="O5" s="16">
        <f t="shared" ref="O5:O15" si="0">AVERAGE(C5:N5)</f>
        <v>103616263.58333333</v>
      </c>
      <c r="P5" s="17">
        <f>SUM(C5:N5)</f>
        <v>1243395163</v>
      </c>
    </row>
    <row r="6" spans="1:16" ht="21" x14ac:dyDescent="0.35">
      <c r="B6" s="14" t="s">
        <v>9</v>
      </c>
      <c r="C6" s="17">
        <f>IF($B$3&lt;&gt;"All",
SUMIFS(Sheet1!$H$2:$H$331,Sheet1!$M$2:$M$331,Sheet3!$B$3,Sheet1!$N$2:$N$331,Sheet3!C$3),
SUMIFS(Sheet1!$H$2:$H$331,Sheet1!$N$2:$N$331,Sheet3!C$3))</f>
        <v>33478</v>
      </c>
      <c r="D6" s="17">
        <f>IF($B$3&lt;&gt;"All",
SUMIFS(Sheet1!$H$2:$H$331,Sheet1!$M$2:$M$331,Sheet3!$B$3,Sheet1!$N$2:$N$331,Sheet3!D$3),
SUMIFS(Sheet1!$H$2:$H$331,Sheet1!$N$2:$N$331,Sheet3!D$3))</f>
        <v>69347</v>
      </c>
      <c r="E6" s="17">
        <f>IF($B$3&lt;&gt;"All",
SUMIFS(Sheet1!$H$2:$H$331,Sheet1!$M$2:$M$331,Sheet3!$B$3,Sheet1!$N$2:$N$331,Sheet3!E$3),
SUMIFS(Sheet1!$H$2:$H$331,Sheet1!$N$2:$N$331,Sheet3!E$3))</f>
        <v>77493</v>
      </c>
      <c r="F6" s="17">
        <f>IF($B$3&lt;&gt;"All",
SUMIFS(Sheet1!$H$2:$H$331,Sheet1!$M$2:$M$331,Sheet3!$B$3,Sheet1!$N$2:$N$331,Sheet3!F$3),
SUMIFS(Sheet1!$H$2:$H$331,Sheet1!$N$2:$N$331,Sheet3!F$3))</f>
        <v>26702</v>
      </c>
      <c r="G6" s="17">
        <f>IF($B$3&lt;&gt;"All",
SUMIFS(Sheet1!$H$2:$H$331,Sheet1!$M$2:$M$331,Sheet3!$B$3,Sheet1!$N$2:$N$331,Sheet3!G$3),
SUMIFS(Sheet1!$H$2:$H$331,Sheet1!$N$2:$N$331,Sheet3!G$3))</f>
        <v>59520</v>
      </c>
      <c r="H6" s="17">
        <f>IF($B$3&lt;&gt;"All",
SUMIFS(Sheet1!$H$2:$H$331,Sheet1!$M$2:$M$331,Sheet3!$B$3,Sheet1!$N$2:$N$331,Sheet3!H$3),
SUMIFS(Sheet1!$H$2:$H$331,Sheet1!$N$2:$N$331,Sheet3!H$3))</f>
        <v>115509</v>
      </c>
      <c r="I6" s="17">
        <f>IF($B$3&lt;&gt;"All",
SUMIFS(Sheet1!$H$2:$H$331,Sheet1!$M$2:$M$331,Sheet3!$B$3,Sheet1!$N$2:$N$331,Sheet3!I$3),
SUMIFS(Sheet1!$H$2:$H$331,Sheet1!$N$2:$N$331,Sheet3!I$3))</f>
        <v>98467</v>
      </c>
      <c r="J6" s="17">
        <f>IF($B$3&lt;&gt;"All",
SUMIFS(Sheet1!$H$2:$H$331,Sheet1!$M$2:$M$331,Sheet3!$B$3,Sheet1!$N$2:$N$331,Sheet3!J$3),
SUMIFS(Sheet1!$H$2:$H$331,Sheet1!$N$2:$N$331,Sheet3!J$3))</f>
        <v>106507</v>
      </c>
      <c r="K6" s="17">
        <f>IF($B$3&lt;&gt;"All",
SUMIFS(Sheet1!$H$2:$H$331,Sheet1!$M$2:$M$331,Sheet3!$B$3,Sheet1!$N$2:$N$331,Sheet3!K$3),
SUMIFS(Sheet1!$H$2:$H$331,Sheet1!$N$2:$N$331,Sheet3!K$3))</f>
        <v>98209</v>
      </c>
      <c r="L6" s="17">
        <f>IF($B$3&lt;&gt;"All",
SUMIFS(Sheet1!$H$2:$H$331,Sheet1!$M$2:$M$331,Sheet3!$B$3,Sheet1!$N$2:$N$331,Sheet3!L$3),
SUMIFS(Sheet1!$H$2:$H$331,Sheet1!$N$2:$N$331,Sheet3!L$3))</f>
        <v>128502</v>
      </c>
      <c r="M6" s="17">
        <f>IF($B$3&lt;&gt;"All",
SUMIFS(Sheet1!$H$2:$H$331,Sheet1!$M$2:$M$331,Sheet3!$B$3,Sheet1!$N$2:$N$331,Sheet3!M$3),
SUMIFS(Sheet1!$H$2:$H$331,Sheet1!$N$2:$N$331,Sheet3!M$3))</f>
        <v>93616</v>
      </c>
      <c r="N6" s="17">
        <f>IF($B$3&lt;&gt;"All",
SUMIFS(Sheet1!$H$2:$H$331,Sheet1!$M$2:$M$331,Sheet3!$B$3,Sheet1!$N$2:$N$331,Sheet3!N$3),
SUMIFS(Sheet1!$H$2:$H$331,Sheet1!$N$2:$N$331,Sheet3!N$3))</f>
        <v>86724</v>
      </c>
      <c r="O6" s="16">
        <f t="shared" si="0"/>
        <v>82839.5</v>
      </c>
      <c r="P6" s="17">
        <f>SUM(C6:N6)</f>
        <v>994074</v>
      </c>
    </row>
    <row r="7" spans="1:16" ht="21" x14ac:dyDescent="0.35">
      <c r="B7" s="14" t="s">
        <v>1029</v>
      </c>
      <c r="C7" s="1">
        <f>IFERROR((C4+C6)/C5,"-")</f>
        <v>1.9963931416006473E-2</v>
      </c>
      <c r="D7" s="1">
        <f t="shared" ref="D7:N7" si="1">IFERROR((D4+D6)/D5,"-")</f>
        <v>1.9038210157026988E-2</v>
      </c>
      <c r="E7" s="1">
        <f t="shared" si="1"/>
        <v>2.3529849396839091E-2</v>
      </c>
      <c r="F7" s="1">
        <f t="shared" si="1"/>
        <v>2.210064804301019E-2</v>
      </c>
      <c r="G7" s="1">
        <f t="shared" si="1"/>
        <v>2.7321007885845041E-2</v>
      </c>
      <c r="H7" s="1">
        <f t="shared" si="1"/>
        <v>2.3596547522387937E-2</v>
      </c>
      <c r="I7" s="1">
        <f t="shared" si="1"/>
        <v>2.4698010450617893E-2</v>
      </c>
      <c r="J7" s="1">
        <f t="shared" si="1"/>
        <v>2.3470762942357792E-2</v>
      </c>
      <c r="K7" s="1">
        <f t="shared" si="1"/>
        <v>2.5286879100888789E-2</v>
      </c>
      <c r="L7" s="1">
        <f t="shared" si="1"/>
        <v>2.1343758348985505E-2</v>
      </c>
      <c r="M7" s="1">
        <f t="shared" si="1"/>
        <v>2.4935595711203899E-2</v>
      </c>
      <c r="N7" s="1">
        <f t="shared" si="1"/>
        <v>2.5407179692777122E-2</v>
      </c>
      <c r="O7" s="10"/>
      <c r="P7" s="1">
        <f>(P4+P6)/P5</f>
        <v>2.3317666710273344E-2</v>
      </c>
    </row>
    <row r="8" spans="1:16" ht="21" x14ac:dyDescent="0.35">
      <c r="B8" s="14" t="s">
        <v>1026</v>
      </c>
      <c r="C8" s="10">
        <f>IFERROR(C4/C5,"-")</f>
        <v>1.9497360553525467E-2</v>
      </c>
      <c r="D8" s="10">
        <f t="shared" ref="D8:N8" si="2">IFERROR(D4/D5,"-")</f>
        <v>1.8308127512623371E-2</v>
      </c>
      <c r="E8" s="10">
        <f t="shared" si="2"/>
        <v>2.2756401238431301E-2</v>
      </c>
      <c r="F8" s="10">
        <f t="shared" si="2"/>
        <v>2.1581943229232542E-2</v>
      </c>
      <c r="G8" s="10">
        <f t="shared" si="2"/>
        <v>2.6509768093093911E-2</v>
      </c>
      <c r="H8" s="10">
        <f t="shared" si="2"/>
        <v>2.2691481786983027E-2</v>
      </c>
      <c r="I8" s="10">
        <f t="shared" si="2"/>
        <v>2.3797781428741636E-2</v>
      </c>
      <c r="J8" s="10">
        <f t="shared" si="2"/>
        <v>2.2691403599197604E-2</v>
      </c>
      <c r="K8" s="10">
        <f t="shared" si="2"/>
        <v>2.4480897062792967E-2</v>
      </c>
      <c r="L8" s="10">
        <f t="shared" si="2"/>
        <v>2.065089129085055E-2</v>
      </c>
      <c r="M8" s="10">
        <f t="shared" si="2"/>
        <v>2.3911576434229153E-2</v>
      </c>
      <c r="N8" s="10">
        <f t="shared" si="2"/>
        <v>2.4312438311605934E-2</v>
      </c>
      <c r="O8" s="10"/>
      <c r="P8" s="10">
        <f t="shared" ref="P8" si="3">P4/P5</f>
        <v>2.2518183143358423E-2</v>
      </c>
    </row>
    <row r="9" spans="1:16" ht="21" x14ac:dyDescent="0.35">
      <c r="B9" s="14" t="s">
        <v>1027</v>
      </c>
      <c r="C9" s="10">
        <f>IFERROR(C6/C5,"-")</f>
        <v>4.6657086248100472E-4</v>
      </c>
      <c r="D9" s="10">
        <f t="shared" ref="D9:N9" si="4">IFERROR(D6/D5,"-")</f>
        <v>7.3008264440361864E-4</v>
      </c>
      <c r="E9" s="10">
        <f t="shared" si="4"/>
        <v>7.7344815840778812E-4</v>
      </c>
      <c r="F9" s="10">
        <f t="shared" si="4"/>
        <v>5.1870481377764839E-4</v>
      </c>
      <c r="G9" s="10">
        <f t="shared" si="4"/>
        <v>8.1123979275113086E-4</v>
      </c>
      <c r="H9" s="10">
        <f t="shared" si="4"/>
        <v>9.0506573540491105E-4</v>
      </c>
      <c r="I9" s="10">
        <f t="shared" si="4"/>
        <v>9.0022902187625916E-4</v>
      </c>
      <c r="J9" s="10">
        <f t="shared" si="4"/>
        <v>7.7935934316018677E-4</v>
      </c>
      <c r="K9" s="10">
        <f t="shared" si="4"/>
        <v>8.0598203809582121E-4</v>
      </c>
      <c r="L9" s="10">
        <f t="shared" si="4"/>
        <v>6.9286705813495497E-4</v>
      </c>
      <c r="M9" s="10">
        <f t="shared" si="4"/>
        <v>1.0240192769747467E-3</v>
      </c>
      <c r="N9" s="10">
        <f t="shared" si="4"/>
        <v>1.0947413811711905E-3</v>
      </c>
      <c r="O9" s="10"/>
      <c r="P9" s="10">
        <f t="shared" ref="P9" si="5">P6/P5</f>
        <v>7.9948356691492129E-4</v>
      </c>
    </row>
    <row r="10" spans="1:16" ht="21" x14ac:dyDescent="0.35">
      <c r="B10" s="14" t="s">
        <v>1028</v>
      </c>
      <c r="C10" s="10">
        <f>IFERROR(C6/C4,"-")</f>
        <v>2.3929949964260185E-2</v>
      </c>
      <c r="D10" s="10">
        <f t="shared" ref="D10:N10" si="6">IFERROR(D6/D4,"-")</f>
        <v>3.9877515813686024E-2</v>
      </c>
      <c r="E10" s="10">
        <f t="shared" si="6"/>
        <v>3.3988157894736845E-2</v>
      </c>
      <c r="F10" s="10">
        <f t="shared" si="6"/>
        <v>2.4034203420342033E-2</v>
      </c>
      <c r="G10" s="10">
        <f t="shared" si="6"/>
        <v>3.0601542416452441E-2</v>
      </c>
      <c r="H10" s="10">
        <f t="shared" si="6"/>
        <v>3.9885704419889506E-2</v>
      </c>
      <c r="I10" s="10">
        <f t="shared" si="6"/>
        <v>3.7828275067230119E-2</v>
      </c>
      <c r="J10" s="10">
        <f t="shared" si="6"/>
        <v>3.4346017413737502E-2</v>
      </c>
      <c r="K10" s="10">
        <f t="shared" si="6"/>
        <v>3.2922896413007038E-2</v>
      </c>
      <c r="L10" s="10">
        <f t="shared" si="6"/>
        <v>3.3551436031331594E-2</v>
      </c>
      <c r="M10" s="10">
        <f t="shared" si="6"/>
        <v>4.2825251601097895E-2</v>
      </c>
      <c r="N10" s="10">
        <f t="shared" si="6"/>
        <v>4.5028037383177573E-2</v>
      </c>
      <c r="O10" s="10"/>
      <c r="P10" s="10">
        <f t="shared" ref="P10" si="7">P6/P4</f>
        <v>3.550391085395907E-2</v>
      </c>
    </row>
    <row r="11" spans="1:16" ht="21" x14ac:dyDescent="0.35">
      <c r="B11" s="14" t="s">
        <v>1060</v>
      </c>
      <c r="C11" s="17">
        <f>IFERROR(IF($B$3&lt;&gt;"All",
C$4/COUNTIFS(Sheet1!$M$2:$M$331,Sheet3!$B$3,Sheet1!$N$2:$N$331,Sheet3!C$3),
C$4/COUNTIFS(Sheet1!$N$2:$N$331,Sheet3!C$3)),"-")</f>
        <v>349750</v>
      </c>
      <c r="D11" s="17">
        <f>IFERROR(IF($B$3&lt;&gt;"All",
D$4/COUNTIFS(Sheet1!$M$2:$M$331,Sheet3!$B$3,Sheet1!$N$2:$N$331,Sheet3!D$3),
D$4/COUNTIFS(Sheet1!$N$2:$N$331,Sheet3!D$3)),"-")</f>
        <v>579666.66666666663</v>
      </c>
      <c r="E11" s="17">
        <f>IFERROR(IF($B$3&lt;&gt;"All",
E$4/COUNTIFS(Sheet1!$M$2:$M$331,Sheet3!$B$3,Sheet1!$N$2:$N$331,Sheet3!E$3),
E$4/COUNTIFS(Sheet1!$N$2:$N$331,Sheet3!E$3)),"-")</f>
        <v>456000</v>
      </c>
      <c r="F11" s="17">
        <f>IFERROR(IF($B$3&lt;&gt;"All",
F$4/COUNTIFS(Sheet1!$M$2:$M$331,Sheet3!$B$3,Sheet1!$N$2:$N$331,Sheet3!F$3),
F$4/COUNTIFS(Sheet1!$N$2:$N$331,Sheet3!F$3)),"-")</f>
        <v>370333.33333333331</v>
      </c>
      <c r="G11" s="17">
        <f>IFERROR(IF($B$3&lt;&gt;"All",
G$4/COUNTIFS(Sheet1!$M$2:$M$331,Sheet3!$B$3,Sheet1!$N$2:$N$331,Sheet3!G$3),
G$4/COUNTIFS(Sheet1!$N$2:$N$331,Sheet3!G$3)),"-")</f>
        <v>486250</v>
      </c>
      <c r="H11" s="17">
        <f>IFERROR(IF($B$3&lt;&gt;"All",
H$4/COUNTIFS(Sheet1!$M$2:$M$331,Sheet3!$B$3,Sheet1!$N$2:$N$331,Sheet3!H$3),
H$4/COUNTIFS(Sheet1!$N$2:$N$331,Sheet3!H$3)),"-")</f>
        <v>724000</v>
      </c>
      <c r="I11" s="17">
        <f>IFERROR(IF($B$3&lt;&gt;"All",
I$4/COUNTIFS(Sheet1!$M$2:$M$331,Sheet3!$B$3,Sheet1!$N$2:$N$331,Sheet3!I$3),
I$4/COUNTIFS(Sheet1!$N$2:$N$331,Sheet3!I$3)),"-")</f>
        <v>520600</v>
      </c>
      <c r="J11" s="17">
        <f>IFERROR(IF($B$3&lt;&gt;"All",
J$4/COUNTIFS(Sheet1!$M$2:$M$331,Sheet3!$B$3,Sheet1!$N$2:$N$331,Sheet3!J$3),
J$4/COUNTIFS(Sheet1!$N$2:$N$331,Sheet3!J$3)),"-")</f>
        <v>775250</v>
      </c>
      <c r="K11" s="17">
        <f>IFERROR(IF($B$3&lt;&gt;"All",
K$4/COUNTIFS(Sheet1!$M$2:$M$331,Sheet3!$B$3,Sheet1!$N$2:$N$331,Sheet3!K$3),
K$4/COUNTIFS(Sheet1!$N$2:$N$331,Sheet3!K$3)),"-")</f>
        <v>596600</v>
      </c>
      <c r="L11" s="17">
        <f>IFERROR(IF($B$3&lt;&gt;"All",
L$4/COUNTIFS(Sheet1!$M$2:$M$331,Sheet3!$B$3,Sheet1!$N$2:$N$331,Sheet3!L$3),
L$4/COUNTIFS(Sheet1!$N$2:$N$331,Sheet3!L$3)),"-")</f>
        <v>957500</v>
      </c>
      <c r="M11" s="17">
        <f>IFERROR(IF($B$3&lt;&gt;"All",
M$4/COUNTIFS(Sheet1!$M$2:$M$331,Sheet3!$B$3,Sheet1!$N$2:$N$331,Sheet3!M$3),
M$4/COUNTIFS(Sheet1!$N$2:$N$331,Sheet3!M$3)),"-")</f>
        <v>546500</v>
      </c>
      <c r="N11" s="17">
        <f>IFERROR(IF($B$3&lt;&gt;"All",
N$4/COUNTIFS(Sheet1!$M$2:$M$331,Sheet3!$B$3,Sheet1!$N$2:$N$331,Sheet3!N$3),
N$4/COUNTIFS(Sheet1!$N$2:$N$331,Sheet3!N$3)),"-")</f>
        <v>385200</v>
      </c>
      <c r="O11" s="16"/>
      <c r="P11" s="17">
        <f>IF($B$3&lt;&gt;"All",
P$4/COUNTIFS(Sheet1!$M$2:$M$331,Sheet3!$B$3),
AVERAGE(Sheet1!$F$2:$F$331))</f>
        <v>559980</v>
      </c>
    </row>
    <row r="12" spans="1:16" ht="21" x14ac:dyDescent="0.35">
      <c r="B12" s="14" t="s">
        <v>1059</v>
      </c>
      <c r="C12" s="17">
        <f>IFERROR(IF($B$3&lt;&gt;"All",
C$5/COUNTIFS(Sheet1!$M$2:$M$331,Sheet3!$B$3,Sheet1!$N$2:$N$331,Sheet3!C$3),
C$5/COUNTIFS(Sheet1!$N$2:$N$331,Sheet3!C$3)),"-")</f>
        <v>17938325.5</v>
      </c>
      <c r="D12" s="17">
        <f>IFERROR(IF($B$3&lt;&gt;"All",
D$5/COUNTIFS(Sheet1!$M$2:$M$331,Sheet3!$B$3,Sheet1!$N$2:$N$331,Sheet3!D$3),
D$5/COUNTIFS(Sheet1!$N$2:$N$331,Sheet3!D$3)),"-")</f>
        <v>31661712.333333332</v>
      </c>
      <c r="E12" s="17">
        <f>IFERROR(IF($B$3&lt;&gt;"All",
E$5/COUNTIFS(Sheet1!$M$2:$M$331,Sheet3!$B$3,Sheet1!$N$2:$N$331,Sheet3!E$3),
E$5/COUNTIFS(Sheet1!$N$2:$N$331,Sheet3!E$3)),"-")</f>
        <v>20038317.800000001</v>
      </c>
      <c r="F12" s="17">
        <f>IFERROR(IF($B$3&lt;&gt;"All",
F$5/COUNTIFS(Sheet1!$M$2:$M$331,Sheet3!$B$3,Sheet1!$N$2:$N$331,Sheet3!F$3),
F$5/COUNTIFS(Sheet1!$N$2:$N$331,Sheet3!F$3)),"-")</f>
        <v>17159406.333333332</v>
      </c>
      <c r="G12" s="17">
        <f>IFERROR(IF($B$3&lt;&gt;"All",
G$5/COUNTIFS(Sheet1!$M$2:$M$331,Sheet3!$B$3,Sheet1!$N$2:$N$331,Sheet3!G$3),
G$5/COUNTIFS(Sheet1!$N$2:$N$331,Sheet3!G$3)),"-")</f>
        <v>18342295.5</v>
      </c>
      <c r="H12" s="17">
        <f>IFERROR(IF($B$3&lt;&gt;"All",
H$5/COUNTIFS(Sheet1!$M$2:$M$331,Sheet3!$B$3,Sheet1!$N$2:$N$331,Sheet3!H$3),
H$5/COUNTIFS(Sheet1!$N$2:$N$331,Sheet3!H$3)),"-")</f>
        <v>31906246</v>
      </c>
      <c r="I12" s="17">
        <f>IFERROR(IF($B$3&lt;&gt;"All",
I$5/COUNTIFS(Sheet1!$M$2:$M$331,Sheet3!$B$3,Sheet1!$N$2:$N$331,Sheet3!I$3),
I$5/COUNTIFS(Sheet1!$N$2:$N$331,Sheet3!I$3)),"-")</f>
        <v>21875988.800000001</v>
      </c>
      <c r="J12" s="17">
        <f>IFERROR(IF($B$3&lt;&gt;"All",
J$5/COUNTIFS(Sheet1!$M$2:$M$331,Sheet3!$B$3,Sheet1!$N$2:$N$331,Sheet3!J$3),
J$5/COUNTIFS(Sheet1!$N$2:$N$331,Sheet3!J$3)),"-")</f>
        <v>34164920.5</v>
      </c>
      <c r="K12" s="17">
        <f>IFERROR(IF($B$3&lt;&gt;"All",
K$5/COUNTIFS(Sheet1!$M$2:$M$331,Sheet3!$B$3,Sheet1!$N$2:$N$331,Sheet3!K$3),
K$5/COUNTIFS(Sheet1!$N$2:$N$331,Sheet3!K$3)),"-")</f>
        <v>24370022</v>
      </c>
      <c r="L12" s="17">
        <f>IFERROR(IF($B$3&lt;&gt;"All",
L$5/COUNTIFS(Sheet1!$M$2:$M$331,Sheet3!$B$3,Sheet1!$N$2:$N$331,Sheet3!L$3),
L$5/COUNTIFS(Sheet1!$N$2:$N$331,Sheet3!L$3)),"-")</f>
        <v>46366037.5</v>
      </c>
      <c r="M12" s="17">
        <f>IFERROR(IF($B$3&lt;&gt;"All",
M$5/COUNTIFS(Sheet1!$M$2:$M$331,Sheet3!$B$3,Sheet1!$N$2:$N$331,Sheet3!M$3),
M$5/COUNTIFS(Sheet1!$N$2:$N$331,Sheet3!M$3)),"-")</f>
        <v>22855038.5</v>
      </c>
      <c r="N12" s="17">
        <f>IFERROR(IF($B$3&lt;&gt;"All",
N$5/COUNTIFS(Sheet1!$M$2:$M$331,Sheet3!$B$3,Sheet1!$N$2:$N$331,Sheet3!N$3),
N$5/COUNTIFS(Sheet1!$N$2:$N$331,Sheet3!N$3)),"-")</f>
        <v>15843742</v>
      </c>
      <c r="O12" s="16"/>
      <c r="P12" s="17">
        <f>IF($B$3&lt;&gt;"All",
P$5/COUNTIFS(Sheet1!$M$2:$M$331,Sheet3!$B$3),
AVERAGE(Sheet1!$G$2:$G$331))</f>
        <v>24867903.260000002</v>
      </c>
    </row>
    <row r="13" spans="1:16" ht="21" x14ac:dyDescent="0.35">
      <c r="B13" s="14" t="s">
        <v>1061</v>
      </c>
      <c r="C13" s="17">
        <f>IFERROR(IF($B$3&lt;&gt;"All",
C$6/COUNTIFS(Sheet1!$M$2:$M$331,Sheet3!$B$3,Sheet1!$N$2:$N$331,Sheet3!C$3),
C$6/COUNTIFS(Sheet1!$N$2:$N$331,Sheet3!C$3)),"-")</f>
        <v>8369.5</v>
      </c>
      <c r="D13" s="17">
        <f>IFERROR(IF($B$3&lt;&gt;"All",
D$6/COUNTIFS(Sheet1!$M$2:$M$331,Sheet3!$B$3,Sheet1!$N$2:$N$331,Sheet3!D$3),
D$6/COUNTIFS(Sheet1!$N$2:$N$331,Sheet3!D$3)),"-")</f>
        <v>23115.666666666668</v>
      </c>
      <c r="E13" s="17">
        <f>IFERROR(IF($B$3&lt;&gt;"All",
E$6/COUNTIFS(Sheet1!$M$2:$M$331,Sheet3!$B$3,Sheet1!$N$2:$N$331,Sheet3!E$3),
E$6/COUNTIFS(Sheet1!$N$2:$N$331,Sheet3!E$3)),"-")</f>
        <v>15498.6</v>
      </c>
      <c r="F13" s="17">
        <f>IFERROR(IF($B$3&lt;&gt;"All",
F$6/COUNTIFS(Sheet1!$M$2:$M$331,Sheet3!$B$3,Sheet1!$N$2:$N$331,Sheet3!F$3),
F$6/COUNTIFS(Sheet1!$N$2:$N$331,Sheet3!F$3)),"-")</f>
        <v>8900.6666666666661</v>
      </c>
      <c r="G13" s="17">
        <f>IFERROR(IF($B$3&lt;&gt;"All",
G$6/COUNTIFS(Sheet1!$M$2:$M$331,Sheet3!$B$3,Sheet1!$N$2:$N$331,Sheet3!G$3),
G$6/COUNTIFS(Sheet1!$N$2:$N$331,Sheet3!G$3)),"-")</f>
        <v>14880</v>
      </c>
      <c r="H13" s="17">
        <f>IFERROR(IF($B$3&lt;&gt;"All",
H$6/COUNTIFS(Sheet1!$M$2:$M$331,Sheet3!$B$3,Sheet1!$N$2:$N$331,Sheet3!H$3),
H$6/COUNTIFS(Sheet1!$N$2:$N$331,Sheet3!H$3)),"-")</f>
        <v>28877.25</v>
      </c>
      <c r="I13" s="17">
        <f>IFERROR(IF($B$3&lt;&gt;"All",
I$6/COUNTIFS(Sheet1!$M$2:$M$331,Sheet3!$B$3,Sheet1!$N$2:$N$331,Sheet3!I$3),
I$6/COUNTIFS(Sheet1!$N$2:$N$331,Sheet3!I$3)),"-")</f>
        <v>19693.400000000001</v>
      </c>
      <c r="J13" s="17">
        <f>IFERROR(IF($B$3&lt;&gt;"All",
J$6/COUNTIFS(Sheet1!$M$2:$M$331,Sheet3!$B$3,Sheet1!$N$2:$N$331,Sheet3!J$3),
J$6/COUNTIFS(Sheet1!$N$2:$N$331,Sheet3!J$3)),"-")</f>
        <v>26626.75</v>
      </c>
      <c r="K13" s="17">
        <f>IFERROR(IF($B$3&lt;&gt;"All",
K$6/COUNTIFS(Sheet1!$M$2:$M$331,Sheet3!$B$3,Sheet1!$N$2:$N$331,Sheet3!K$3),
K$6/COUNTIFS(Sheet1!$N$2:$N$331,Sheet3!K$3)),"-")</f>
        <v>19641.8</v>
      </c>
      <c r="L13" s="17">
        <f>IFERROR(IF($B$3&lt;&gt;"All",
L$6/COUNTIFS(Sheet1!$M$2:$M$331,Sheet3!$B$3,Sheet1!$N$2:$N$331,Sheet3!L$3),
L$6/COUNTIFS(Sheet1!$N$2:$N$331,Sheet3!L$3)),"-")</f>
        <v>32125.5</v>
      </c>
      <c r="M13" s="17">
        <f>IFERROR(IF($B$3&lt;&gt;"All",
M$6/COUNTIFS(Sheet1!$M$2:$M$331,Sheet3!$B$3,Sheet1!$N$2:$N$331,Sheet3!M$3),
M$6/COUNTIFS(Sheet1!$N$2:$N$331,Sheet3!M$3)),"-")</f>
        <v>23404</v>
      </c>
      <c r="N13" s="17">
        <f>IFERROR(IF($B$3&lt;&gt;"All",
N$6/COUNTIFS(Sheet1!$M$2:$M$331,Sheet3!$B$3,Sheet1!$N$2:$N$331,Sheet3!N$3),
N$6/COUNTIFS(Sheet1!$N$2:$N$331,Sheet3!N$3)),"-")</f>
        <v>17344.8</v>
      </c>
      <c r="O13" s="16"/>
      <c r="P13" s="17">
        <f>IF($B$3&lt;&gt;"All",
P$6/COUNTIFS(Sheet1!$M$2:$M$331,Sheet3!$B$3),
AVERAGE(Sheet1!$H$2:$H$331))</f>
        <v>19881.48</v>
      </c>
    </row>
    <row r="14" spans="1:16" ht="21" x14ac:dyDescent="0.35">
      <c r="B14" s="14" t="s">
        <v>1062</v>
      </c>
      <c r="C14" s="11">
        <f>IFERROR(IF($B$3&lt;&gt;"All",
SUMIFS(Sheet1!$D$2:$D$331,Sheet1!$M$2:$M$331,Sheet3!$B$3,Sheet1!$N$2:$N$331,Sheet3!C$3)/C$15,
SUMIFS(Sheet1!$D$2:$D$331,Sheet1!$N$2:$N$331,Sheet3!C$3)/C$15),"-")</f>
        <v>2.3689236111111109E-2</v>
      </c>
      <c r="D14" s="11">
        <f>IFERROR(IF($B$3&lt;&gt;"All",
SUMIFS(Sheet1!$D$2:$D$331,Sheet1!$M$2:$M$331,Sheet3!$B$3,Sheet1!$N$2:$N$331,Sheet3!D$3)/D$15,
SUMIFS(Sheet1!$D$2:$D$331,Sheet1!$N$2:$N$331,Sheet3!D$3)/D$15),"-")</f>
        <v>2.1396604938271609E-2</v>
      </c>
      <c r="E14" s="11">
        <f>IFERROR(IF($B$3&lt;&gt;"All",
SUMIFS(Sheet1!$D$2:$D$331,Sheet1!$M$2:$M$331,Sheet3!$B$3,Sheet1!$N$2:$N$331,Sheet3!E$3)/E$15,
SUMIFS(Sheet1!$D$2:$D$331,Sheet1!$N$2:$N$331,Sheet3!E$3)/E$15),"-")</f>
        <v>2.2208333333333337E-2</v>
      </c>
      <c r="F14" s="11">
        <f>IFERROR(IF($B$3&lt;&gt;"All",
SUMIFS(Sheet1!$D$2:$D$331,Sheet1!$M$2:$M$331,Sheet3!$B$3,Sheet1!$N$2:$N$331,Sheet3!F$3)/F$15,
SUMIFS(Sheet1!$D$2:$D$331,Sheet1!$N$2:$N$331,Sheet3!F$3)/F$15),"-")</f>
        <v>1.6682098765432099E-2</v>
      </c>
      <c r="G14" s="11">
        <f>IFERROR(IF($B$3&lt;&gt;"All",
SUMIFS(Sheet1!$D$2:$D$331,Sheet1!$M$2:$M$331,Sheet3!$B$3,Sheet1!$N$2:$N$331,Sheet3!G$3)/G$15,
SUMIFS(Sheet1!$D$2:$D$331,Sheet1!$N$2:$N$331,Sheet3!G$3)/G$15),"-")</f>
        <v>1.4780092592592593E-2</v>
      </c>
      <c r="H14" s="11">
        <f>IFERROR(IF($B$3&lt;&gt;"All",
SUMIFS(Sheet1!$D$2:$D$331,Sheet1!$M$2:$M$331,Sheet3!$B$3,Sheet1!$N$2:$N$331,Sheet3!H$3)/H$15,
SUMIFS(Sheet1!$D$2:$D$331,Sheet1!$N$2:$N$331,Sheet3!H$3)/H$15),"-")</f>
        <v>2.8822337962962963E-2</v>
      </c>
      <c r="I14" s="11">
        <f>IFERROR(IF($B$3&lt;&gt;"All",
SUMIFS(Sheet1!$D$2:$D$331,Sheet1!$M$2:$M$331,Sheet3!$B$3,Sheet1!$N$2:$N$331,Sheet3!I$3)/I$15,
SUMIFS(Sheet1!$D$2:$D$331,Sheet1!$N$2:$N$331,Sheet3!I$3)/I$15),"-")</f>
        <v>2.7574074074074074E-2</v>
      </c>
      <c r="J14" s="11">
        <f>IFERROR(IF($B$3&lt;&gt;"All",
SUMIFS(Sheet1!$D$2:$D$331,Sheet1!$M$2:$M$331,Sheet3!$B$3,Sheet1!$N$2:$N$331,Sheet3!J$3)/J$15,
SUMIFS(Sheet1!$D$2:$D$331,Sheet1!$N$2:$N$331,Sheet3!J$3)/J$15),"-")</f>
        <v>2.6820023148148148E-2</v>
      </c>
      <c r="K14" s="11">
        <f>IFERROR(IF($B$3&lt;&gt;"All",
SUMIFS(Sheet1!$D$2:$D$331,Sheet1!$M$2:$M$331,Sheet3!$B$3,Sheet1!$N$2:$N$331,Sheet3!K$3)/K$15,
SUMIFS(Sheet1!$D$2:$D$331,Sheet1!$N$2:$N$331,Sheet3!K$3)/K$15),"-")</f>
        <v>3.5145833333333334E-2</v>
      </c>
      <c r="L14" s="11">
        <f>IFERROR(IF($B$3&lt;&gt;"All",
SUMIFS(Sheet1!$D$2:$D$331,Sheet1!$M$2:$M$331,Sheet3!$B$3,Sheet1!$N$2:$N$331,Sheet3!L$3)/L$15,
SUMIFS(Sheet1!$D$2:$D$331,Sheet1!$N$2:$N$331,Sheet3!L$3)/L$15),"-")</f>
        <v>3.875E-2</v>
      </c>
      <c r="M14" s="11">
        <f>IFERROR(IF($B$3&lt;&gt;"All",
SUMIFS(Sheet1!$D$2:$D$331,Sheet1!$M$2:$M$331,Sheet3!$B$3,Sheet1!$N$2:$N$331,Sheet3!M$3)/M$15,
SUMIFS(Sheet1!$D$2:$D$331,Sheet1!$N$2:$N$331,Sheet3!M$3)/M$15),"-")</f>
        <v>3.4184027777777778E-2</v>
      </c>
      <c r="N14" s="11">
        <f>IFERROR(IF($B$3&lt;&gt;"All",
SUMIFS(Sheet1!$D$2:$D$331,Sheet1!$M$2:$M$331,Sheet3!$B$3,Sheet1!$N$2:$N$331,Sheet3!N$3)/N$15,
SUMIFS(Sheet1!$D$2:$D$331,Sheet1!$N$2:$N$331,Sheet3!N$3)/N$15),"-")</f>
        <v>4.0391203703703707E-2</v>
      </c>
      <c r="O14" s="5"/>
      <c r="P14" s="12">
        <f>IF($B$3&lt;&gt;"All",
SUMIFS(Sheet1!$D$2:$D$331,Sheet1!$M$2:$M$331,Sheet3!$B$3)/$P$15,
SUM(Sheet1!$D$2:$D$331)/$P$15)</f>
        <v>2.818032407407408E-2</v>
      </c>
    </row>
    <row r="15" spans="1:16" ht="21" x14ac:dyDescent="0.35">
      <c r="B15" s="14" t="s">
        <v>1056</v>
      </c>
      <c r="C15" s="16">
        <f>IF($B$3&lt;&gt;"All",
COUNTIFS(Sheet1!$M$2:$M$331,Sheet3!$B$3,Sheet1!$N$2:$N$331,Sheet3!C$3),
COUNTIFS(Sheet1!$N$2:$N$331,Sheet3!C$3))</f>
        <v>4</v>
      </c>
      <c r="D15" s="16">
        <f>IF($B$3&lt;&gt;"All",
COUNTIFS(Sheet1!$M$2:$M$331,Sheet3!$B$3,Sheet1!$N$2:$N$331,Sheet3!D$3),
COUNTIFS(Sheet1!$N$2:$N$331,Sheet3!D$3))</f>
        <v>3</v>
      </c>
      <c r="E15" s="16">
        <f>IF($B$3&lt;&gt;"All",
COUNTIFS(Sheet1!$M$2:$M$331,Sheet3!$B$3,Sheet1!$N$2:$N$331,Sheet3!E$3),
COUNTIFS(Sheet1!$N$2:$N$331,Sheet3!E$3))</f>
        <v>5</v>
      </c>
      <c r="F15" s="16">
        <f>IF($B$3&lt;&gt;"All",
COUNTIFS(Sheet1!$M$2:$M$331,Sheet3!$B$3,Sheet1!$N$2:$N$331,Sheet3!F$3),
COUNTIFS(Sheet1!$N$2:$N$331,Sheet3!F$3))</f>
        <v>3</v>
      </c>
      <c r="G15" s="16">
        <f>IF($B$3&lt;&gt;"All",
COUNTIFS(Sheet1!$M$2:$M$331,Sheet3!$B$3,Sheet1!$N$2:$N$331,Sheet3!G$3),
COUNTIFS(Sheet1!$N$2:$N$331,Sheet3!G$3))</f>
        <v>4</v>
      </c>
      <c r="H15" s="16">
        <f>IF($B$3&lt;&gt;"All",
COUNTIFS(Sheet1!$M$2:$M$331,Sheet3!$B$3,Sheet1!$N$2:$N$331,Sheet3!H$3),
COUNTIFS(Sheet1!$N$2:$N$331,Sheet3!H$3))</f>
        <v>4</v>
      </c>
      <c r="I15" s="16">
        <f>IF($B$3&lt;&gt;"All",
COUNTIFS(Sheet1!$M$2:$M$331,Sheet3!$B$3,Sheet1!$N$2:$N$331,Sheet3!I$3),
COUNTIFS(Sheet1!$N$2:$N$331,Sheet3!I$3))</f>
        <v>5</v>
      </c>
      <c r="J15" s="16">
        <f>IF($B$3&lt;&gt;"All",
COUNTIFS(Sheet1!$M$2:$M$331,Sheet3!$B$3,Sheet1!$N$2:$N$331,Sheet3!J$3),
COUNTIFS(Sheet1!$N$2:$N$331,Sheet3!J$3))</f>
        <v>4</v>
      </c>
      <c r="K15" s="16">
        <f>IF($B$3&lt;&gt;"All",
COUNTIFS(Sheet1!$M$2:$M$331,Sheet3!$B$3,Sheet1!$N$2:$N$331,Sheet3!K$3),
COUNTIFS(Sheet1!$N$2:$N$331,Sheet3!K$3))</f>
        <v>5</v>
      </c>
      <c r="L15" s="16">
        <f>IF($B$3&lt;&gt;"All",
COUNTIFS(Sheet1!$M$2:$M$331,Sheet3!$B$3,Sheet1!$N$2:$N$331,Sheet3!L$3),
COUNTIFS(Sheet1!$N$2:$N$331,Sheet3!L$3))</f>
        <v>4</v>
      </c>
      <c r="M15" s="16">
        <f>IF($B$3&lt;&gt;"All",
COUNTIFS(Sheet1!$M$2:$M$331,Sheet3!$B$3,Sheet1!$N$2:$N$331,Sheet3!M$3),
COUNTIFS(Sheet1!$N$2:$N$331,Sheet3!M$3))</f>
        <v>4</v>
      </c>
      <c r="N15" s="16">
        <f>IF($B$3&lt;&gt;"All",
COUNTIFS(Sheet1!$M$2:$M$331,Sheet3!$B$3,Sheet1!$N$2:$N$331,Sheet3!N$3),
COUNTIFS(Sheet1!$N$2:$N$331,Sheet3!N$3))</f>
        <v>5</v>
      </c>
      <c r="O15" s="16">
        <f t="shared" si="0"/>
        <v>4.166666666666667</v>
      </c>
      <c r="P15" s="16">
        <f>SUM(C15:N15)</f>
        <v>50</v>
      </c>
    </row>
    <row r="18" spans="4:4" x14ac:dyDescent="0.25">
      <c r="D18" s="5"/>
    </row>
  </sheetData>
  <phoneticPr fontId="3" type="noConversion"/>
  <conditionalFormatting sqref="C4:N4">
    <cfRule type="cellIs" dxfId="15" priority="21" operator="lessThan">
      <formula>$O$4</formula>
    </cfRule>
    <cfRule type="cellIs" dxfId="14" priority="22" operator="greaterThan">
      <formula>$O$4</formula>
    </cfRule>
  </conditionalFormatting>
  <conditionalFormatting sqref="C5:N5">
    <cfRule type="cellIs" dxfId="13" priority="19" operator="lessThan">
      <formula>$O$5</formula>
    </cfRule>
    <cfRule type="cellIs" dxfId="12" priority="20" operator="greaterThan">
      <formula>$O$5</formula>
    </cfRule>
  </conditionalFormatting>
  <conditionalFormatting sqref="C6:N6">
    <cfRule type="cellIs" dxfId="11" priority="17" operator="lessThan">
      <formula>$O$6</formula>
    </cfRule>
    <cfRule type="cellIs" dxfId="10" priority="18" operator="greaterThan">
      <formula>$O$6</formula>
    </cfRule>
  </conditionalFormatting>
  <conditionalFormatting sqref="C7:N7">
    <cfRule type="cellIs" dxfId="9" priority="15" operator="lessThan">
      <formula>$P$7</formula>
    </cfRule>
    <cfRule type="cellIs" dxfId="8" priority="16" operator="greaterThan">
      <formula>$P$7</formula>
    </cfRule>
  </conditionalFormatting>
  <conditionalFormatting sqref="C8:N8">
    <cfRule type="cellIs" dxfId="7" priority="13" operator="lessThan">
      <formula>$P$8</formula>
    </cfRule>
    <cfRule type="cellIs" dxfId="6" priority="14" operator="greaterThan">
      <formula>$P$8</formula>
    </cfRule>
  </conditionalFormatting>
  <conditionalFormatting sqref="C9:N9">
    <cfRule type="cellIs" dxfId="5" priority="11" operator="lessThan">
      <formula>$P$9</formula>
    </cfRule>
    <cfRule type="cellIs" dxfId="4" priority="12" operator="greaterThan">
      <formula>$P$9</formula>
    </cfRule>
  </conditionalFormatting>
  <conditionalFormatting sqref="C10:N10">
    <cfRule type="cellIs" dxfId="3" priority="9" operator="lessThan">
      <formula>$P$10</formula>
    </cfRule>
    <cfRule type="cellIs" dxfId="2" priority="10" operator="greaterThan">
      <formula>$P$10</formula>
    </cfRule>
  </conditionalFormatting>
  <conditionalFormatting sqref="C15:N15">
    <cfRule type="cellIs" dxfId="1" priority="3" operator="lessThan">
      <formula>$O$15</formula>
    </cfRule>
    <cfRule type="cellIs" dxfId="0" priority="4" operator="greaterThan">
      <formula>$O$15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1BCEACD-9B7F-402A-A7B1-CDBDB2ECF395}">
          <x14:formula1>
            <xm:f>Sheet2!$E$6:$E$14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33A8-958A-4801-AF83-39954B48FCF2}">
  <dimension ref="E5:E14"/>
  <sheetViews>
    <sheetView workbookViewId="0">
      <selection activeCell="C34" sqref="C34"/>
    </sheetView>
  </sheetViews>
  <sheetFormatPr defaultRowHeight="15" x14ac:dyDescent="0.25"/>
  <cols>
    <col min="1" max="1" width="13.7109375" customWidth="1"/>
  </cols>
  <sheetData>
    <row r="5" spans="5:5" x14ac:dyDescent="0.25">
      <c r="E5" t="s">
        <v>1032</v>
      </c>
    </row>
    <row r="6" spans="5:5" x14ac:dyDescent="0.25">
      <c r="E6" t="s">
        <v>1041</v>
      </c>
    </row>
    <row r="7" spans="5:5" x14ac:dyDescent="0.25">
      <c r="E7">
        <v>2023</v>
      </c>
    </row>
    <row r="8" spans="5:5" x14ac:dyDescent="0.25">
      <c r="E8">
        <v>2022</v>
      </c>
    </row>
    <row r="9" spans="5:5" x14ac:dyDescent="0.25">
      <c r="E9">
        <v>2021</v>
      </c>
    </row>
    <row r="10" spans="5:5" x14ac:dyDescent="0.25">
      <c r="E10">
        <v>2020</v>
      </c>
    </row>
    <row r="11" spans="5:5" x14ac:dyDescent="0.25">
      <c r="E11">
        <v>2019</v>
      </c>
    </row>
    <row r="12" spans="5:5" x14ac:dyDescent="0.25">
      <c r="E12">
        <v>2018</v>
      </c>
    </row>
    <row r="13" spans="5:5" x14ac:dyDescent="0.25">
      <c r="E13">
        <v>2017</v>
      </c>
    </row>
    <row r="14" spans="5:5" x14ac:dyDescent="0.25">
      <c r="E14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Abhinav Tomar</cp:lastModifiedBy>
  <dcterms:created xsi:type="dcterms:W3CDTF">2023-12-30T14:04:02Z</dcterms:created>
  <dcterms:modified xsi:type="dcterms:W3CDTF">2024-01-03T15:54:13Z</dcterms:modified>
</cp:coreProperties>
</file>