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e/Documents/DP Directory Information 2019 Files/"/>
    </mc:Choice>
  </mc:AlternateContent>
  <xr:revisionPtr revIDLastSave="0" documentId="13_ncr:1_{37D2414B-B58A-914E-BE93-EBCDFB410208}" xr6:coauthVersionLast="45" xr6:coauthVersionMax="45" xr10:uidLastSave="{00000000-0000-0000-0000-000000000000}"/>
  <bookViews>
    <workbookView xWindow="0" yWindow="460" windowWidth="28800" windowHeight="16240" activeTab="3" xr2:uid="{00000000-000D-0000-FFFF-FFFF00000000}"/>
  </bookViews>
  <sheets>
    <sheet name="Persons sentenced to death" sheetId="1" r:id="rId1"/>
    <sheet name="Statistics - Trial Courts" sheetId="3" r:id="rId2"/>
    <sheet name="Movements in HC and SC" sheetId="2" r:id="rId3"/>
    <sheet name="Statistics - HC and SC" sheetId="4" r:id="rId4"/>
  </sheets>
  <definedNames>
    <definedName name="Z_4080C78A_E42F_4E6C_BACC_329D649CC7F1_.wvu.FilterData" localSheetId="2" hidden="1">'Movements in HC and SC'!$A$1:$L$116</definedName>
    <definedName name="Z_6C53418E_D8A3_4603_928F_FFFFAB60DFE6_.wvu.FilterData" localSheetId="2" hidden="1">'Movements in HC and SC'!$A$1:$L$116</definedName>
    <definedName name="Z_6C53418E_D8A3_4603_928F_FFFFAB60DFE6_.wvu.FilterData" localSheetId="0" hidden="1">'Persons sentenced to death'!$A$1:$L$99</definedName>
  </definedNames>
  <calcPr calcId="191029"/>
  <customWorkbookViews>
    <customWorkbookView name="Filter 2" guid="{4080C78A-E42F-4E6C-BACC-329D649CC7F1}" maximized="1" windowWidth="0" windowHeight="0" activeSheetId="0"/>
    <customWorkbookView name="Filter 1" guid="{6C53418E-D8A3-4603-928F-FFFFAB60DFE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3" l="1"/>
  <c r="F26" i="3"/>
  <c r="E26" i="3"/>
  <c r="D26" i="3"/>
  <c r="C26" i="3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3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There was a news on Mohan Kumar being sentenced to death twice in a day, one in Madikeri and another in Dakshin Kannada. But I think that might be wrongly reported as there is another news which says that the trial court gave him life without remission in two cases (both in Dakshin Kannada - didn't get any judgment from the Madikeri district court website), for which I also have the judgments.
</t>
        </r>
        <r>
          <rPr>
            <sz val="10"/>
            <color rgb="FF000000"/>
            <rFont val="Arial"/>
            <family val="2"/>
          </rPr>
          <t xml:space="preserve">	-Varsha Sharma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One person sentenced thrice
</t>
        </r>
        <r>
          <rPr>
            <sz val="10"/>
            <color rgb="FF000000"/>
            <rFont val="Arial"/>
            <family val="2"/>
          </rPr>
          <t xml:space="preserve">	-Varsha Sharma</t>
        </r>
      </text>
    </comment>
    <comment ref="D24" authorId="0" shapeId="0" xr:uid="{00000000-0006-0000-0200-000005000000}">
      <text>
        <r>
          <rPr>
            <sz val="10"/>
            <color rgb="FF000000"/>
            <rFont val="Arial"/>
            <family val="2"/>
          </rPr>
          <t xml:space="preserve">One person sentenced twice
</t>
        </r>
        <r>
          <rPr>
            <sz val="10"/>
            <color rgb="FF000000"/>
            <rFont val="Arial"/>
            <family val="2"/>
          </rPr>
          <t xml:space="preserve">	-Varsha Sharma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82" authorId="0" shapeId="0" xr:uid="{00000000-0006-0000-0100-000004000000}">
      <text>
        <r>
          <rPr>
            <sz val="10"/>
            <color rgb="FF000000"/>
            <rFont val="Arial"/>
            <family val="2"/>
          </rPr>
          <t>Only Operative part available
	-SUPRIYA SHEKHER</t>
        </r>
      </text>
    </comment>
    <comment ref="J88" authorId="0" shapeId="0" xr:uid="{00000000-0006-0000-0100-000003000000}">
      <text>
        <r>
          <rPr>
            <sz val="10"/>
            <color rgb="FF000000"/>
            <rFont val="Arial"/>
            <family val="2"/>
          </rPr>
          <t>Only Operative part available
	-Varsha Sharma</t>
        </r>
      </text>
    </comment>
  </commentList>
</comments>
</file>

<file path=xl/sharedStrings.xml><?xml version="1.0" encoding="utf-8"?>
<sst xmlns="http://schemas.openxmlformats.org/spreadsheetml/2006/main" count="2744" uniqueCount="978">
  <si>
    <t xml:space="preserve">S. No. </t>
  </si>
  <si>
    <t>Name of person</t>
  </si>
  <si>
    <t xml:space="preserve">State </t>
  </si>
  <si>
    <t>Number of persons currently on death row</t>
  </si>
  <si>
    <t>Persons sentenced to death in 2019</t>
  </si>
  <si>
    <t>Total no. of judgments</t>
  </si>
  <si>
    <t>Judgments available</t>
  </si>
  <si>
    <t>Judgments not available</t>
  </si>
  <si>
    <t>Language</t>
  </si>
  <si>
    <t>State</t>
  </si>
  <si>
    <t>Cause Title</t>
  </si>
  <si>
    <t>Action</t>
  </si>
  <si>
    <t>Date</t>
  </si>
  <si>
    <t>Nature of Offence</t>
  </si>
  <si>
    <t>Court (Bench)</t>
  </si>
  <si>
    <t>Judgment</t>
  </si>
  <si>
    <t xml:space="preserve">Sriharan Commutation </t>
  </si>
  <si>
    <t xml:space="preserve">Description of offence accused of </t>
  </si>
  <si>
    <t>Rajasthan</t>
  </si>
  <si>
    <t xml:space="preserve">State of Rajasthan v. Mod Singh alias Mor Singh alias Langda </t>
  </si>
  <si>
    <t>Commuted</t>
  </si>
  <si>
    <t>03.01.2019</t>
  </si>
  <si>
    <t>Sexual Offences</t>
  </si>
  <si>
    <t>Rajasthan High Court (Jaipur)</t>
  </si>
  <si>
    <t>Justices Banwari Lal Sharma and M. N. Bhandari</t>
  </si>
  <si>
    <t>Y</t>
  </si>
  <si>
    <t>Not Applicable</t>
  </si>
  <si>
    <t>Rape and murder of minor girl</t>
  </si>
  <si>
    <t>Kerala</t>
  </si>
  <si>
    <t xml:space="preserve">State of Kerala v. Rajesh Kumar </t>
  </si>
  <si>
    <t>08.01.2019</t>
  </si>
  <si>
    <t>Kerala High Court</t>
  </si>
  <si>
    <t>Justices A.M. Shaffique and P. Somarajan</t>
  </si>
  <si>
    <t>25 years</t>
  </si>
  <si>
    <t>Rape and murder of a 16 year old girl in her house</t>
  </si>
  <si>
    <t>Andhra Pradesh</t>
  </si>
  <si>
    <t>Maharashtra</t>
  </si>
  <si>
    <t xml:space="preserve">State of Maharashtra v. Santosh Maruti Mane </t>
  </si>
  <si>
    <t>09.01.2019</t>
  </si>
  <si>
    <t>Murder Simpliciter</t>
  </si>
  <si>
    <t>Supreme Court</t>
  </si>
  <si>
    <t>Justices A. K. Sikri, S. Abdul Nazeer and M. R. Shah</t>
  </si>
  <si>
    <t>Hijacking of a bus and running over people</t>
  </si>
  <si>
    <t xml:space="preserve">Uttar Pradesh </t>
  </si>
  <si>
    <t xml:space="preserve">State of Uttar Pradesh v. Gambhir Singh </t>
  </si>
  <si>
    <t>Confirmed</t>
  </si>
  <si>
    <t xml:space="preserve">Allahabad High Court </t>
  </si>
  <si>
    <t>Justices Sudhir Agarwal and Om Prakash</t>
  </si>
  <si>
    <t>Murder of own brother and brother's family in lieu of a property dispute</t>
  </si>
  <si>
    <t>Madhya Pradesh</t>
  </si>
  <si>
    <t>State of Madhya Pradesh v. Rabbu alias Sarvesh</t>
  </si>
  <si>
    <t>17.01.2019</t>
  </si>
  <si>
    <t>Madhya Pradesh High Court (Jabalpur)</t>
  </si>
  <si>
    <t>Justices P. K. Jaiswal and B. K. Shrivastava</t>
  </si>
  <si>
    <t>Rape and murder of adult woman</t>
  </si>
  <si>
    <t xml:space="preserve">State of Maharashtra v. Raju Jagdish Paswan </t>
  </si>
  <si>
    <t>Justices S. A. Bobde, L. Nageswara Rao and R. Subhash Reddy</t>
  </si>
  <si>
    <t>30 years</t>
  </si>
  <si>
    <t>Rape and murder of 9-year old girl</t>
  </si>
  <si>
    <t>State of Madhya Pradesh v. Yogendra alias Jogendra Singh</t>
  </si>
  <si>
    <t>Murder by acid attack - alleged lover</t>
  </si>
  <si>
    <t>Nand Kishore v. State of Madhya Pradesh</t>
  </si>
  <si>
    <t>18.01.2019</t>
  </si>
  <si>
    <t>Rape and murder of 8-year old girl</t>
  </si>
  <si>
    <t>S. No.</t>
  </si>
  <si>
    <t>Punjab</t>
  </si>
  <si>
    <t>State of Punjab v. Lakhwinder Singh and Ors</t>
  </si>
  <si>
    <t>22.01.2019</t>
  </si>
  <si>
    <t>Rioting with Murder</t>
  </si>
  <si>
    <t>District</t>
  </si>
  <si>
    <t>Punjab and Haryana High Court</t>
  </si>
  <si>
    <t>Justices A. B. Chaudhari and Surinder Gupta</t>
  </si>
  <si>
    <t>Date of Sentencing</t>
  </si>
  <si>
    <t>Honour killing - killed a young couple</t>
  </si>
  <si>
    <t>Court</t>
  </si>
  <si>
    <t>News link</t>
  </si>
  <si>
    <t>Description of offence</t>
  </si>
  <si>
    <t>Thodupuzha</t>
  </si>
  <si>
    <t>II Additional Sessions Judge, Thodupuzha, K. K. Sujhatha</t>
  </si>
  <si>
    <t>Acquitted</t>
  </si>
  <si>
    <t>Karnataka</t>
  </si>
  <si>
    <t xml:space="preserve">Basavaraj alias Basya and Ors v. State of Karnataka </t>
  </si>
  <si>
    <t>23.01.2019</t>
  </si>
  <si>
    <t>Dacoity with Murder</t>
  </si>
  <si>
    <t>Chief Justice Ranjan Gogoi, Justices L. Nageswara Rao and Sanjiv Khanna</t>
  </si>
  <si>
    <t>Robbery and murder of 3 persons</t>
  </si>
  <si>
    <t>Assam</t>
  </si>
  <si>
    <t>English</t>
  </si>
  <si>
    <t xml:space="preserve">State of Madhya Pradesh v. Mahendra Singh Gond </t>
  </si>
  <si>
    <t>25.01.2019</t>
  </si>
  <si>
    <t>Justices P. K. Jaiswal and Anjuli Palo</t>
  </si>
  <si>
    <t>Bihar</t>
  </si>
  <si>
    <t>Raped a 4 year-old girl</t>
  </si>
  <si>
    <t>Chhattisgarh</t>
  </si>
  <si>
    <t xml:space="preserve">State of Madhya Pradesh v. Vijay Raikwar </t>
  </si>
  <si>
    <t>05.02.2019</t>
  </si>
  <si>
    <t>Rape and murder of 7.5 year-old girl</t>
  </si>
  <si>
    <t>Rape and murder of two women -- co-accused of Rajendran</t>
  </si>
  <si>
    <t>Delhi</t>
  </si>
  <si>
    <t>Kundapur</t>
  </si>
  <si>
    <t>19.01.2019</t>
  </si>
  <si>
    <t>Javed Khan alias Tingra v. State of Maharashtra</t>
  </si>
  <si>
    <t>06.02.2019</t>
  </si>
  <si>
    <t>Gujarat</t>
  </si>
  <si>
    <t>Robbery, trespass, rape and murder of a 19 year-old woman</t>
  </si>
  <si>
    <t>Gujarati</t>
  </si>
  <si>
    <t>State of Uttar Pradesh v. Sangam Pasi and Ors</t>
  </si>
  <si>
    <t>Haryana</t>
  </si>
  <si>
    <t>14.02.2019</t>
  </si>
  <si>
    <t>Allahabad High Court (Allahabad)</t>
  </si>
  <si>
    <t>Additional Sessions Judge, Kundapur, Prakash Khanderi</t>
  </si>
  <si>
    <t>Arms Act and murder of miultiple persons</t>
  </si>
  <si>
    <t xml:space="preserve">Himachal Pradesh </t>
  </si>
  <si>
    <t>Jammu and Kashmir</t>
  </si>
  <si>
    <t>Kannada</t>
  </si>
  <si>
    <t>Murder of own family by giving poison when denied affair with another woman (attempted suicide but survived)</t>
  </si>
  <si>
    <t>Jharkhand</t>
  </si>
  <si>
    <t xml:space="preserve">Mohd Mannan alias Abdul Mannan v. State of Bihar </t>
  </si>
  <si>
    <t>Hojai</t>
  </si>
  <si>
    <t>Justices N.V Ramana, Mohan M. Shantanagoudar and Indira Banerjee</t>
  </si>
  <si>
    <t>Whole life</t>
  </si>
  <si>
    <t>Additional District and Sessions Judge, Hojai, D. S. Deuri</t>
  </si>
  <si>
    <t>State of Uttar Pradesh v. Bhonda alias Gotar and Ors</t>
  </si>
  <si>
    <t>15.02.2019</t>
  </si>
  <si>
    <t>Justices Ramesh Sinha and Dinesh Kumar Singh</t>
  </si>
  <si>
    <t>Murder of mulltiple persons</t>
  </si>
  <si>
    <t>Rape and murder of a 7 year-old girl</t>
  </si>
  <si>
    <t>Uttarakhand</t>
  </si>
  <si>
    <t>Dehradun</t>
  </si>
  <si>
    <t>31.01.2019</t>
  </si>
  <si>
    <t>Special Judge (POCSO), Dehradun, Rama Pandey</t>
  </si>
  <si>
    <t>Hindi</t>
  </si>
  <si>
    <t>Rape and murder of a 3 year-old girl</t>
  </si>
  <si>
    <t xml:space="preserve">Madhya Pradesh </t>
  </si>
  <si>
    <t>State of Gujrat v. Akshay Kumar Patel</t>
  </si>
  <si>
    <t>18.02.2019</t>
  </si>
  <si>
    <t>Kidnapping with Murder</t>
  </si>
  <si>
    <t>Gujarat High Court</t>
  </si>
  <si>
    <t>Justices J. B. Pardiwala and A. C. Rao</t>
  </si>
  <si>
    <t>Kidnapping for ransom, murder of a 5 year-old boy</t>
  </si>
  <si>
    <t>Manipur</t>
  </si>
  <si>
    <t>Imphal</t>
  </si>
  <si>
    <t>District and Sessions Judge, Senapati, A. Noutuneshwari</t>
  </si>
  <si>
    <t>Murder of girlfriend</t>
  </si>
  <si>
    <t>Orissa</t>
  </si>
  <si>
    <t>Chhatarpur</t>
  </si>
  <si>
    <t>Special Judge, Chhatarpur, Norin Nigam</t>
  </si>
  <si>
    <t>Tamil Nadu</t>
  </si>
  <si>
    <t>Rape and murder of a 75 year-old woman</t>
  </si>
  <si>
    <t>Tamil</t>
  </si>
  <si>
    <t>Telangana</t>
  </si>
  <si>
    <t>Bagalkot (Jamkhandi)</t>
  </si>
  <si>
    <t>11.02.2019</t>
  </si>
  <si>
    <t>Robbery with Murder</t>
  </si>
  <si>
    <t>First Additional Sessions Judge, Bagalkot, A.K. Naveenkumari</t>
  </si>
  <si>
    <t>Tripura</t>
  </si>
  <si>
    <t xml:space="preserve">Parsuram v. State of Madhya Pradesh </t>
  </si>
  <si>
    <t>19.02.2019</t>
  </si>
  <si>
    <t>Murder of car driver and robbing vehicle</t>
  </si>
  <si>
    <t>Chengalpet</t>
  </si>
  <si>
    <t>Mahila Court, Chengalpet, P. Velmurugan</t>
  </si>
  <si>
    <t>West Bengal</t>
  </si>
  <si>
    <t xml:space="preserve">State of Gujarat v. Thakor Nagiji Babuji Nathuji </t>
  </si>
  <si>
    <t>Rape and murder of a 14-year old girl</t>
  </si>
  <si>
    <t>Remitted</t>
  </si>
  <si>
    <t>20.02.2019</t>
  </si>
  <si>
    <t>Murdered father, mother and daughter; attempted murder of wife</t>
  </si>
  <si>
    <t>Pathanamthitta</t>
  </si>
  <si>
    <t>Additional Sessions Judge - I (Special Court), Pathanamthittta, N. Harikumar</t>
  </si>
  <si>
    <t xml:space="preserve">Dnyaneshwar Suresh Borkar v. State of Maharashtra </t>
  </si>
  <si>
    <t>Kidnapping and murdering a minor boy</t>
  </si>
  <si>
    <t>Pappu alias Chandra Kumar v. State of Uttar Pradesh</t>
  </si>
  <si>
    <t>Murdered his two nephews in front of their mother</t>
  </si>
  <si>
    <t>Murder of a police officer and under Arms Act</t>
  </si>
  <si>
    <t xml:space="preserve">Dattatraya alias Datta Ambo Rokade v. State of Maharashtra </t>
  </si>
  <si>
    <t>21.02.2019</t>
  </si>
  <si>
    <t>Justices N. V. Ramana, Deepak Gupta and Indira Banerjee</t>
  </si>
  <si>
    <t>Rape and murder of a 5 year-old girl</t>
  </si>
  <si>
    <t xml:space="preserve">Jagdish v. State of Madhya Pradesh </t>
  </si>
  <si>
    <t>Murder of wife and five children</t>
  </si>
  <si>
    <t>Gandhidham</t>
  </si>
  <si>
    <t>7th Additional Sessions Judge, Anjar-Kuchh</t>
  </si>
  <si>
    <t>Ambadas Laxman Shinde and Ors v. State of Maharashtra</t>
  </si>
  <si>
    <t>05.03.2019</t>
  </si>
  <si>
    <t>Killed members of a family, trespass, extortion, loot</t>
  </si>
  <si>
    <t>Rape and murder of  a 6-year-old girl</t>
  </si>
  <si>
    <t>Balod</t>
  </si>
  <si>
    <t>District and Sessions Judge, Balod, Rajendra Pradhan</t>
  </si>
  <si>
    <t xml:space="preserve">Digamber Vaishnav and Anr v. State of Chhattisgarh </t>
  </si>
  <si>
    <t xml:space="preserve">Not Applicable </t>
  </si>
  <si>
    <t>Robbery and murder of relatives</t>
  </si>
  <si>
    <t xml:space="preserve">Khushwinder Singh v. State of Punjab </t>
  </si>
  <si>
    <t>Rape and murder of a 12 year-old girl</t>
  </si>
  <si>
    <t>Murdered 6 members of a family including two minors</t>
  </si>
  <si>
    <t>Gumla</t>
  </si>
  <si>
    <t>Sachin Kumar Singhraha v. State of Madhya Pradesh</t>
  </si>
  <si>
    <t>12.03.2019</t>
  </si>
  <si>
    <t>Additional District Judge - I, Gumla, Lolarak Dubey</t>
  </si>
  <si>
    <t>Rape and murder of a minor girl</t>
  </si>
  <si>
    <t xml:space="preserve">State of Tamil Nadu v. Kattavellai alias Devkar </t>
  </si>
  <si>
    <t>13.03.2019</t>
  </si>
  <si>
    <t>Madras High Court (Madurai)</t>
  </si>
  <si>
    <t>Justices R. Subbiah and B. Pugalendhi</t>
  </si>
  <si>
    <t>Raped and murdered a woman, cut her arms and legs, murdered her lover after looting them</t>
  </si>
  <si>
    <t>Uttar Pradesh</t>
  </si>
  <si>
    <t>Ghaziabad</t>
  </si>
  <si>
    <t>02.03.2019</t>
  </si>
  <si>
    <t>Special Judge, Anti-corruption, C.B.I./Upper Sessions Judge, Ghaziabad, Amit Veer Singh</t>
  </si>
  <si>
    <t>State of Rajasthan v. Diamond De Silva @ Sunny and Ors</t>
  </si>
  <si>
    <t>15.03.2019</t>
  </si>
  <si>
    <t>Justices Kanwaljit Singh Ahluwalia and Banwari Lal Sharma</t>
  </si>
  <si>
    <t>Robbery and killed three people</t>
  </si>
  <si>
    <t>Attempt to rape, murder, abduction, destruction of evidence, 14 year-old girl</t>
  </si>
  <si>
    <t>06.04.2019</t>
  </si>
  <si>
    <t>Attempt to rape, murder, abduction, destruction of evidence, 10 year-old girl</t>
  </si>
  <si>
    <t xml:space="preserve">State of Rajasthan v. Lalchand </t>
  </si>
  <si>
    <t>15.03.3019</t>
  </si>
  <si>
    <t>Justices Kamaljit Singh Ahluwalia and G. R. Moolchandani</t>
  </si>
  <si>
    <t>Shahdol (Burhar)</t>
  </si>
  <si>
    <t>Driver - killed woman BSNL officer for firing him</t>
  </si>
  <si>
    <t>Upper Sessions Judge/Special Judge, POCSO, Burhar, Shahdol, R. G. Prajapati</t>
  </si>
  <si>
    <t xml:space="preserve">State Of Gujarat v. Manjuben </t>
  </si>
  <si>
    <t>18.03.2019</t>
  </si>
  <si>
    <t>Murdered mother and sister, attempted murder of another sister</t>
  </si>
  <si>
    <t>Rape and murder of a class VI girl</t>
  </si>
  <si>
    <t>State of Haryana v. Padam @ Pramod and Ors</t>
  </si>
  <si>
    <t>19.03.2019</t>
  </si>
  <si>
    <t>Thane (Kalyan)</t>
  </si>
  <si>
    <t>Gangrape and murder of Nepali woman suffering from mental health problems</t>
  </si>
  <si>
    <t>06.03.2019</t>
  </si>
  <si>
    <t>Additional Sessions Judge, Thane (Kalyan), N. M. Waghmare</t>
  </si>
  <si>
    <t>Rape and murder of a 18 year-old girl</t>
  </si>
  <si>
    <t xml:space="preserve">Thane </t>
  </si>
  <si>
    <t>08.03.2019</t>
  </si>
  <si>
    <t>Additional and District Sessions Judge - 7, Special Judge, POCSO, Thane, Smt S. A. Sinha</t>
  </si>
  <si>
    <t>Rape and murder of a 4 year-old girl</t>
  </si>
  <si>
    <t>Thane</t>
  </si>
  <si>
    <t>State of Madhya Pradesh v. Ashok Rajak</t>
  </si>
  <si>
    <t>26.03.2019</t>
  </si>
  <si>
    <t>Burhanpur</t>
  </si>
  <si>
    <t>Justices J. K. Maheshwari and Akhil Kumat Srivastava</t>
  </si>
  <si>
    <t>Murder of mother</t>
  </si>
  <si>
    <t>Special Judge, POCSO, Burhanpur, Rajesh Nandeshwar</t>
  </si>
  <si>
    <t>State of Punjab v. Rishu Grover</t>
  </si>
  <si>
    <t>27.03.2019</t>
  </si>
  <si>
    <t>Justices Rajiv Sharma and G. S. Gill</t>
  </si>
  <si>
    <t>20 years</t>
  </si>
  <si>
    <t>Double murder of family members</t>
  </si>
  <si>
    <t>State of Jharkhand v. Arumugam</t>
  </si>
  <si>
    <t>28.03.2019</t>
  </si>
  <si>
    <t>Murdered a neighbour's 5 year-old boy in front of his mother holding her responsible for his wife leaving him</t>
  </si>
  <si>
    <t>Bathinda</t>
  </si>
  <si>
    <t>Abduction with Murder</t>
  </si>
  <si>
    <t>Additional Sessions Judge, Bathinda, Kanwaljit Singh Bajwa</t>
  </si>
  <si>
    <t>State of Jharkhand v. Kashi Nath Singh @ Kalu</t>
  </si>
  <si>
    <t>29.03.2019</t>
  </si>
  <si>
    <t>Jharkhand High Court</t>
  </si>
  <si>
    <t>Justices H. C. Mishra and Ratnakar Bhengra</t>
  </si>
  <si>
    <t>Rape and murder of minor</t>
  </si>
  <si>
    <t>State of Jharkhand v. Mathura Yadav</t>
  </si>
  <si>
    <t>Murder of corporal during posting in Air Force, hid corpse in cupboard after cutting it into pieces, his wife who is a co-accused, has been sentenced to five years in prison</t>
  </si>
  <si>
    <t>Bhind</t>
  </si>
  <si>
    <t>20.03.2019</t>
  </si>
  <si>
    <t>Second Upper Sessions Judge, Bhind, M. L. Rathore</t>
  </si>
  <si>
    <t>State of Rajasthan v. Bhajan @ Bahadur Singh</t>
  </si>
  <si>
    <t>01.04.2019</t>
  </si>
  <si>
    <t>Justices B. L. Sharma and K. S. Ahluwalia</t>
  </si>
  <si>
    <t>Murder</t>
  </si>
  <si>
    <t>Killed lover, her brother, daughter, two nieces to conceal evidence of affair</t>
  </si>
  <si>
    <t>Mangalore</t>
  </si>
  <si>
    <t>25.09.2019</t>
  </si>
  <si>
    <t>Sixth Additional District and Sessions Judge, Sayeedunissa</t>
  </si>
  <si>
    <t>State of Tamil Nadu v. Sundararaj and Ors</t>
  </si>
  <si>
    <t>03.04.2019</t>
  </si>
  <si>
    <t>Justices P. N. Prakash and B. Pugalendhi</t>
  </si>
  <si>
    <t>Rape and murder of a 15-year-old girl</t>
  </si>
  <si>
    <t>Rape and murder of a 33-year-old woman</t>
  </si>
  <si>
    <t>24.10.2019</t>
  </si>
  <si>
    <t xml:space="preserve">Rape and murder of woman </t>
  </si>
  <si>
    <t>27.11.2019</t>
  </si>
  <si>
    <t>State of Gujarat v. Shambhu Raisangbhai Padhiyar</t>
  </si>
  <si>
    <t>Rape and murder of a woman (beedi roller by profession)</t>
  </si>
  <si>
    <t>Sodomy and murder of a 6-year old boy</t>
  </si>
  <si>
    <t>Kolkata</t>
  </si>
  <si>
    <t>Chief Judge, Special Court, POCSO, Kolkata, Siddhartha Kanjilal</t>
  </si>
  <si>
    <t>State of Haryana v. Ashok</t>
  </si>
  <si>
    <t>05.04.2019</t>
  </si>
  <si>
    <t>Justices Rajiv Sharma and Gurvinder Singh Gill</t>
  </si>
  <si>
    <t>Rape and murder of a 2.5-year old girl who was a pavement dweller</t>
  </si>
  <si>
    <t xml:space="preserve">Honour killing of sister </t>
  </si>
  <si>
    <t>Gopalganj</t>
  </si>
  <si>
    <t>District and Sessions Judge, Gopalganj, Shailendra Kumar</t>
  </si>
  <si>
    <t>Accused 'X' v. State of Maharashtra</t>
  </si>
  <si>
    <t>12.04.2019</t>
  </si>
  <si>
    <t>Multiple rape and murder</t>
  </si>
  <si>
    <t>State of Maharashtra v. Atul Rama Lote</t>
  </si>
  <si>
    <t>25.04.2019</t>
  </si>
  <si>
    <t>Bombay High Court (Bombay)</t>
  </si>
  <si>
    <t>Murder of wife for dowry</t>
  </si>
  <si>
    <t>Justices B. P. Dharmadhikari and Prakash D. Naik</t>
  </si>
  <si>
    <t>Dhubri</t>
  </si>
  <si>
    <t>Additional Sessions Judge, Dhubri, Bilsipara, Sharmila Bhuyan</t>
  </si>
  <si>
    <t>State of Punjab v. Khushwinder Singh</t>
  </si>
  <si>
    <t>2004 - killed four members of a family including two children - offence came into light during investigation of another crime for which his death sentence has been confirmed by the Supreme Court</t>
  </si>
  <si>
    <t>Rape and murder of a 7-year old girl</t>
  </si>
  <si>
    <t xml:space="preserve">State of Uttar Pradesh v. Sanju Bhagel and Anr </t>
  </si>
  <si>
    <t>02.04.2019</t>
  </si>
  <si>
    <t>Justices B. K. Narayana and Arvind Kumar Mishra-I</t>
  </si>
  <si>
    <t>Beheaded a rickshaw-driver in a feud</t>
  </si>
  <si>
    <t>Auraiya</t>
  </si>
  <si>
    <t>04.04.2019</t>
  </si>
  <si>
    <t>District and Sessions Judge, Auraiya, Sushil Kumar</t>
  </si>
  <si>
    <t xml:space="preserve">State of Uttar Pradesh v. Raghuveer </t>
  </si>
  <si>
    <t>Justices Sudhir Agarwal and Rajendra Kumar-IV</t>
  </si>
  <si>
    <t>Murdered a 14-year old girl owing to one-sided love</t>
  </si>
  <si>
    <t>Mansa</t>
  </si>
  <si>
    <t>10.04.2019</t>
  </si>
  <si>
    <t>State of Uttar Pradesh v. Chand Babu and Anr</t>
  </si>
  <si>
    <t>District and Sessions Judge, Mansa, Mandeep Kaur Pannu</t>
  </si>
  <si>
    <t>15.04.2019</t>
  </si>
  <si>
    <t>Justices Dinesh Kumar Singh-I and Ramesh Sinha</t>
  </si>
  <si>
    <t>Murder of female cousin over court marriage</t>
  </si>
  <si>
    <t>Thiruvananthapuram</t>
  </si>
  <si>
    <t>11.04.2019</t>
  </si>
  <si>
    <t>District and Sessions Judge II, Vanchiyoor, Thiruvananthapuram, Mini S. Das</t>
  </si>
  <si>
    <t xml:space="preserve">State of Maharashtra v. Ramadas Rangnath Shinde </t>
  </si>
  <si>
    <t>30.04.2019</t>
  </si>
  <si>
    <t>Justices B. P. Dharmadhikari and P. D. Naik</t>
  </si>
  <si>
    <t>Murdered neighbour and raped his wife</t>
  </si>
  <si>
    <t xml:space="preserve">State of Madhya Pradesh v. Shyam Singh @ Kallu </t>
  </si>
  <si>
    <t>13.05.2019</t>
  </si>
  <si>
    <t>Justices J. K. Maheshwari and Anjuli Palo</t>
  </si>
  <si>
    <t>Belagavi</t>
  </si>
  <si>
    <t>State of Uttar Pradesh v. Kunwar Pal Singh</t>
  </si>
  <si>
    <t>18.04.2019</t>
  </si>
  <si>
    <t>Justices B. K. Narayana and Rahul Chaturvedi</t>
  </si>
  <si>
    <t>Rioting and murder</t>
  </si>
  <si>
    <t>V Additional District and Sessions Judge, Belagavi, Prabhavati G.</t>
  </si>
  <si>
    <t>Not Available</t>
  </si>
  <si>
    <t>Rashid @ Zakir v. State of U.P. Capital Case No. 200 of 2018</t>
  </si>
  <si>
    <t>16.05.2019</t>
  </si>
  <si>
    <t>Justices Ramesh Sinha and D. K. Singh</t>
  </si>
  <si>
    <t xml:space="preserve">Murder of three persons </t>
  </si>
  <si>
    <t>Murder of his wife and her three family members after harassing them for dowry</t>
  </si>
  <si>
    <t>Anand Kushwaha v. State of M.P. Criminal Appeal No. 646/2019</t>
  </si>
  <si>
    <t>17.05.2019</t>
  </si>
  <si>
    <t>Siwan</t>
  </si>
  <si>
    <t>08.05.2019</t>
  </si>
  <si>
    <t>Rape and murder of 6-year old girl</t>
  </si>
  <si>
    <t>Additional District and Sessions Judge, Siwan, Vinod Kumar Shukla</t>
  </si>
  <si>
    <t>Afjal Khan v. State of Madhya Pradesh 458 of 2019</t>
  </si>
  <si>
    <t>19.05.2019</t>
  </si>
  <si>
    <t>Rape and murder of 6-year-old daughter</t>
  </si>
  <si>
    <t>Gwalior</t>
  </si>
  <si>
    <t>Nazir Javed Khan v. State of Maharashtra Confirmation Case No. 1 of 2016</t>
  </si>
  <si>
    <t>10th Upper Sessions Judge and Special Judge (POCSO), Ashok Sharma</t>
  </si>
  <si>
    <t>03.06.2019</t>
  </si>
  <si>
    <t>Justices B.P. Dharmadhikari and P.D. Naik</t>
  </si>
  <si>
    <t xml:space="preserve">The State of Maharasthra v. Ankur Narayanlal Panwar 139 of 2017 </t>
  </si>
  <si>
    <t>12.06.2019</t>
  </si>
  <si>
    <t xml:space="preserve"> Justices B.P. Dharmadhikari and P.D. Naik</t>
  </si>
  <si>
    <t>Acid attack on a woman</t>
  </si>
  <si>
    <t>CRRFC 8/2019 - Gwalior</t>
  </si>
  <si>
    <t>State of Gujarat v. Dev. Dhana Koli 597 of 2019</t>
  </si>
  <si>
    <t>01.07.2019</t>
  </si>
  <si>
    <t>Justices Harsha Devani and V. B. Mayani</t>
  </si>
  <si>
    <t>Rape and murder of 6 year old girl</t>
  </si>
  <si>
    <t>Palghar</t>
  </si>
  <si>
    <t>09.05.2019</t>
  </si>
  <si>
    <t xml:space="preserve"> District and Sessions Judge, Palghar, Thane, R. N. Majgaonkar</t>
  </si>
  <si>
    <t>Makhan Singh and Another v. State of Punjab CRA-D-936-DB-2012</t>
  </si>
  <si>
    <t>12.07.2019</t>
  </si>
  <si>
    <t>Justice Rajiv Sharma and Justice Gurvinder Singh Gill</t>
  </si>
  <si>
    <t>Honour killing of pregnant cousin who did court marriage</t>
  </si>
  <si>
    <t>N</t>
  </si>
  <si>
    <t>Murder by throwing acid on a colleague and his wife</t>
  </si>
  <si>
    <t>Nashik</t>
  </si>
  <si>
    <t>15.05.2019</t>
  </si>
  <si>
    <t>District &amp; Sessions Court Judge, Nashik, Suchitra Godkhe</t>
  </si>
  <si>
    <t>Dileep Bankar v. State of Madhya Pradesh 1059-1060 of 2019</t>
  </si>
  <si>
    <t>10.07.2019</t>
  </si>
  <si>
    <t>Justice Arun Mishra, Justice S. Abdul Nazeer and Justice M R Shah</t>
  </si>
  <si>
    <t>State of Rajasthan v. Dr. Abdul Hameed D.B. Death Reference No. 1 of 2016</t>
  </si>
  <si>
    <t>22.07.2019</t>
  </si>
  <si>
    <t>Terror Offences</t>
  </si>
  <si>
    <t>Justice Sabina and Justice Goverdhan Bardhar</t>
  </si>
  <si>
    <t>Bus bomb blast</t>
  </si>
  <si>
    <t>State of Maharashtra v. Vishwajeet Masalkar Confirmation Case No. 2 of 2016</t>
  </si>
  <si>
    <t>23.07.2019</t>
  </si>
  <si>
    <t>Bombay High Court</t>
  </si>
  <si>
    <t>Justice Bhushan Dharmadhikari and Justice Swapna Joshi</t>
  </si>
  <si>
    <t>Murder of mother, wife and daughter over extramarital affair</t>
  </si>
  <si>
    <t>Pradeep Yashwant Kokade vs Union Of India And Ors Criminal Application 314 of 2019</t>
  </si>
  <si>
    <t>29.07.2019</t>
  </si>
  <si>
    <t xml:space="preserve">Justice B.P. Dharmadhikari and Justice Swapna S. Joshi </t>
  </si>
  <si>
    <t>35 years</t>
  </si>
  <si>
    <t>Rape and murder of fellow BPO employee</t>
  </si>
  <si>
    <t>Puroshattam Dashrath Borate v. Union of India Writ Petition No. 2609 of 2019</t>
  </si>
  <si>
    <t>Rape and murder of a minor</t>
  </si>
  <si>
    <t>Dhanbad</t>
  </si>
  <si>
    <t>24.05.2019</t>
  </si>
  <si>
    <t>Upper Sessions Judge, Dhanbad, Sangeeta Shrivastav</t>
  </si>
  <si>
    <t>Arshad v. State of U.P. Capital Cases No. 206 of 2018</t>
  </si>
  <si>
    <t>31.07.2019</t>
  </si>
  <si>
    <t>Murder of wife and two children</t>
  </si>
  <si>
    <t>Allahabad High Court</t>
  </si>
  <si>
    <t>A man, identified as Naseem, was killed and several people were injured in a clash between two groups of people over a volleyball game at Harsoli village in February 2010</t>
  </si>
  <si>
    <t>Jaipur</t>
  </si>
  <si>
    <t>27.05.2019</t>
  </si>
  <si>
    <t>Additional Sessions Judge-14, Jaipur</t>
  </si>
  <si>
    <t>Farrukh And Another v. State of U.P. Capital Cases No. 207 of 2018</t>
  </si>
  <si>
    <t>Murder of disabled brother</t>
  </si>
  <si>
    <t>Sriganga Nagar</t>
  </si>
  <si>
    <t>04.06.2019</t>
  </si>
  <si>
    <t>Additional Sessions Judge, Bhadra-Shri Ganaganagar, Madangopal Arya</t>
  </si>
  <si>
    <t>"</t>
  </si>
  <si>
    <t>Murder of four people</t>
  </si>
  <si>
    <t>Alwar</t>
  </si>
  <si>
    <t>Special Judge (POCSO), Alwar, Ajay Kumar Sharma</t>
  </si>
  <si>
    <t>Sarfaraz Ali and 3 Ors. v. State of U.P. Capital Cases No. 205 of 2018</t>
  </si>
  <si>
    <t>Rape and Murder of minor girl of 5 years</t>
  </si>
  <si>
    <t>Darjeeling</t>
  </si>
  <si>
    <t>29.06.2019</t>
  </si>
  <si>
    <t>Addtional District and Sessions Judge, 1st Court, Siliguri, Debaprasad Nath</t>
  </si>
  <si>
    <t>Manoharan v. State by Inspector of Police</t>
  </si>
  <si>
    <t>Robbery with murder of 3 people</t>
  </si>
  <si>
    <t>01.08.2019</t>
  </si>
  <si>
    <t xml:space="preserve">Justice R J Nariman, Justice Surya Kant and Justice Sanjay Khanna (Dissent) </t>
  </si>
  <si>
    <t>Rape and murder of young girl and muder of her brother</t>
  </si>
  <si>
    <t>Saleem v. State of Karnataka 1067 of 2018</t>
  </si>
  <si>
    <t>02.08.2019</t>
  </si>
  <si>
    <t>Karnataka High Court</t>
  </si>
  <si>
    <t>Justice Ravi Malimath and H.P. Sandesh</t>
  </si>
  <si>
    <t>02.07.2019</t>
  </si>
  <si>
    <t>VIII Additional District and Sessions Judge, Belagavi, V. B. Suryavanshi</t>
  </si>
  <si>
    <t>Rape and murder of a woman</t>
  </si>
  <si>
    <t>The State of Maharashtra v. Eknath Kisan Kumbharkar Confirmation Case No. 3 of 2017</t>
  </si>
  <si>
    <t>06.08.2019</t>
  </si>
  <si>
    <t>Honour killing of daughter by father</t>
  </si>
  <si>
    <t>06.07.2019</t>
  </si>
  <si>
    <t>Special Judge, Gwalior, Archana Singh</t>
  </si>
  <si>
    <t>Kaustubh v. State of Maharasthra 454 of 2018</t>
  </si>
  <si>
    <t>09.08.2019</t>
  </si>
  <si>
    <t>Bombay High Court (Nagpur)</t>
  </si>
  <si>
    <t>Justice Sunil B. Shukre and Justice S. M. Modak</t>
  </si>
  <si>
    <t xml:space="preserve">Murder of his mother </t>
  </si>
  <si>
    <t>Rape and murder of minor boy</t>
  </si>
  <si>
    <t>Bhopal</t>
  </si>
  <si>
    <t>The State of Maharashtra v. Imtiyaz Ahmad Mohd. Sadik Ali Shaikh 859 of 2018</t>
  </si>
  <si>
    <t>11.07.2019</t>
  </si>
  <si>
    <t>Special Judge, District and Sessions Court, Bhopal, Kumudani Patel</t>
  </si>
  <si>
    <t>14.08.2019</t>
  </si>
  <si>
    <t>Justice B P Dharmadhikari and Justice Swapna Joshi</t>
  </si>
  <si>
    <t>Rape and Murder of a minor</t>
  </si>
  <si>
    <t>Nanded</t>
  </si>
  <si>
    <t>Kidnapping and Murrdering of 12-year old boy in 2012</t>
  </si>
  <si>
    <t>18.07.2019</t>
  </si>
  <si>
    <t>Additional Sessions Judge M.S. Sheikh</t>
  </si>
  <si>
    <t xml:space="preserve">State of Kerala v. K.C. Hamsa </t>
  </si>
  <si>
    <t>29.08.2019</t>
  </si>
  <si>
    <t>Honour Killing of sister and her lover</t>
  </si>
  <si>
    <t>Justices A. M. Shaffique and Justice N. Anil Kumar</t>
  </si>
  <si>
    <t>Additional Sessions Judge (I) Jimut Bahan Biswas</t>
  </si>
  <si>
    <t>Murder of wife</t>
  </si>
  <si>
    <t>Murder of Surojit's wife</t>
  </si>
  <si>
    <t>Murder of a 14-year-old engaged in domestic help</t>
  </si>
  <si>
    <t xml:space="preserve">State of Andhra Pradesh v. Gaderipalle Subhani &amp; Ors </t>
  </si>
  <si>
    <t>30.08.2019</t>
  </si>
  <si>
    <t>Andhra Pradesh High Court</t>
  </si>
  <si>
    <t>Justices Chagari Praveen Kumar and Mallevolu Satyanarayana Murthy</t>
  </si>
  <si>
    <t>Odisha</t>
  </si>
  <si>
    <t>Angul</t>
  </si>
  <si>
    <t>26.07.2019</t>
  </si>
  <si>
    <t>Additional District and Sessions Judge Suresh Chandra Pradhan</t>
  </si>
  <si>
    <t>Hacked a man to death using knives</t>
  </si>
  <si>
    <t>Rape and murder of 12-year old girl</t>
  </si>
  <si>
    <t>Hoshangabad</t>
  </si>
  <si>
    <t xml:space="preserve"> I Additional District &amp; Sessions Judge, Hoshangabad, Kashinath Singh</t>
  </si>
  <si>
    <t>Rape and murder of 5-year old girl</t>
  </si>
  <si>
    <t>Surat</t>
  </si>
  <si>
    <t>Additional Sessions Judge PS Kala</t>
  </si>
  <si>
    <t xml:space="preserve">State of Madhya Pradesh v. Yogeshnath @ Jogeshnath </t>
  </si>
  <si>
    <t>06.09.2019</t>
  </si>
  <si>
    <t xml:space="preserve">Madhya Pradesh High Court </t>
  </si>
  <si>
    <t>Rape and murder of a 3 year old girl</t>
  </si>
  <si>
    <t>Justices Sanjay Yadav and Vivek Agarwal</t>
  </si>
  <si>
    <t>Rape and murder of 10-year old minor</t>
  </si>
  <si>
    <t>Kota</t>
  </si>
  <si>
    <t>Upper Sessions judge - 01, Rajeev Kumar Bijlani</t>
  </si>
  <si>
    <t>State of Madhya Pradesh v. Ankur @ Nitesh Dixit</t>
  </si>
  <si>
    <t>09.09.2019</t>
  </si>
  <si>
    <t>Madhya Pradesh High Court (Gwalior)</t>
  </si>
  <si>
    <t>Murder of 5 persons, inlcuding 4 children</t>
  </si>
  <si>
    <t>Robbery and murder of an old couple</t>
  </si>
  <si>
    <t>Kamrup</t>
  </si>
  <si>
    <t>03.08.2019</t>
  </si>
  <si>
    <t xml:space="preserve">State of Rajasthan v. Ramprasad Sahu </t>
  </si>
  <si>
    <t xml:space="preserve"> District and Sessions Judge, Kamrup (Metro), Aparesh Chakraborty</t>
  </si>
  <si>
    <t>12.09.2019</t>
  </si>
  <si>
    <t>Justices Sabina and Narendra Singh Dhaddha</t>
  </si>
  <si>
    <t>Murder of brother</t>
  </si>
  <si>
    <t>State of Madhya Pradesh v. Kanhaiyalal</t>
  </si>
  <si>
    <t>24.09.2019</t>
  </si>
  <si>
    <t>Madhya Pradesh High Court (Indore)</t>
  </si>
  <si>
    <t>Justices S. C. Sharma and Virender Singh</t>
  </si>
  <si>
    <t>Murder of a girl by her ex-lover</t>
  </si>
  <si>
    <t>Warangal</t>
  </si>
  <si>
    <t>08.08.2019</t>
  </si>
  <si>
    <t>POCSO Special Judge K. Jaya Kumar</t>
  </si>
  <si>
    <t>Rape and murder of a 9 month old baby</t>
  </si>
  <si>
    <t>Additional District and Sessions Court, Gumla Lolark Dubey</t>
  </si>
  <si>
    <t>Sudam @ Rahul Kaniram Jadhav v. State of Maharashtra</t>
  </si>
  <si>
    <t>01.10.2019</t>
  </si>
  <si>
    <t>Justices N. V. Ramana, Mohan M. Shantanagoudar and Indira Banerjee</t>
  </si>
  <si>
    <t>Murder of woman with whom he was staying with and four children</t>
  </si>
  <si>
    <t>Ishwari Lal and Anr v. State of Chhattisgarh</t>
  </si>
  <si>
    <t>03.10.2019</t>
  </si>
  <si>
    <t>Ara</t>
  </si>
  <si>
    <t>20.08.2019</t>
  </si>
  <si>
    <t>Justices Rohinton Fali Nariman, R. Subhash Reddy and Surya Kant</t>
  </si>
  <si>
    <t>Third Upper District and Sessions Judge, Bhojpur, Ara, Tribhuvan Yadav</t>
  </si>
  <si>
    <t>Child sacrifice</t>
  </si>
  <si>
    <t>Ara civil court bomb blast case - Explosives Act</t>
  </si>
  <si>
    <t xml:space="preserve">Tripura </t>
  </si>
  <si>
    <t>North Tripura</t>
  </si>
  <si>
    <t>21.08.2019</t>
  </si>
  <si>
    <t>North Tripura District and Sessions Court, Goutam Sarkar</t>
  </si>
  <si>
    <t>Ravi v. State of Maharashtra</t>
  </si>
  <si>
    <t>Ravishankar @ Baba Vishwakarma</t>
  </si>
  <si>
    <t>Rape and murder of 7 year old girl</t>
  </si>
  <si>
    <t>Mysore</t>
  </si>
  <si>
    <t>26.08.2019</t>
  </si>
  <si>
    <t>14.10.2019</t>
  </si>
  <si>
    <t>VI Additional District and Sessions Judge, Mysore, Smt. B. S. Jayashree</t>
  </si>
  <si>
    <t xml:space="preserve"> Justices A. K. Gupta and Rajesh Kumar</t>
  </si>
  <si>
    <t>Killed two people after a disagreement in drunken state</t>
  </si>
  <si>
    <t>State of Maharashtra v. Santosh Vishnu Lonkat and Ors</t>
  </si>
  <si>
    <t>17.10.2019</t>
  </si>
  <si>
    <t>Bombay High Court (Aurangabad)</t>
  </si>
  <si>
    <t>Justices K. K. Sonawane and T. V. Nalawade</t>
  </si>
  <si>
    <t>Gangrape of minor</t>
  </si>
  <si>
    <t>18.10.2019</t>
  </si>
  <si>
    <t xml:space="preserve">Uttarakhand High Court </t>
  </si>
  <si>
    <t>Justices Alok Singh and Ravindra Maithani</t>
  </si>
  <si>
    <t>Juvenile</t>
  </si>
  <si>
    <t>22.10.2019</t>
  </si>
  <si>
    <t>Justices B. P. Dharmadhikari and S. K. Shinde)</t>
  </si>
  <si>
    <t>Gangrape of woman</t>
  </si>
  <si>
    <t xml:space="preserve">State of Uttar Pradesh v. Santosh </t>
  </si>
  <si>
    <t>Rape and murder of a 3.5 year-old minor girl</t>
  </si>
  <si>
    <t xml:space="preserve">State of Rajasthan v. Shahabuddeen and Ors </t>
  </si>
  <si>
    <t>Rajasthan High Court (Jodhpur))</t>
  </si>
  <si>
    <t>Justices Sandeep Mehta and Vinit Kumar Mathur)</t>
  </si>
  <si>
    <t>Murder of four members of a family over a land dispute</t>
  </si>
  <si>
    <t>State of Kerala v. Shereef</t>
  </si>
  <si>
    <t>28.10.2019</t>
  </si>
  <si>
    <t>No</t>
  </si>
  <si>
    <t>Abduction and murder of a NRI businessman</t>
  </si>
  <si>
    <t>State of Orissa v. Dengun Sabar and Ors</t>
  </si>
  <si>
    <t>05.11.2019</t>
  </si>
  <si>
    <t>Orissa High Court</t>
  </si>
  <si>
    <t>Justices S. K. Mishra and A. K. Mishra</t>
  </si>
  <si>
    <t>Killed three members of a family, including a man, his wife anf daughter on the basis of suspicion of practicing witchcraft</t>
  </si>
  <si>
    <t>State of Maharashtra v. Amir Ajaj Shaikh and Anr</t>
  </si>
  <si>
    <t>Justices P. N. Deshmukh and Pushpa V. Ganediwala</t>
  </si>
  <si>
    <t>Killed a woman and caused disability to her son during robbery</t>
  </si>
  <si>
    <t>06.11.2019</t>
  </si>
  <si>
    <t>Rape and murder of two minor sisters</t>
  </si>
  <si>
    <t>Manoharan v. State of Tamil Nadu</t>
  </si>
  <si>
    <t>SC Review Confirmed</t>
  </si>
  <si>
    <t>07.11.2019</t>
  </si>
  <si>
    <t>Justices Rohinton Fali Nariman, Surya Kant and Sanjiv Khanna</t>
  </si>
  <si>
    <t>Gangrape and murder of a 10-year-old girl and murder of a boy</t>
  </si>
  <si>
    <t>08.11.2019</t>
  </si>
  <si>
    <t>Justices Sabina and Goverdhan Bardhar</t>
  </si>
  <si>
    <t>Rape and murder of a 7-year-old girl</t>
  </si>
  <si>
    <t>State of Chhattigarh v. Shankar Haldar</t>
  </si>
  <si>
    <t>14.11.2019</t>
  </si>
  <si>
    <t>Chhattisgarh High Court</t>
  </si>
  <si>
    <t>Justices Pritinker Diwaker and Sanjay Agrawal, followed by reference to Justice Prashant Kumar Mishra</t>
  </si>
  <si>
    <t>16.11.2019</t>
  </si>
  <si>
    <t>Telangana High Court</t>
  </si>
  <si>
    <t>Chief Justice Raghvendra Singh Chauhan and Justice A. Abhishek Reddy</t>
  </si>
  <si>
    <t>Rape and murder of an infant girl</t>
  </si>
  <si>
    <t>State of Madhya Pradesh v. Waris Khan</t>
  </si>
  <si>
    <t>18.11.2019</t>
  </si>
  <si>
    <t>Justices S. C. Sharma and Shailendra Shukla</t>
  </si>
  <si>
    <t>Rape and murder of minor step-daughter</t>
  </si>
  <si>
    <t xml:space="preserve">West Bengal </t>
  </si>
  <si>
    <t>26.11.2019</t>
  </si>
  <si>
    <t>Drug Offences</t>
  </si>
  <si>
    <t>Calcutta High Court</t>
  </si>
  <si>
    <t>Justices Joymalya Bagchi and Suvra Ghosh</t>
  </si>
  <si>
    <t>Drug peddling - repeated offences</t>
  </si>
  <si>
    <t>State of Maharashtra v. Ramesh Vishwanath Darandale and Ors.</t>
  </si>
  <si>
    <t>02.12.2019</t>
  </si>
  <si>
    <t>Justices B.P. Dharmadhikari and Sandeep K. Shinde</t>
  </si>
  <si>
    <t>2013 Sonai honour killing of three Dalit men</t>
  </si>
  <si>
    <t>State of West Bengal v. Albert Toppo</t>
  </si>
  <si>
    <t>10.12.2019</t>
  </si>
  <si>
    <t>Rape and murder of a 13-year-old girl</t>
  </si>
  <si>
    <t>Akshay Kumar Singh v. State (NCT of Delhi)</t>
  </si>
  <si>
    <t>18.12.2019</t>
  </si>
  <si>
    <t>Justices R. Banumathi, Ashok Bhushan and A. S. Bopanna</t>
  </si>
  <si>
    <t>December 16 gangrape and murder case</t>
  </si>
  <si>
    <t>Anokhilal v. State of Madhya Pradesh</t>
  </si>
  <si>
    <t>Justices Uday Umesh Lalit, Indu Malhotra and Krishna Murari</t>
  </si>
  <si>
    <t>State of Maharashtra v. Gajanan Wasudeo Mali and Ors</t>
  </si>
  <si>
    <t>20.12.2019</t>
  </si>
  <si>
    <t>Justices Z.A. Haq and Pushpa V. Ganedgiwala</t>
  </si>
  <si>
    <t>Murder of 4 people</t>
  </si>
  <si>
    <t>State Of Gujarat v. Anil Surendrasingh Yadav</t>
  </si>
  <si>
    <t>27.12.2019</t>
  </si>
  <si>
    <t>Gujarat High Court (Ahmedabad)</t>
  </si>
  <si>
    <t>Justices Bela M. Trivedi and A.C. Rao</t>
  </si>
  <si>
    <t>Rape and murder of 3.5 years old child</t>
  </si>
  <si>
    <t>Murder of lover</t>
  </si>
  <si>
    <t>28.08.2019</t>
  </si>
  <si>
    <t>Fast Track Court/Special Judge (POCSO), Upper District and Sessions Judge, Dehradun, Rama Pandey</t>
  </si>
  <si>
    <t>Mayurbhanj</t>
  </si>
  <si>
    <t>First Addl. Sessions Judge-cum Presiding Officer, Children's Court, Mayurbhanj Md.Irshadun Nabi</t>
  </si>
  <si>
    <t>First Additonal District and Sessions Judge cum Special Judge, POCSO Act, Bhojpur, Ara, Rakesh Kumar Singh-I</t>
  </si>
  <si>
    <t>Gang rape and murder of 16-year old girl</t>
  </si>
  <si>
    <t>Jagatsinghpur</t>
  </si>
  <si>
    <t>10.09.2019</t>
  </si>
  <si>
    <t>Additional District and Special Judge (POCSO), Jagatsinghpur, Munurani Mishra</t>
  </si>
  <si>
    <t>Agra</t>
  </si>
  <si>
    <t>19.09.2019</t>
  </si>
  <si>
    <t>Special Judge (POCSO Act), Upper Sessions Judge, Court No. 9, V. K. Jaiswal</t>
  </si>
  <si>
    <t>Rape and murder of daughter</t>
  </si>
  <si>
    <t>Cuttack</t>
  </si>
  <si>
    <t>III Additional Sessions Judge-cum-P.O., Children's Court, Cuttack, Bandana Kar</t>
  </si>
  <si>
    <t>Giridih</t>
  </si>
  <si>
    <t>21.09.2019</t>
  </si>
  <si>
    <t>Special Judge (POCSO Act), Giridih, Ram Babu Gupta</t>
  </si>
  <si>
    <t>Gang penetrative assault and murder of a minor girl</t>
  </si>
  <si>
    <t>Muzaffarnagar</t>
  </si>
  <si>
    <t>26.09.2019</t>
  </si>
  <si>
    <t>Upper Sessions Judge, Court No. 11, Muzaffarnagar, Rajesh Bhardwaj</t>
  </si>
  <si>
    <t>Abduction for ransom and murder of a man by two people -- S.364A</t>
  </si>
  <si>
    <t>Jhalawar</t>
  </si>
  <si>
    <t>Special Judge (POCSO), Jhalawar, Prem Prakash Gupta</t>
  </si>
  <si>
    <t>Rape and murder of a 7-year-old-girl</t>
  </si>
  <si>
    <t>Bokaro</t>
  </si>
  <si>
    <t>District and Upper Sessions Judge - II, Bokaro, Janardhan Singh</t>
  </si>
  <si>
    <t>Kidnap and murder of a 11-year-old boy for ransom</t>
  </si>
  <si>
    <t>Coimbatore</t>
  </si>
  <si>
    <t>Additional District Judge, Coimbatore, K. Poorna Jeya Anand</t>
  </si>
  <si>
    <t xml:space="preserve">Robbery and murder of woman, whose body was later found in his apartment cut and stuffed into suitcases. </t>
  </si>
  <si>
    <t>Indore</t>
  </si>
  <si>
    <t>30.09.2019</t>
  </si>
  <si>
    <t>15th Upper Sessions Judge, Indore, Smt. Savita Singh</t>
  </si>
  <si>
    <t>Rape and murder of minor girl (used to call her niece) after a fight with her father</t>
  </si>
  <si>
    <t>CRRFC 12/2019 - Indore</t>
  </si>
  <si>
    <t>Vidisha</t>
  </si>
  <si>
    <t>Second Upper Sessions Judge, Special Judge (POCSO), Vidisha, Pratishtha Awasthi</t>
  </si>
  <si>
    <t>Accused knew the victim's mother well, kidnapped, raped and then strangulated her</t>
  </si>
  <si>
    <t>CRRFC 13/2019 - Gwalior</t>
  </si>
  <si>
    <t>Sivsagar</t>
  </si>
  <si>
    <t>District and Sessions Judge, Sivsagar, S. K. Poddar</t>
  </si>
  <si>
    <t>Rape and murder of two women whose bodies were found lying in train toilets</t>
  </si>
  <si>
    <t>Mumbai</t>
  </si>
  <si>
    <t>04.10.2019</t>
  </si>
  <si>
    <t xml:space="preserve">Additional Sessions Judge, Mumbai, Abhishri Dnyaneshwar Deo </t>
  </si>
  <si>
    <t>Rape and murder of woman after entering into her house</t>
  </si>
  <si>
    <t>Rampur</t>
  </si>
  <si>
    <t>02.11.2019</t>
  </si>
  <si>
    <t>Upper Sessions Judge, Court No. 3, Rampur, Sanjay Kumar - II</t>
  </si>
  <si>
    <t>Attack on a CRPF camp in Rampur in 2008</t>
  </si>
  <si>
    <t>Faizabad</t>
  </si>
  <si>
    <t>Special Judge, POCSO, Faizabad, Asad Ahmad Hashmi</t>
  </si>
  <si>
    <t>Gangrape and murder of 6-year-old girl</t>
  </si>
  <si>
    <t>Araria</t>
  </si>
  <si>
    <t>Additional District Judge (II), Araria, Raman Kumar</t>
  </si>
  <si>
    <t>Murder of man who objected to their expletives</t>
  </si>
  <si>
    <t>20.11.2019</t>
  </si>
  <si>
    <t>Special Judge, POCSO-cum-Additional District and Sessions Judge, Darjeeling, Rupanjana Sharma</t>
  </si>
  <si>
    <t>Singrauli</t>
  </si>
  <si>
    <t>23.11.2019</t>
  </si>
  <si>
    <t>III Additional District and Sessions Judge, Singrauli, Surendra Meshram</t>
  </si>
  <si>
    <t>Murder of his parents while on parole</t>
  </si>
  <si>
    <t>Alappuzha</t>
  </si>
  <si>
    <t>05.12.2019</t>
  </si>
  <si>
    <t>Sessions Judge/Special Judge under SC/ST (PoA) Act, Alappuzha, A. Badharudeen</t>
  </si>
  <si>
    <t>Murdered his neighbours (husband and wife)</t>
  </si>
  <si>
    <t>04.12.2019</t>
  </si>
  <si>
    <t>Hosapete, Bellary</t>
  </si>
  <si>
    <t>III Additional District and Sessions Judge, Hospapete, Bellary, K. M. Rajashekar</t>
  </si>
  <si>
    <t>Murder of five members of his family comprising of his wife, sister-in-law and three children</t>
  </si>
  <si>
    <t>Dudu, Jaipur</t>
  </si>
  <si>
    <t>07.12.2019</t>
  </si>
  <si>
    <t>Additional District Judge, Dudu, Jaipur, Shilpa Sameer</t>
  </si>
  <si>
    <t>Rape and murder of minor ten years ago</t>
  </si>
  <si>
    <t>Upper Sessions Judge (Offences Against Women/Special Judge, POCSO), Rampur, Vinod Kumar - V</t>
  </si>
  <si>
    <t>Rape and murder of a 6-year-old girl</t>
  </si>
  <si>
    <t>13.12.2019</t>
  </si>
  <si>
    <t>Keonjhar</t>
  </si>
  <si>
    <t>19.12.2019</t>
  </si>
  <si>
    <t>Additional Sessions Judge-cum Special Judge, Keonjhar, Loknath Sahoo</t>
  </si>
  <si>
    <t>Rape and murder of a 3-year-old girl</t>
  </si>
  <si>
    <t>Phagi, Jaipur</t>
  </si>
  <si>
    <t>2008 Jaipur blasts</t>
  </si>
  <si>
    <t>Ranchi</t>
  </si>
  <si>
    <t>21.12.2019</t>
  </si>
  <si>
    <t>Addl. Judicial Commissioner-XVI -
 cum -Spl. Judge, CBI, Ranchi, Anil Kumar Mishra No. 1</t>
  </si>
  <si>
    <t>Rape and murder of woman</t>
  </si>
  <si>
    <t>Sessions Judge (Mahila Court), Coimbatore, J. Radhika</t>
  </si>
  <si>
    <t>IV Addl. District and Sessions Judge, Mysuru, Hosamani Pundalik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</si>
  <si>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</si>
  <si>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</si>
  <si>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</si>
  <si>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</si>
  <si>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</si>
  <si>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</si>
  <si>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</si>
  <si>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</si>
  <si>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</si>
  <si>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</si>
  <si>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</si>
  <si>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</si>
  <si>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</si>
  <si>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</si>
  <si>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</si>
  <si>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</si>
  <si>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</si>
  <si>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</si>
  <si>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</si>
  <si>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</si>
  <si>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</si>
  <si>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</si>
  <si>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</si>
  <si>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</si>
  <si>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</si>
  <si>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</si>
  <si>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</si>
  <si>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</si>
  <si>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</si>
  <si>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</si>
  <si>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</si>
  <si>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</si>
  <si>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</si>
  <si>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</si>
  <si>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</si>
  <si>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</si>
  <si>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</si>
  <si>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</si>
  <si>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</si>
  <si>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</si>
  <si>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</si>
  <si>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</si>
  <si>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</si>
  <si>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</si>
  <si>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</si>
  <si>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</si>
  <si>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</si>
  <si>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</si>
  <si>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</si>
  <si>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</si>
  <si>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</si>
  <si>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</si>
  <si>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</si>
  <si>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</si>
  <si>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</si>
  <si>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</si>
  <si>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</si>
  <si>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</si>
  <si>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</si>
  <si>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</si>
  <si>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</si>
  <si>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</si>
  <si>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</si>
  <si>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</si>
  <si>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</si>
  <si>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</si>
  <si>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</si>
  <si>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</si>
  <si>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</si>
  <si>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</si>
  <si>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</si>
  <si>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</si>
  <si>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</si>
  <si>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</si>
  <si>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</si>
  <si>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</si>
  <si>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</si>
  <si>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</si>
  <si>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</si>
  <si>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</si>
  <si>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</si>
  <si>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</si>
  <si>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</si>
  <si>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</si>
  <si>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</si>
  <si>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</si>
  <si>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</si>
  <si>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</si>
  <si>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</si>
  <si>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</si>
  <si>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</si>
  <si>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</si>
  <si>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</si>
  <si>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</si>
  <si>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</si>
  <si>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</si>
  <si>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</si>
  <si>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</si>
  <si>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</si>
  <si>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</si>
  <si>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</si>
  <si>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</si>
  <si>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</si>
  <si>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</si>
  <si>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</si>
  <si>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</si>
  <si>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</si>
  <si>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</si>
  <si>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</si>
  <si>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</si>
  <si>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</si>
  <si>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</si>
  <si>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</si>
  <si>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</si>
  <si>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</si>
  <si>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</si>
  <si>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</si>
  <si>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</si>
  <si>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</si>
  <si>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</si>
  <si>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</si>
  <si>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</si>
  <si>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</si>
  <si>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</si>
  <si>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</si>
  <si>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</si>
  <si>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</si>
  <si>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</si>
  <si>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</si>
  <si>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</si>
  <si>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</si>
  <si>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</si>
  <si>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</si>
  <si>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</si>
  <si>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</si>
  <si>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</si>
  <si>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</si>
  <si>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</si>
  <si>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</si>
  <si>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</si>
  <si>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</si>
  <si>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</si>
  <si>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</si>
  <si>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</si>
  <si>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</si>
  <si>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</si>
  <si>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</si>
  <si>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</si>
  <si>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</si>
  <si>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</si>
  <si>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</si>
  <si>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</si>
  <si>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</si>
  <si>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</si>
  <si>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</si>
  <si>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</si>
  <si>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</si>
  <si>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</si>
  <si>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</si>
  <si>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</si>
  <si>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</si>
  <si>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</si>
  <si>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</si>
  <si>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</si>
  <si>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</si>
  <si>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</si>
  <si>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</si>
  <si>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</si>
  <si>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</si>
  <si>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</si>
  <si>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</si>
  <si>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</si>
  <si>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</si>
  <si>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</si>
  <si>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</si>
  <si>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</si>
  <si>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</si>
  <si>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</si>
  <si>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</si>
  <si>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</si>
  <si>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</si>
  <si>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</si>
  <si>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</si>
  <si>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</si>
  <si>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</si>
  <si>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</si>
  <si>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</si>
  <si>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</si>
  <si>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</si>
  <si>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</si>
  <si>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</si>
  <si>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</si>
  <si>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</si>
  <si>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</si>
  <si>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</si>
  <si>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</si>
  <si>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</si>
  <si>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</si>
  <si>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</si>
  <si>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</si>
  <si>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</si>
  <si>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</si>
  <si>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</si>
  <si>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</si>
  <si>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</si>
  <si>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</si>
  <si>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</si>
  <si>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</si>
  <si>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</si>
  <si>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</si>
  <si>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</si>
  <si>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</si>
  <si>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</si>
  <si>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</si>
  <si>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</si>
  <si>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</si>
  <si>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</si>
  <si>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</si>
  <si>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</si>
  <si>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</si>
  <si>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</si>
  <si>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</si>
  <si>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</si>
  <si>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</si>
  <si>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</si>
  <si>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</si>
  <si>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</si>
  <si>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</si>
  <si>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</si>
  <si>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</si>
  <si>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</si>
  <si>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</si>
  <si>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</si>
  <si>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</si>
  <si>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</si>
  <si>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</si>
  <si>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</si>
  <si>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</si>
  <si>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</si>
  <si>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</si>
  <si>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</si>
  <si>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</si>
  <si>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</si>
  <si>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</si>
  <si>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</si>
  <si>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</si>
  <si>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</si>
  <si>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</si>
  <si>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</si>
  <si>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</si>
  <si>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</si>
  <si>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</si>
  <si>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</si>
  <si>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</si>
  <si>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</si>
  <si>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</si>
  <si>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</si>
  <si>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</si>
  <si>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</si>
  <si>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</si>
  <si>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</si>
  <si>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</si>
  <si>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</si>
  <si>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Coram</t>
  </si>
  <si>
    <t>Number of Persons in HC</t>
  </si>
  <si>
    <t>Number of Cases in HC</t>
  </si>
  <si>
    <t>Number of Persons in SC</t>
  </si>
  <si>
    <t>Number of Cases in SC</t>
  </si>
  <si>
    <t>Judgments Available</t>
  </si>
  <si>
    <t>Judgments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</si>
</sst>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  <font>
      <sz val="12"/>
      <color rgb="FF222222"/>
      <name val="Times New Roman"/>
      <family val="1"/>
    </font>
    <font>
      <sz val="12"/>
      <color rgb="FF9900FF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8"/>
      <name val="Arial"/>
      <family val="2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/>
    <xf numFmtId="0" fontId="10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40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baseColWidth="10" defaultColWidth="14.5" defaultRowHeight="15.75" customHeight="1" x14ac:dyDescent="0.15"/>
  <cols>
    <col min="1" max="1" width="6.6640625" customWidth="1"/>
    <col min="2" max="2" width="14.6640625" bestFit="1" customWidth="1"/>
    <col min="3" max="3" width="16" customWidth="1"/>
    <col min="4" max="4" width="22.5" customWidth="1"/>
    <col min="5" max="5" width="16.6640625" customWidth="1"/>
    <col min="6" max="6" width="23.1640625" customWidth="1"/>
    <col min="7" max="7" width="37.5" customWidth="1"/>
    <col min="8" max="8" width="10.5" customWidth="1"/>
    <col min="9" max="10" width="16.6640625" customWidth="1"/>
    <col min="11" max="11" width="34" customWidth="1"/>
    <col min="12" max="28" width="16.6640625" customWidth="1"/>
  </cols>
  <sheetData>
    <row r="1" spans="1:28" ht="15.75" customHeight="1" x14ac:dyDescent="0.15">
      <c r="A1" s="5" t="s">
        <v>64</v>
      </c>
      <c r="B1" s="5" t="s">
        <v>1</v>
      </c>
      <c r="C1" s="5" t="s">
        <v>9</v>
      </c>
      <c r="D1" s="5" t="s">
        <v>69</v>
      </c>
      <c r="E1" s="5" t="s">
        <v>72</v>
      </c>
      <c r="F1" s="5" t="s">
        <v>13</v>
      </c>
      <c r="G1" s="5" t="s">
        <v>74</v>
      </c>
      <c r="H1" s="5" t="s">
        <v>75</v>
      </c>
      <c r="I1" s="5" t="s">
        <v>15</v>
      </c>
      <c r="J1" s="5" t="s">
        <v>8</v>
      </c>
      <c r="K1" s="5" t="s">
        <v>76</v>
      </c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6">
        <v>1</v>
      </c>
      <c r="B2" s="6" t="s">
        <v>708</v>
      </c>
      <c r="C2" s="6" t="s">
        <v>28</v>
      </c>
      <c r="D2" s="6" t="s">
        <v>77</v>
      </c>
      <c r="E2" s="6" t="s">
        <v>51</v>
      </c>
      <c r="F2" s="6" t="s">
        <v>22</v>
      </c>
      <c r="G2" s="6" t="s">
        <v>78</v>
      </c>
      <c r="H2" s="7" t="str">
        <f>HYPERLINK("http://www.newindianexpress.com/states/kerala/2019/jan/18/man-sentenced-to-death-for-rape-murder-of-woman-daughter-1926511.html","English")</f>
        <v>English</v>
      </c>
      <c r="I2" s="6" t="s">
        <v>25</v>
      </c>
      <c r="J2" s="6" t="s">
        <v>87</v>
      </c>
      <c r="K2" s="6" t="s">
        <v>97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6">
        <v>2</v>
      </c>
      <c r="B3" s="6" t="s">
        <v>709</v>
      </c>
      <c r="C3" s="6" t="s">
        <v>80</v>
      </c>
      <c r="D3" s="6" t="s">
        <v>99</v>
      </c>
      <c r="E3" s="6" t="s">
        <v>100</v>
      </c>
      <c r="F3" s="6" t="s">
        <v>39</v>
      </c>
      <c r="G3" s="6" t="s">
        <v>110</v>
      </c>
      <c r="H3" s="7" t="str">
        <f>HYPERLINK("http://www.newindianexpress.com/states/karnataka/2019/jan/20/father-gets-death-for-poisoning-killing-2-kids-1927483.html","English")</f>
        <v>English</v>
      </c>
      <c r="I3" s="6" t="s">
        <v>25</v>
      </c>
      <c r="J3" s="6" t="s">
        <v>114</v>
      </c>
      <c r="K3" s="6" t="s">
        <v>115</v>
      </c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6">
        <v>3</v>
      </c>
      <c r="B4" s="6" t="s">
        <v>710</v>
      </c>
      <c r="C4" s="6" t="s">
        <v>86</v>
      </c>
      <c r="D4" s="6" t="s">
        <v>118</v>
      </c>
      <c r="E4" s="6" t="s">
        <v>82</v>
      </c>
      <c r="F4" s="6" t="s">
        <v>22</v>
      </c>
      <c r="G4" s="6" t="s">
        <v>121</v>
      </c>
      <c r="H4" s="7" t="str">
        <f>HYPERLINK("https://www.northeasttoday.in/hojai-additional-district-and-sessions-judge-award-death-penalty-to-minor-rape-murder-accused/","English")</f>
        <v>English</v>
      </c>
      <c r="I4" s="6" t="s">
        <v>25</v>
      </c>
      <c r="J4" s="6" t="s">
        <v>87</v>
      </c>
      <c r="K4" s="6" t="s">
        <v>126</v>
      </c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6">
        <v>4</v>
      </c>
      <c r="B5" s="6" t="s">
        <v>711</v>
      </c>
      <c r="C5" s="6" t="s">
        <v>127</v>
      </c>
      <c r="D5" s="6" t="s">
        <v>128</v>
      </c>
      <c r="E5" s="6" t="s">
        <v>129</v>
      </c>
      <c r="F5" s="6" t="s">
        <v>22</v>
      </c>
      <c r="G5" s="6" t="s">
        <v>130</v>
      </c>
      <c r="H5" s="7" t="str">
        <f>HYPERLINK("https://www.jagran.com/uttarakhand/dehradun-city-death-penalty-to-guilty-of-murder-18906921.html","Hindi")</f>
        <v>Hindi</v>
      </c>
      <c r="I5" s="6" t="s">
        <v>25</v>
      </c>
      <c r="J5" s="6" t="s">
        <v>131</v>
      </c>
      <c r="K5" s="6" t="s">
        <v>132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6">
        <v>5</v>
      </c>
      <c r="B6" s="6" t="s">
        <v>712</v>
      </c>
      <c r="C6" s="6" t="s">
        <v>140</v>
      </c>
      <c r="D6" s="6" t="s">
        <v>141</v>
      </c>
      <c r="E6" s="6" t="s">
        <v>95</v>
      </c>
      <c r="F6" s="6" t="s">
        <v>39</v>
      </c>
      <c r="G6" s="6" t="s">
        <v>142</v>
      </c>
      <c r="H6" s="7" t="str">
        <f>HYPERLINK("https://www.ifp.co.in/page/items/56041/court-awards-death-penalty-to-man-for-girlfriend-murder/","English")</f>
        <v>English</v>
      </c>
      <c r="I6" s="6" t="s">
        <v>25</v>
      </c>
      <c r="J6" s="6" t="s">
        <v>87</v>
      </c>
      <c r="K6" s="6" t="s">
        <v>143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6">
        <v>6</v>
      </c>
      <c r="B7" s="6" t="s">
        <v>713</v>
      </c>
      <c r="C7" s="6" t="s">
        <v>133</v>
      </c>
      <c r="D7" s="6" t="s">
        <v>145</v>
      </c>
      <c r="E7" s="6" t="s">
        <v>102</v>
      </c>
      <c r="F7" s="6" t="s">
        <v>22</v>
      </c>
      <c r="G7" s="6" t="s">
        <v>146</v>
      </c>
      <c r="H7" s="7" t="str">
        <f>HYPERLINK("https://timesofindia.indiatimes.com/city/bhopal/chhatarpur-man-gets-death-for-75-yr-olds-rape/articleshow/67875073.cms","English")</f>
        <v>English</v>
      </c>
      <c r="I7" s="6" t="s">
        <v>25</v>
      </c>
      <c r="J7" s="6" t="s">
        <v>131</v>
      </c>
      <c r="K7" s="6" t="s">
        <v>148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6">
        <v>7</v>
      </c>
      <c r="B8" s="6" t="s">
        <v>714</v>
      </c>
      <c r="C8" s="6" t="s">
        <v>80</v>
      </c>
      <c r="D8" s="6" t="s">
        <v>151</v>
      </c>
      <c r="E8" s="6" t="s">
        <v>152</v>
      </c>
      <c r="F8" s="6" t="s">
        <v>153</v>
      </c>
      <c r="G8" s="6" t="s">
        <v>154</v>
      </c>
      <c r="H8" s="7" t="str">
        <f>HYPERLINK("https://www.deccanherald.com/state/man-gets-death-sentence-murder-717914.html","English")</f>
        <v>English</v>
      </c>
      <c r="I8" s="6" t="s">
        <v>25</v>
      </c>
      <c r="J8" s="6" t="s">
        <v>87</v>
      </c>
      <c r="K8" s="6" t="s">
        <v>158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6">
        <v>8</v>
      </c>
      <c r="B9" s="6" t="s">
        <v>715</v>
      </c>
      <c r="C9" s="6" t="s">
        <v>147</v>
      </c>
      <c r="D9" s="6" t="s">
        <v>159</v>
      </c>
      <c r="E9" s="6" t="s">
        <v>123</v>
      </c>
      <c r="F9" s="6" t="s">
        <v>22</v>
      </c>
      <c r="G9" s="6" t="s">
        <v>160</v>
      </c>
      <c r="H9" s="7" t="str">
        <f>HYPERLINK("https://timesofindia.indiatimes.com/city/chennai/youth-gets-death-sentence-for-rape-murder-of-minor/articleshow/68017032.cms?from=mdr","English")</f>
        <v>English</v>
      </c>
      <c r="I9" s="6" t="s">
        <v>25</v>
      </c>
      <c r="J9" s="6" t="s">
        <v>149</v>
      </c>
      <c r="K9" s="6" t="s">
        <v>163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6">
        <v>9</v>
      </c>
      <c r="B10" s="6" t="s">
        <v>716</v>
      </c>
      <c r="C10" s="6" t="s">
        <v>28</v>
      </c>
      <c r="D10" s="6" t="s">
        <v>167</v>
      </c>
      <c r="E10" s="6" t="s">
        <v>123</v>
      </c>
      <c r="F10" s="6" t="s">
        <v>39</v>
      </c>
      <c r="G10" s="6" t="s">
        <v>168</v>
      </c>
      <c r="H10" s="7" t="str">
        <f>HYPERLINK("https://www.thenewsminute.com/article/pathanamthitta-2013-murders-killer-uncle-gets-death-father-struggles-reconcile-96853","English")</f>
        <v>English</v>
      </c>
      <c r="I10" s="6" t="s">
        <v>25</v>
      </c>
      <c r="J10" s="6" t="s">
        <v>87</v>
      </c>
      <c r="K10" s="6" t="s">
        <v>172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6">
        <v>10</v>
      </c>
      <c r="B11" s="6" t="s">
        <v>717</v>
      </c>
      <c r="C11" s="6" t="s">
        <v>103</v>
      </c>
      <c r="D11" s="6" t="s">
        <v>180</v>
      </c>
      <c r="E11" s="6" t="s">
        <v>135</v>
      </c>
      <c r="F11" s="6" t="s">
        <v>22</v>
      </c>
      <c r="G11" s="6" t="s">
        <v>181</v>
      </c>
      <c r="H11" s="7" t="str">
        <f>HYPERLINK("https://www.bhaskar.com/gujarat/news/death-sentance-to-bad-work-accused-in-2012-case-of-rapars-sai-gam-in-anjar-01490144.html","Hindi")</f>
        <v>Hindi</v>
      </c>
      <c r="I11" s="6" t="s">
        <v>25</v>
      </c>
      <c r="J11" s="6" t="s">
        <v>87</v>
      </c>
      <c r="K11" s="6" t="s">
        <v>185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6">
        <v>11</v>
      </c>
      <c r="B12" s="6" t="s">
        <v>718</v>
      </c>
      <c r="C12" s="6" t="s">
        <v>93</v>
      </c>
      <c r="D12" s="6" t="s">
        <v>186</v>
      </c>
      <c r="E12" s="6" t="s">
        <v>157</v>
      </c>
      <c r="F12" s="6" t="s">
        <v>22</v>
      </c>
      <c r="G12" s="6" t="s">
        <v>187</v>
      </c>
      <c r="H12" s="7" t="str">
        <f>HYPERLINK("https://www.business-standard.com/article/pti-stories/chhattisgarh-man-gets-death-penalty-for-raping-killing-minor-119021901108_1.html","English")</f>
        <v>English</v>
      </c>
      <c r="I12" s="6" t="s">
        <v>374</v>
      </c>
      <c r="J12" s="6"/>
      <c r="K12" s="6" t="s">
        <v>192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6">
        <v>12</v>
      </c>
      <c r="B13" s="6" t="s">
        <v>719</v>
      </c>
      <c r="C13" s="6" t="s">
        <v>116</v>
      </c>
      <c r="D13" s="6" t="s">
        <v>194</v>
      </c>
      <c r="E13" s="6" t="s">
        <v>165</v>
      </c>
      <c r="F13" s="6" t="s">
        <v>22</v>
      </c>
      <c r="G13" s="6" t="s">
        <v>197</v>
      </c>
      <c r="H13" s="7" t="str">
        <f>HYPERLINK("https://www.indiatoday.in/crime/story/death-penalty-to-culprit-who-raped-3-year-old-girl-1461224-2019-02-21","English")</f>
        <v>English</v>
      </c>
      <c r="I13" s="6" t="s">
        <v>25</v>
      </c>
      <c r="J13" s="6" t="s">
        <v>131</v>
      </c>
      <c r="K13" s="6" t="s">
        <v>132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6">
        <v>13</v>
      </c>
      <c r="B14" s="6" t="s">
        <v>720</v>
      </c>
      <c r="C14" s="6" t="s">
        <v>204</v>
      </c>
      <c r="D14" s="6" t="s">
        <v>205</v>
      </c>
      <c r="E14" s="6" t="s">
        <v>206</v>
      </c>
      <c r="F14" s="6" t="s">
        <v>22</v>
      </c>
      <c r="G14" s="6" t="s">
        <v>207</v>
      </c>
      <c r="H14" s="7" t="str">
        <f>HYPERLINK("https://www.hindustantimes.com/noida/nithari-killings-surinder-koli-given-death-penalty-in-10th-case/story-eGoUjxox7WK9u2pLXAc5YI.html","English")</f>
        <v>English</v>
      </c>
      <c r="I14" s="6" t="s">
        <v>25</v>
      </c>
      <c r="J14" s="6" t="s">
        <v>131</v>
      </c>
      <c r="K14" s="6" t="s">
        <v>212</v>
      </c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6">
        <v>14</v>
      </c>
      <c r="B15" s="6" t="s">
        <v>720</v>
      </c>
      <c r="C15" s="6" t="s">
        <v>204</v>
      </c>
      <c r="D15" s="6" t="s">
        <v>205</v>
      </c>
      <c r="E15" s="6" t="s">
        <v>213</v>
      </c>
      <c r="F15" s="6" t="s">
        <v>22</v>
      </c>
      <c r="G15" s="6" t="s">
        <v>207</v>
      </c>
      <c r="H15" s="7" t="str">
        <f>HYPERLINK("https://www.ndtv.com/india-news/nithari-murder-case-surender-koli-gets-11th-death-sentence-in-nithari-murder-case-2019188","English")</f>
        <v>English</v>
      </c>
      <c r="I15" s="6" t="s">
        <v>25</v>
      </c>
      <c r="J15" s="6" t="s">
        <v>131</v>
      </c>
      <c r="K15" s="6" t="s">
        <v>214</v>
      </c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6">
        <v>15</v>
      </c>
      <c r="B16" s="6" t="s">
        <v>721</v>
      </c>
      <c r="C16" s="6" t="s">
        <v>133</v>
      </c>
      <c r="D16" s="6" t="s">
        <v>218</v>
      </c>
      <c r="E16" s="6" t="s">
        <v>183</v>
      </c>
      <c r="F16" s="6" t="s">
        <v>22</v>
      </c>
      <c r="G16" s="6" t="s">
        <v>220</v>
      </c>
      <c r="H16" s="7" t="str">
        <f>HYPERLINK("http://www.newindianexpress.com/nation/2019/mar/06/man-gets-death-penalty-for-rape-murder-of-class-vi-girl-in-madhya-pradesh-1947593.html","English")</f>
        <v>English</v>
      </c>
      <c r="I16" s="6" t="s">
        <v>25</v>
      </c>
      <c r="J16" s="6" t="s">
        <v>131</v>
      </c>
      <c r="K16" s="6" t="s">
        <v>224</v>
      </c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6">
        <v>16</v>
      </c>
      <c r="B17" s="6" t="s">
        <v>722</v>
      </c>
      <c r="C17" s="6" t="s">
        <v>36</v>
      </c>
      <c r="D17" s="6" t="s">
        <v>227</v>
      </c>
      <c r="E17" s="6" t="s">
        <v>229</v>
      </c>
      <c r="F17" s="6" t="s">
        <v>22</v>
      </c>
      <c r="G17" s="6" t="s">
        <v>230</v>
      </c>
      <c r="H17" s="7" t="str">
        <f>HYPERLINK("https://www.business-standard.com/article/pti-stories/man-gets-death-penalty-for-raping-murdering-woman-119030601297_1.html","English")</f>
        <v>English</v>
      </c>
      <c r="I17" s="6" t="s">
        <v>25</v>
      </c>
      <c r="J17" s="6" t="s">
        <v>87</v>
      </c>
      <c r="K17" s="6" t="s">
        <v>231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6">
        <v>17</v>
      </c>
      <c r="B18" s="6" t="s">
        <v>723</v>
      </c>
      <c r="C18" s="6" t="s">
        <v>36</v>
      </c>
      <c r="D18" s="6" t="s">
        <v>232</v>
      </c>
      <c r="E18" s="6" t="s">
        <v>233</v>
      </c>
      <c r="F18" s="6" t="s">
        <v>22</v>
      </c>
      <c r="G18" s="6" t="s">
        <v>234</v>
      </c>
      <c r="H18" s="7" t="str">
        <f t="shared" ref="H18:H19" si="0">HYPERLINK("https://timesofindia.indiatimes.com/city/thane/in-rare-pocso-outcome-two-get-death-two-life-terms-in-one-day/articleshow/68328312.cms","English")</f>
        <v>English</v>
      </c>
      <c r="I18" s="6" t="s">
        <v>25</v>
      </c>
      <c r="J18" s="6" t="s">
        <v>87</v>
      </c>
      <c r="K18" s="6" t="s">
        <v>235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6">
        <v>18</v>
      </c>
      <c r="B19" s="6" t="s">
        <v>724</v>
      </c>
      <c r="C19" s="6" t="s">
        <v>36</v>
      </c>
      <c r="D19" s="6" t="s">
        <v>236</v>
      </c>
      <c r="E19" s="6" t="s">
        <v>233</v>
      </c>
      <c r="F19" s="6" t="s">
        <v>22</v>
      </c>
      <c r="G19" s="6" t="s">
        <v>234</v>
      </c>
      <c r="H19" s="7" t="str">
        <f t="shared" si="0"/>
        <v>English</v>
      </c>
      <c r="I19" s="6" t="s">
        <v>25</v>
      </c>
      <c r="J19" s="6" t="s">
        <v>87</v>
      </c>
      <c r="K19" s="6" t="s">
        <v>132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6">
        <v>19</v>
      </c>
      <c r="B20" s="6" t="s">
        <v>725</v>
      </c>
      <c r="C20" s="6" t="s">
        <v>49</v>
      </c>
      <c r="D20" s="6" t="s">
        <v>239</v>
      </c>
      <c r="E20" s="6" t="s">
        <v>233</v>
      </c>
      <c r="F20" s="6" t="s">
        <v>22</v>
      </c>
      <c r="G20" s="6" t="s">
        <v>242</v>
      </c>
      <c r="H20" s="7" t="str">
        <f>HYPERLINK("https://m.punjabkesari.in/cms/madhya-pradesh/news/women-s-day--was-given-to-innocen-963063","Hindi")</f>
        <v>Hindi</v>
      </c>
      <c r="I20" s="6" t="s">
        <v>25</v>
      </c>
      <c r="J20" s="6" t="s">
        <v>131</v>
      </c>
      <c r="K20" s="6" t="s">
        <v>132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6">
        <v>20</v>
      </c>
      <c r="B21" s="6" t="s">
        <v>726</v>
      </c>
      <c r="C21" s="6" t="s">
        <v>65</v>
      </c>
      <c r="D21" s="6" t="s">
        <v>251</v>
      </c>
      <c r="E21" s="6" t="s">
        <v>209</v>
      </c>
      <c r="F21" s="6" t="s">
        <v>252</v>
      </c>
      <c r="G21" s="6" t="s">
        <v>253</v>
      </c>
      <c r="H21" s="7" t="str">
        <f>HYPERLINK("https://www.tribuneindia.com/news/punjab/bathinda-court-awards-death-to-iaf-sergeant/743815.html","English")</f>
        <v>English</v>
      </c>
      <c r="I21" s="6" t="s">
        <v>25</v>
      </c>
      <c r="J21" s="6" t="s">
        <v>87</v>
      </c>
      <c r="K21" s="6" t="s">
        <v>260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6">
        <v>21</v>
      </c>
      <c r="B22" s="6" t="s">
        <v>727</v>
      </c>
      <c r="C22" s="6" t="s">
        <v>49</v>
      </c>
      <c r="D22" s="6" t="s">
        <v>261</v>
      </c>
      <c r="E22" s="6" t="s">
        <v>262</v>
      </c>
      <c r="F22" s="6" t="s">
        <v>39</v>
      </c>
      <c r="G22" s="6" t="s">
        <v>263</v>
      </c>
      <c r="H22" s="7" t="str">
        <f>HYPERLINK("https://timesofindia.indiatimes.com/city/bhopal/man-gets-death-for-killing-5-in-bhind/articleshow/68489093.cms","English")</f>
        <v>English</v>
      </c>
      <c r="I22" s="6" t="s">
        <v>25</v>
      </c>
      <c r="J22" s="6" t="s">
        <v>131</v>
      </c>
      <c r="K22" s="6" t="s">
        <v>268</v>
      </c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6">
        <v>22</v>
      </c>
      <c r="B23" s="6" t="s">
        <v>728</v>
      </c>
      <c r="C23" s="6" t="s">
        <v>80</v>
      </c>
      <c r="D23" s="6" t="s">
        <v>269</v>
      </c>
      <c r="E23" s="6" t="s">
        <v>270</v>
      </c>
      <c r="F23" s="6" t="s">
        <v>22</v>
      </c>
      <c r="G23" s="6" t="s">
        <v>271</v>
      </c>
      <c r="H23" s="7" t="str">
        <f>HYPERLINK("https://www.deccanherald.com/state/mangaluru/cyanide-mohan-sentenced-to-death-764011.html","English")</f>
        <v>English</v>
      </c>
      <c r="I23" s="6" t="s">
        <v>374</v>
      </c>
      <c r="J23" s="6"/>
      <c r="K23" s="6" t="s">
        <v>276</v>
      </c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6">
        <v>23</v>
      </c>
      <c r="B24" s="6" t="s">
        <v>728</v>
      </c>
      <c r="C24" s="6" t="s">
        <v>80</v>
      </c>
      <c r="D24" s="6" t="s">
        <v>269</v>
      </c>
      <c r="E24" s="6" t="s">
        <v>277</v>
      </c>
      <c r="F24" s="6" t="s">
        <v>22</v>
      </c>
      <c r="G24" s="6" t="s">
        <v>271</v>
      </c>
      <c r="H24" s="7" t="str">
        <f>HYPERLINK("https://timesofindia.indiatimes.com/city/mangaluru/court-awards-death-sentence-to-cyanide-mohan/articleshow/71743981.cms","English")</f>
        <v>English</v>
      </c>
      <c r="I24" s="6" t="s">
        <v>374</v>
      </c>
      <c r="J24" s="6"/>
      <c r="K24" s="6" t="s">
        <v>278</v>
      </c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6">
        <v>24</v>
      </c>
      <c r="B25" s="6" t="s">
        <v>728</v>
      </c>
      <c r="C25" s="6" t="s">
        <v>80</v>
      </c>
      <c r="D25" s="6" t="s">
        <v>269</v>
      </c>
      <c r="E25" s="6" t="s">
        <v>279</v>
      </c>
      <c r="F25" s="6" t="s">
        <v>22</v>
      </c>
      <c r="G25" s="6" t="s">
        <v>271</v>
      </c>
      <c r="H25" s="7" t="str">
        <f>HYPERLINK("https://www.deccanherald.com/state/mangaluru/death-sentence-for-cyanide-mohan-in-2009-rape-case-780472.html","English")</f>
        <v>English</v>
      </c>
      <c r="I25" s="6" t="s">
        <v>374</v>
      </c>
      <c r="J25" s="6"/>
      <c r="K25" s="6" t="s">
        <v>281</v>
      </c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6">
        <v>25</v>
      </c>
      <c r="B26" s="6" t="s">
        <v>729</v>
      </c>
      <c r="C26" s="6" t="s">
        <v>161</v>
      </c>
      <c r="D26" s="6" t="s">
        <v>283</v>
      </c>
      <c r="E26" s="6" t="s">
        <v>249</v>
      </c>
      <c r="F26" s="6" t="s">
        <v>22</v>
      </c>
      <c r="G26" s="6" t="s">
        <v>284</v>
      </c>
      <c r="H26" s="7" t="str">
        <f>HYPERLINK("https://www.hindustantimes.com/india-news/man-gets-death-sentence-for-rape-murder-of-two-year-old-in-kolkata/story-ply3noBARb1oyuEf1PTURN.html","English")</f>
        <v>English</v>
      </c>
      <c r="I26" s="6" t="s">
        <v>25</v>
      </c>
      <c r="J26" s="6" t="s">
        <v>87</v>
      </c>
      <c r="K26" s="6" t="s">
        <v>288</v>
      </c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6">
        <v>26</v>
      </c>
      <c r="B27" s="6" t="s">
        <v>730</v>
      </c>
      <c r="C27" s="6" t="s">
        <v>91</v>
      </c>
      <c r="D27" s="6" t="s">
        <v>290</v>
      </c>
      <c r="E27" s="6" t="s">
        <v>255</v>
      </c>
      <c r="F27" s="6" t="s">
        <v>39</v>
      </c>
      <c r="G27" s="6" t="s">
        <v>291</v>
      </c>
      <c r="H27" s="7" t="str">
        <f>HYPERLINK("https://www.business-standard.com/article/pti-stories/bihar-court-awards-death-penalty-to-man-for-killing-wife-119032901008_1.html","English")</f>
        <v>English</v>
      </c>
      <c r="I27" s="6" t="s">
        <v>374</v>
      </c>
      <c r="J27" s="6"/>
      <c r="K27" s="6" t="s">
        <v>298</v>
      </c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6">
        <v>27</v>
      </c>
      <c r="B28" s="6" t="s">
        <v>731</v>
      </c>
      <c r="C28" s="6" t="s">
        <v>86</v>
      </c>
      <c r="D28" s="6" t="s">
        <v>300</v>
      </c>
      <c r="E28" s="6" t="s">
        <v>255</v>
      </c>
      <c r="F28" s="6" t="s">
        <v>22</v>
      </c>
      <c r="G28" s="6" t="s">
        <v>301</v>
      </c>
      <c r="H28" s="7" t="str">
        <f>HYPERLINK("http://www.assamtribune.com/scripts/detailsnew.asp?id=mar3119/at061","English")</f>
        <v>English</v>
      </c>
      <c r="I28" s="6" t="s">
        <v>25</v>
      </c>
      <c r="J28" s="6" t="s">
        <v>87</v>
      </c>
      <c r="K28" s="6" t="s">
        <v>304</v>
      </c>
      <c r="L28" s="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6">
        <v>28</v>
      </c>
      <c r="B29" s="6" t="s">
        <v>732</v>
      </c>
      <c r="C29" s="6" t="s">
        <v>204</v>
      </c>
      <c r="D29" s="6" t="s">
        <v>309</v>
      </c>
      <c r="E29" s="6" t="s">
        <v>310</v>
      </c>
      <c r="F29" s="6" t="s">
        <v>39</v>
      </c>
      <c r="G29" s="6" t="s">
        <v>311</v>
      </c>
      <c r="H29" s="7" t="str">
        <f>HYPERLINK("https://www.livehindustan.com/uttar-pradesh/auraiya/story-youth-hanged-on-death-sentence-in-unilateral-love-2475672.html","Hindi")</f>
        <v>Hindi</v>
      </c>
      <c r="I29" s="6" t="s">
        <v>25</v>
      </c>
      <c r="J29" s="6" t="s">
        <v>131</v>
      </c>
      <c r="K29" s="6" t="s">
        <v>314</v>
      </c>
      <c r="L29" s="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6">
        <v>29</v>
      </c>
      <c r="B30" s="6" t="s">
        <v>733</v>
      </c>
      <c r="C30" s="6" t="s">
        <v>65</v>
      </c>
      <c r="D30" s="6" t="s">
        <v>315</v>
      </c>
      <c r="E30" s="6" t="s">
        <v>316</v>
      </c>
      <c r="F30" s="6" t="s">
        <v>22</v>
      </c>
      <c r="G30" s="6" t="s">
        <v>318</v>
      </c>
      <c r="H30" s="7" t="str">
        <f>HYPERLINK("https://timesofindia.indiatimes.com/city/amritsar/man-gets-death-for-killing-pregnant-cousin/articleshow/68822993.cms","English")</f>
        <v>English</v>
      </c>
      <c r="I30" s="6" t="s">
        <v>374</v>
      </c>
      <c r="J30" s="6"/>
      <c r="K30" s="6" t="s">
        <v>321</v>
      </c>
      <c r="L30" s="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6">
        <v>30</v>
      </c>
      <c r="B31" s="6" t="s">
        <v>734</v>
      </c>
      <c r="C31" s="6" t="s">
        <v>28</v>
      </c>
      <c r="D31" s="6" t="s">
        <v>322</v>
      </c>
      <c r="E31" s="6" t="s">
        <v>323</v>
      </c>
      <c r="F31" s="6" t="s">
        <v>22</v>
      </c>
      <c r="G31" s="6" t="s">
        <v>324</v>
      </c>
      <c r="H31" s="7" t="str">
        <f>HYPERLINK("https://timesofindia.indiatimes.com/city/thiruvananthapuram/kerala-man-gets-death-sentence-for-murdering-man-and-raping-his-wife/articleshow/68839203.cms","English")</f>
        <v>English</v>
      </c>
      <c r="I31" s="6" t="s">
        <v>25</v>
      </c>
      <c r="J31" s="6" t="s">
        <v>87</v>
      </c>
      <c r="K31" s="6" t="s">
        <v>328</v>
      </c>
      <c r="L31" s="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6">
        <v>31</v>
      </c>
      <c r="B32" s="6" t="s">
        <v>735</v>
      </c>
      <c r="C32" s="6" t="s">
        <v>80</v>
      </c>
      <c r="D32" s="6" t="s">
        <v>332</v>
      </c>
      <c r="E32" s="6" t="s">
        <v>334</v>
      </c>
      <c r="F32" s="6" t="s">
        <v>39</v>
      </c>
      <c r="G32" s="6" t="s">
        <v>337</v>
      </c>
      <c r="H32" s="6" t="s">
        <v>338</v>
      </c>
      <c r="I32" s="6" t="s">
        <v>25</v>
      </c>
      <c r="J32" s="6" t="s">
        <v>87</v>
      </c>
      <c r="K32" s="6" t="s">
        <v>343</v>
      </c>
      <c r="L32" s="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6">
        <v>32</v>
      </c>
      <c r="B33" s="6" t="s">
        <v>736</v>
      </c>
      <c r="C33" s="6" t="s">
        <v>91</v>
      </c>
      <c r="D33" s="6" t="s">
        <v>346</v>
      </c>
      <c r="E33" s="6" t="s">
        <v>347</v>
      </c>
      <c r="F33" s="6" t="s">
        <v>22</v>
      </c>
      <c r="G33" s="6" t="s">
        <v>349</v>
      </c>
      <c r="H33" s="7" t="str">
        <f>HYPERLINK("http://www.uniindia.com/one-gets-capital-punishment-for-murder-after-rape-of-minor/east/news/1590373.html","English")</f>
        <v>English</v>
      </c>
      <c r="I33" s="6" t="s">
        <v>25</v>
      </c>
      <c r="J33" s="6" t="s">
        <v>131</v>
      </c>
      <c r="K33" s="6" t="s">
        <v>27</v>
      </c>
      <c r="L33" s="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6">
        <v>33</v>
      </c>
      <c r="B34" s="6" t="s">
        <v>737</v>
      </c>
      <c r="C34" s="6" t="s">
        <v>49</v>
      </c>
      <c r="D34" s="6" t="s">
        <v>353</v>
      </c>
      <c r="E34" s="6" t="s">
        <v>347</v>
      </c>
      <c r="F34" s="6" t="s">
        <v>22</v>
      </c>
      <c r="G34" s="6" t="s">
        <v>355</v>
      </c>
      <c r="H34" s="7" t="str">
        <f>HYPERLINK("https://www.bhaskar.com/mp/gwalior/news/death-sentence-in-7-year-old-girl-child-rape-with-murder-case-of-gwalior-district-of-mp-01541211.html","Hindi")</f>
        <v>Hindi</v>
      </c>
      <c r="I34" s="6" t="s">
        <v>25</v>
      </c>
      <c r="J34" s="6" t="s">
        <v>131</v>
      </c>
      <c r="K34" s="6" t="s">
        <v>27</v>
      </c>
      <c r="L34" s="6" t="s">
        <v>362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6">
        <v>34</v>
      </c>
      <c r="B35" s="6" t="s">
        <v>738</v>
      </c>
      <c r="C35" s="6" t="s">
        <v>36</v>
      </c>
      <c r="D35" s="6" t="s">
        <v>367</v>
      </c>
      <c r="E35" s="6" t="s">
        <v>368</v>
      </c>
      <c r="F35" s="6" t="s">
        <v>39</v>
      </c>
      <c r="G35" s="6" t="s">
        <v>369</v>
      </c>
      <c r="H35" s="7" t="str">
        <f>HYPERLINK("https://www.theweek.in/wire-updates/national/2019/05/09/lgb4-mh-court-death%20sentence.html","English")</f>
        <v>English</v>
      </c>
      <c r="I35" s="8" t="s">
        <v>374</v>
      </c>
      <c r="J35" s="9"/>
      <c r="K35" s="6" t="s">
        <v>375</v>
      </c>
      <c r="L35" s="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6">
        <v>35</v>
      </c>
      <c r="B36" s="6" t="s">
        <v>739</v>
      </c>
      <c r="C36" s="6" t="s">
        <v>36</v>
      </c>
      <c r="D36" s="6" t="s">
        <v>376</v>
      </c>
      <c r="E36" s="6" t="s">
        <v>377</v>
      </c>
      <c r="F36" s="6" t="s">
        <v>22</v>
      </c>
      <c r="G36" s="6" t="s">
        <v>378</v>
      </c>
      <c r="H36" s="7" t="e">
        <f>HYPERLINK("https://www-pennews-net.cdn.ampproject.org/v/s/www.pennews.net/amp/story/maharashtra%2F2019%2F05%2F16%2Fdeath-penalty-to-child-rapist-in-nashik-7-yr-ri-to-kin-for-destroying-proof?usqp=mq331AQCCAE%3D&amp;amp_js_v=0.1#referrer=https%3A%2F%2Fwww.google.com&amp;amp_"&amp;"tf=From%20%251%24s&amp;ampshare=https%3A%2F%2Fwww.pennews.net%2Fmaharashtra%2F2019%2F05%2F16%2Fdeath-penalty-to-child-rapist-in-nashik-7-yr-ri-to-kin-for-destroying-proof","English")</f>
        <v>#VALUE!</v>
      </c>
      <c r="I36" s="6" t="s">
        <v>25</v>
      </c>
      <c r="J36" s="6" t="s">
        <v>87</v>
      </c>
      <c r="K36" s="6" t="s">
        <v>398</v>
      </c>
      <c r="L36" s="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6">
        <v>36</v>
      </c>
      <c r="B37" s="6" t="s">
        <v>740</v>
      </c>
      <c r="C37" s="6" t="s">
        <v>116</v>
      </c>
      <c r="D37" s="6" t="s">
        <v>399</v>
      </c>
      <c r="E37" s="6" t="s">
        <v>400</v>
      </c>
      <c r="F37" s="6" t="s">
        <v>39</v>
      </c>
      <c r="G37" s="6" t="s">
        <v>401</v>
      </c>
      <c r="H37" s="7" t="str">
        <f>HYPERLINK("https://www.indiablooms.com/news-details/N/50636/jharkhand-main-accused-of-triple-murder-case-gets-capital-punishment-3-others-get-lifer.html","English")</f>
        <v>English</v>
      </c>
      <c r="I37" s="6" t="s">
        <v>374</v>
      </c>
      <c r="J37" s="6"/>
      <c r="K37" s="6" t="s">
        <v>404</v>
      </c>
      <c r="L37" s="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6">
        <v>37</v>
      </c>
      <c r="B38" s="6" t="s">
        <v>741</v>
      </c>
      <c r="C38" s="6" t="s">
        <v>18</v>
      </c>
      <c r="D38" s="6" t="s">
        <v>407</v>
      </c>
      <c r="E38" s="6" t="s">
        <v>408</v>
      </c>
      <c r="F38" s="6" t="s">
        <v>39</v>
      </c>
      <c r="G38" s="6" t="s">
        <v>409</v>
      </c>
      <c r="H38" s="7" t="str">
        <f>HYPERLINK("http://www.dainiknavajyoti.net/story.php?id=6&amp;nid=2660","Hindi")</f>
        <v>Hindi</v>
      </c>
      <c r="I38" s="6" t="s">
        <v>374</v>
      </c>
      <c r="J38" s="6"/>
      <c r="K38" s="6" t="s">
        <v>411</v>
      </c>
      <c r="L38" s="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6">
        <v>38</v>
      </c>
      <c r="B39" s="6" t="s">
        <v>742</v>
      </c>
      <c r="C39" s="6" t="s">
        <v>18</v>
      </c>
      <c r="D39" s="6" t="s">
        <v>412</v>
      </c>
      <c r="E39" s="6" t="s">
        <v>413</v>
      </c>
      <c r="F39" s="6" t="s">
        <v>39</v>
      </c>
      <c r="G39" s="6" t="s">
        <v>414</v>
      </c>
      <c r="H39" s="7" t="str">
        <f t="shared" ref="H39:H42" si="1">HYPERLINK("http://www.univarta.com/news/rajsthan/story/1621301.html","Hindi")</f>
        <v>Hindi</v>
      </c>
      <c r="I39" s="6" t="s">
        <v>25</v>
      </c>
      <c r="J39" s="6" t="s">
        <v>131</v>
      </c>
      <c r="K39" s="6" t="s">
        <v>416</v>
      </c>
      <c r="L39" s="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6">
        <v>39</v>
      </c>
      <c r="B40" s="6" t="s">
        <v>743</v>
      </c>
      <c r="C40" s="6" t="s">
        <v>18</v>
      </c>
      <c r="D40" s="6" t="s">
        <v>412</v>
      </c>
      <c r="E40" s="6" t="s">
        <v>413</v>
      </c>
      <c r="F40" s="6" t="s">
        <v>39</v>
      </c>
      <c r="G40" s="6" t="s">
        <v>414</v>
      </c>
      <c r="H40" s="7" t="str">
        <f t="shared" si="1"/>
        <v>Hindi</v>
      </c>
      <c r="I40" s="6" t="s">
        <v>25</v>
      </c>
      <c r="J40" s="6" t="s">
        <v>131</v>
      </c>
      <c r="K40" s="6" t="s">
        <v>416</v>
      </c>
      <c r="L40" s="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6">
        <v>40</v>
      </c>
      <c r="B41" s="6" t="s">
        <v>744</v>
      </c>
      <c r="C41" s="6" t="s">
        <v>18</v>
      </c>
      <c r="D41" s="6" t="s">
        <v>412</v>
      </c>
      <c r="E41" s="6" t="s">
        <v>413</v>
      </c>
      <c r="F41" s="6" t="s">
        <v>39</v>
      </c>
      <c r="G41" s="6" t="s">
        <v>414</v>
      </c>
      <c r="H41" s="7" t="str">
        <f t="shared" si="1"/>
        <v>Hindi</v>
      </c>
      <c r="I41" s="6" t="s">
        <v>25</v>
      </c>
      <c r="J41" s="6" t="s">
        <v>131</v>
      </c>
      <c r="K41" s="6" t="s">
        <v>416</v>
      </c>
      <c r="L41" s="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6">
        <v>41</v>
      </c>
      <c r="B42" s="6" t="s">
        <v>745</v>
      </c>
      <c r="C42" s="6" t="s">
        <v>18</v>
      </c>
      <c r="D42" s="6" t="s">
        <v>412</v>
      </c>
      <c r="E42" s="6" t="s">
        <v>413</v>
      </c>
      <c r="F42" s="6" t="s">
        <v>39</v>
      </c>
      <c r="G42" s="6" t="s">
        <v>414</v>
      </c>
      <c r="H42" s="7" t="str">
        <f t="shared" si="1"/>
        <v>Hindi</v>
      </c>
      <c r="I42" s="6" t="s">
        <v>25</v>
      </c>
      <c r="J42" s="6" t="s">
        <v>131</v>
      </c>
      <c r="K42" s="6" t="s">
        <v>416</v>
      </c>
      <c r="L42" s="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6">
        <v>42</v>
      </c>
      <c r="B43" s="6" t="s">
        <v>746</v>
      </c>
      <c r="C43" s="6" t="s">
        <v>18</v>
      </c>
      <c r="D43" s="6" t="s">
        <v>417</v>
      </c>
      <c r="E43" s="6" t="s">
        <v>359</v>
      </c>
      <c r="F43" s="6" t="s">
        <v>22</v>
      </c>
      <c r="G43" s="6" t="s">
        <v>418</v>
      </c>
      <c r="H43" s="7" t="str">
        <f>HYPERLINK("https://www.newsnation.in/crime-news/2015-alwar-rape-case-accused-convicted-under-pocso-act-gets-death-sentence-article-227223.html","English")</f>
        <v>English</v>
      </c>
      <c r="I43" s="6" t="s">
        <v>374</v>
      </c>
      <c r="J43" s="6"/>
      <c r="K43" s="6" t="s">
        <v>420</v>
      </c>
      <c r="L43" s="6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6">
        <v>43</v>
      </c>
      <c r="B44" s="6" t="s">
        <v>747</v>
      </c>
      <c r="C44" s="6" t="s">
        <v>161</v>
      </c>
      <c r="D44" s="6" t="s">
        <v>421</v>
      </c>
      <c r="E44" s="6" t="s">
        <v>422</v>
      </c>
      <c r="F44" s="6" t="s">
        <v>153</v>
      </c>
      <c r="G44" s="6" t="s">
        <v>423</v>
      </c>
      <c r="H44" s="7" t="str">
        <f t="shared" ref="H44:H46" si="2">HYPERLINK("http://www.millenniumpost.in/kolkata/death-sentence-to-3-for-murdering-three-members-of-the-same-family-360641","English")</f>
        <v>English</v>
      </c>
      <c r="I44" s="6" t="s">
        <v>25</v>
      </c>
      <c r="J44" s="6" t="s">
        <v>87</v>
      </c>
      <c r="K44" s="6" t="s">
        <v>425</v>
      </c>
      <c r="L44" s="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6">
        <v>44</v>
      </c>
      <c r="B45" s="6" t="s">
        <v>748</v>
      </c>
      <c r="C45" s="6" t="s">
        <v>161</v>
      </c>
      <c r="D45" s="6" t="s">
        <v>421</v>
      </c>
      <c r="E45" s="6" t="s">
        <v>422</v>
      </c>
      <c r="F45" s="6" t="s">
        <v>153</v>
      </c>
      <c r="G45" s="6" t="s">
        <v>423</v>
      </c>
      <c r="H45" s="7" t="str">
        <f t="shared" si="2"/>
        <v>English</v>
      </c>
      <c r="I45" s="6" t="s">
        <v>25</v>
      </c>
      <c r="J45" s="6" t="s">
        <v>87</v>
      </c>
      <c r="K45" s="6" t="s">
        <v>425</v>
      </c>
      <c r="L45" s="6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6">
        <v>45</v>
      </c>
      <c r="B46" s="6" t="s">
        <v>749</v>
      </c>
      <c r="C46" s="6" t="s">
        <v>161</v>
      </c>
      <c r="D46" s="6" t="s">
        <v>421</v>
      </c>
      <c r="E46" s="6" t="s">
        <v>422</v>
      </c>
      <c r="F46" s="6" t="s">
        <v>153</v>
      </c>
      <c r="G46" s="6" t="s">
        <v>423</v>
      </c>
      <c r="H46" s="7" t="str">
        <f t="shared" si="2"/>
        <v>English</v>
      </c>
      <c r="I46" s="6" t="s">
        <v>25</v>
      </c>
      <c r="J46" s="6" t="s">
        <v>87</v>
      </c>
      <c r="K46" s="6" t="s">
        <v>425</v>
      </c>
      <c r="L46" s="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6">
        <v>46</v>
      </c>
      <c r="B47" s="6" t="s">
        <v>750</v>
      </c>
      <c r="C47" s="6" t="s">
        <v>80</v>
      </c>
      <c r="D47" s="6" t="s">
        <v>332</v>
      </c>
      <c r="E47" s="6" t="s">
        <v>433</v>
      </c>
      <c r="F47" s="6" t="s">
        <v>22</v>
      </c>
      <c r="G47" s="6" t="s">
        <v>434</v>
      </c>
      <c r="H47" s="6" t="s">
        <v>338</v>
      </c>
      <c r="I47" s="6" t="s">
        <v>25</v>
      </c>
      <c r="J47" s="6" t="s">
        <v>87</v>
      </c>
      <c r="K47" s="6" t="s">
        <v>435</v>
      </c>
      <c r="L47" s="6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6">
        <v>47</v>
      </c>
      <c r="B48" s="6" t="s">
        <v>751</v>
      </c>
      <c r="C48" s="6" t="s">
        <v>49</v>
      </c>
      <c r="D48" s="6" t="s">
        <v>353</v>
      </c>
      <c r="E48" s="6" t="s">
        <v>439</v>
      </c>
      <c r="F48" s="6" t="s">
        <v>22</v>
      </c>
      <c r="G48" s="6" t="s">
        <v>440</v>
      </c>
      <c r="H48" s="7" t="str">
        <f>HYPERLINK("https://mnaidunia.jagran.com/madhya-pradesh/gwalior-sentenced-to-death-for-misdeed-and-murder-of-child-accused-in-madhya-pradesh-3034659","Hindi")</f>
        <v>Hindi</v>
      </c>
      <c r="I48" s="6" t="s">
        <v>25</v>
      </c>
      <c r="J48" s="6" t="s">
        <v>131</v>
      </c>
      <c r="K48" s="6" t="s">
        <v>446</v>
      </c>
      <c r="L48" s="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6" x14ac:dyDescent="0.15">
      <c r="A49" s="6">
        <v>48</v>
      </c>
      <c r="B49" s="6" t="s">
        <v>752</v>
      </c>
      <c r="C49" s="6" t="s">
        <v>49</v>
      </c>
      <c r="D49" s="6" t="s">
        <v>447</v>
      </c>
      <c r="E49" s="6" t="s">
        <v>449</v>
      </c>
      <c r="F49" s="6" t="s">
        <v>22</v>
      </c>
      <c r="G49" s="6" t="s">
        <v>450</v>
      </c>
      <c r="H49" s="7" t="str">
        <f>HYPERLINK("https://bansalnews.com/state/eight-year-old-girl-today-announced-the-sentence-for-rap-and-murder/303033-21.html","Hindi")</f>
        <v>Hindi</v>
      </c>
      <c r="I49" s="6" t="s">
        <v>25</v>
      </c>
      <c r="J49" s="6" t="s">
        <v>131</v>
      </c>
      <c r="K49" s="6" t="s">
        <v>453</v>
      </c>
      <c r="L49" s="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6" x14ac:dyDescent="0.15">
      <c r="A50" s="6">
        <v>49</v>
      </c>
      <c r="B50" s="6" t="s">
        <v>753</v>
      </c>
      <c r="C50" s="6" t="s">
        <v>36</v>
      </c>
      <c r="D50" s="6" t="s">
        <v>454</v>
      </c>
      <c r="E50" s="6" t="s">
        <v>456</v>
      </c>
      <c r="F50" s="6" t="s">
        <v>39</v>
      </c>
      <c r="G50" s="6" t="s">
        <v>457</v>
      </c>
      <c r="H50" s="7" t="str">
        <f>HYPERLINK("http://www.uniindia.com/man-gets-capital-punishment-for-double-murder/west/news/1670252.html","English")</f>
        <v>English</v>
      </c>
      <c r="I50" s="6" t="s">
        <v>374</v>
      </c>
      <c r="J50" s="6"/>
      <c r="K50" s="6" t="s">
        <v>460</v>
      </c>
      <c r="L50" s="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6" x14ac:dyDescent="0.15">
      <c r="A51" s="6">
        <v>50</v>
      </c>
      <c r="B51" s="6" t="s">
        <v>754</v>
      </c>
      <c r="C51" s="6" t="s">
        <v>161</v>
      </c>
      <c r="D51" s="6" t="s">
        <v>283</v>
      </c>
      <c r="E51" s="6" t="s">
        <v>383</v>
      </c>
      <c r="F51" s="6" t="s">
        <v>39</v>
      </c>
      <c r="G51" s="6" t="s">
        <v>462</v>
      </c>
      <c r="H51" s="7" t="str">
        <f t="shared" ref="H51:H53" si="3">HYPERLINK("https://www.outlookindia.com/newsscroll/three-get-capital-punishment-for-killing-woman/1580661","English")</f>
        <v>English</v>
      </c>
      <c r="I51" s="6" t="s">
        <v>374</v>
      </c>
      <c r="J51" s="6"/>
      <c r="K51" s="6" t="s">
        <v>463</v>
      </c>
      <c r="L51" s="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6" x14ac:dyDescent="0.15">
      <c r="A52" s="6">
        <v>51</v>
      </c>
      <c r="B52" s="6" t="s">
        <v>755</v>
      </c>
      <c r="C52" s="6" t="s">
        <v>161</v>
      </c>
      <c r="D52" s="6" t="s">
        <v>283</v>
      </c>
      <c r="E52" s="6" t="s">
        <v>383</v>
      </c>
      <c r="F52" s="6" t="s">
        <v>39</v>
      </c>
      <c r="G52" s="6" t="s">
        <v>462</v>
      </c>
      <c r="H52" s="7" t="str">
        <f t="shared" si="3"/>
        <v>English</v>
      </c>
      <c r="I52" s="6" t="s">
        <v>374</v>
      </c>
      <c r="J52" s="6"/>
      <c r="K52" s="6" t="s">
        <v>464</v>
      </c>
      <c r="L52" s="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6" x14ac:dyDescent="0.15">
      <c r="A53" s="6">
        <v>52</v>
      </c>
      <c r="B53" s="6" t="s">
        <v>756</v>
      </c>
      <c r="C53" s="6" t="s">
        <v>161</v>
      </c>
      <c r="D53" s="6" t="s">
        <v>283</v>
      </c>
      <c r="E53" s="6" t="s">
        <v>383</v>
      </c>
      <c r="F53" s="6" t="s">
        <v>39</v>
      </c>
      <c r="G53" s="6" t="s">
        <v>462</v>
      </c>
      <c r="H53" s="7" t="str">
        <f t="shared" si="3"/>
        <v>English</v>
      </c>
      <c r="I53" s="6" t="s">
        <v>374</v>
      </c>
      <c r="J53" s="6"/>
      <c r="K53" s="6" t="s">
        <v>464</v>
      </c>
      <c r="L53" s="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6" x14ac:dyDescent="0.15">
      <c r="A54" s="6">
        <v>53</v>
      </c>
      <c r="B54" s="6" t="s">
        <v>757</v>
      </c>
      <c r="C54" s="6" t="s">
        <v>470</v>
      </c>
      <c r="D54" s="6" t="s">
        <v>471</v>
      </c>
      <c r="E54" s="6" t="s">
        <v>472</v>
      </c>
      <c r="F54" s="6" t="s">
        <v>22</v>
      </c>
      <c r="G54" s="6" t="s">
        <v>473</v>
      </c>
      <c r="H54" s="7" t="str">
        <f>HYPERLINK("https://odishanewsonline.com/youth-awarded-death-sentence-for-rape-murder-of-12-old-girl/","English")</f>
        <v>English</v>
      </c>
      <c r="I54" s="6" t="s">
        <v>25</v>
      </c>
      <c r="J54" s="6" t="s">
        <v>87</v>
      </c>
      <c r="K54" s="6" t="s">
        <v>475</v>
      </c>
      <c r="L54" s="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6" x14ac:dyDescent="0.15">
      <c r="A55" s="6">
        <v>54</v>
      </c>
      <c r="B55" s="6" t="s">
        <v>758</v>
      </c>
      <c r="C55" s="6" t="s">
        <v>49</v>
      </c>
      <c r="D55" s="6" t="s">
        <v>476</v>
      </c>
      <c r="E55" s="6" t="s">
        <v>393</v>
      </c>
      <c r="F55" s="6" t="s">
        <v>22</v>
      </c>
      <c r="G55" s="6" t="s">
        <v>477</v>
      </c>
      <c r="H55" s="7" t="str">
        <f>HYPERLINK("https://www.indiatoday.in/crime/story/mp-court-awards-death-sentence-to-man-accused-of-raping-murdering-minor-1575118-2019-07-30","English")</f>
        <v>English</v>
      </c>
      <c r="I55" s="6" t="s">
        <v>25</v>
      </c>
      <c r="J55" s="6" t="s">
        <v>131</v>
      </c>
      <c r="K55" s="6" t="s">
        <v>478</v>
      </c>
      <c r="L55" s="6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6" x14ac:dyDescent="0.15">
      <c r="A56" s="6">
        <v>55</v>
      </c>
      <c r="B56" s="6" t="s">
        <v>759</v>
      </c>
      <c r="C56" s="6" t="s">
        <v>103</v>
      </c>
      <c r="D56" s="6" t="s">
        <v>479</v>
      </c>
      <c r="E56" s="6" t="s">
        <v>403</v>
      </c>
      <c r="F56" s="6" t="s">
        <v>22</v>
      </c>
      <c r="G56" s="6" t="s">
        <v>480</v>
      </c>
      <c r="H56" s="7" t="str">
        <f>HYPERLINK("https://www.indiatvnews.com/news/india-man-gets-death-sentence-for-rape-murder-of-3-year-old-girl-539521","English")</f>
        <v>English</v>
      </c>
      <c r="I56" s="6" t="s">
        <v>25</v>
      </c>
      <c r="J56" s="6" t="s">
        <v>105</v>
      </c>
      <c r="K56" s="6" t="s">
        <v>484</v>
      </c>
      <c r="L56" s="6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6" x14ac:dyDescent="0.15">
      <c r="A57" s="6">
        <v>56</v>
      </c>
      <c r="B57" s="6" t="s">
        <v>760</v>
      </c>
      <c r="C57" s="6" t="s">
        <v>18</v>
      </c>
      <c r="D57" s="6" t="s">
        <v>487</v>
      </c>
      <c r="E57" s="6" t="s">
        <v>403</v>
      </c>
      <c r="F57" s="6" t="s">
        <v>153</v>
      </c>
      <c r="G57" s="6" t="s">
        <v>488</v>
      </c>
      <c r="H57" s="7" t="str">
        <f>HYPERLINK("https://www.bhaskar.com/rajasthan/kota/news/death-sentence-to-driver-and-life-imprisonment-to-his-wife-for-murder-of-elderly-couple-01607621.html","Hindi")</f>
        <v>Hindi</v>
      </c>
      <c r="I57" s="6" t="s">
        <v>25</v>
      </c>
      <c r="J57" s="6" t="s">
        <v>131</v>
      </c>
      <c r="K57" s="6" t="s">
        <v>493</v>
      </c>
      <c r="L57" s="6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6" x14ac:dyDescent="0.15">
      <c r="A58" s="6">
        <v>57</v>
      </c>
      <c r="B58" s="6" t="s">
        <v>761</v>
      </c>
      <c r="C58" s="6" t="s">
        <v>86</v>
      </c>
      <c r="D58" s="6" t="s">
        <v>494</v>
      </c>
      <c r="E58" s="6" t="s">
        <v>495</v>
      </c>
      <c r="F58" s="6" t="s">
        <v>39</v>
      </c>
      <c r="G58" s="6" t="s">
        <v>497</v>
      </c>
      <c r="H58" s="7" t="e">
        <f>HYPERLINK("https://www-eastmojo-com.cdn.ampproject.org/v/s/www.eastmojo.com/amp/story/assam%2F2019%2F08%2F03%2Fassam-boyfriend-govind-gets-death-in-shweta-agarwal-murder-case?usqp=mq331AQEKAFwAQ%3D%3D&amp;amp_js_v=0.1#aoh=15648268725270&amp;amp_ct=1564826877358&amp;referrer=htt"&amp;"ps%3A%2F%2Fwww.google.com&amp;amp_tf=From%20%251%24s&amp;ampshare=https%3A%2F%2Fwww.eastmojo.com%2Fassam%2F2019%2F08%2F03%2Fassam-boyfriend-govind-gets-death-in-shweta-agarwal-murder-case","English")</f>
        <v>#VALUE!</v>
      </c>
      <c r="I58" s="6" t="s">
        <v>25</v>
      </c>
      <c r="J58" s="6" t="s">
        <v>87</v>
      </c>
      <c r="K58" s="6" t="s">
        <v>505</v>
      </c>
      <c r="L58" s="6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6" x14ac:dyDescent="0.15">
      <c r="A59" s="6">
        <v>58</v>
      </c>
      <c r="B59" s="6" t="s">
        <v>762</v>
      </c>
      <c r="C59" s="6" t="s">
        <v>150</v>
      </c>
      <c r="D59" s="6" t="s">
        <v>506</v>
      </c>
      <c r="E59" s="6" t="s">
        <v>507</v>
      </c>
      <c r="F59" s="6" t="s">
        <v>22</v>
      </c>
      <c r="G59" s="6" t="s">
        <v>508</v>
      </c>
      <c r="H59" s="7" t="str">
        <f>HYPERLINK("https://mumbaimirror.indiatimes.com/news/india/telangana-youth-gets-death-sentence-for-rape-murder-of-nine-month-old-girl/articleshow/70586615.cms","English")</f>
        <v>English</v>
      </c>
      <c r="I59" s="6" t="s">
        <v>374</v>
      </c>
      <c r="J59" s="6"/>
      <c r="K59" s="6" t="s">
        <v>509</v>
      </c>
      <c r="L59" s="6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6" x14ac:dyDescent="0.15">
      <c r="A60" s="6">
        <v>59</v>
      </c>
      <c r="B60" s="6" t="s">
        <v>763</v>
      </c>
      <c r="C60" s="6" t="s">
        <v>116</v>
      </c>
      <c r="D60" s="6" t="s">
        <v>194</v>
      </c>
      <c r="E60" s="6" t="s">
        <v>442</v>
      </c>
      <c r="F60" s="6" t="s">
        <v>22</v>
      </c>
      <c r="G60" s="6" t="s">
        <v>510</v>
      </c>
      <c r="H60" s="7" t="str">
        <f>HYPERLINK("https://www.bhaskar.com/jharkhand/ranchi/news/gumla-news-death-penalty-by-court-to-accused-of-murder-and-attempt-rape-with-minor-01614429.html","Hindi")</f>
        <v>Hindi</v>
      </c>
      <c r="I60" s="6" t="s">
        <v>25</v>
      </c>
      <c r="J60" s="6" t="s">
        <v>131</v>
      </c>
      <c r="K60" s="6"/>
      <c r="L60" s="6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6" x14ac:dyDescent="0.15">
      <c r="A61" s="6">
        <v>60</v>
      </c>
      <c r="B61" s="6" t="s">
        <v>764</v>
      </c>
      <c r="C61" s="6" t="s">
        <v>91</v>
      </c>
      <c r="D61" s="6" t="s">
        <v>517</v>
      </c>
      <c r="E61" s="6" t="s">
        <v>518</v>
      </c>
      <c r="F61" s="6" t="s">
        <v>384</v>
      </c>
      <c r="G61" s="6" t="s">
        <v>520</v>
      </c>
      <c r="H61" s="7" t="str">
        <f>HYPERLINK("https://www.hindustantimes.com/patna/2015-ara-court-blast-death-sentence-to-one-life-term-for-seven/story-8jtCVHLTrAOFKZJJpUkxjM.html","English")</f>
        <v>English</v>
      </c>
      <c r="I61" s="6" t="s">
        <v>25</v>
      </c>
      <c r="J61" s="6" t="s">
        <v>131</v>
      </c>
      <c r="K61" s="6" t="s">
        <v>522</v>
      </c>
      <c r="L61" s="6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6" x14ac:dyDescent="0.15">
      <c r="A62" s="6">
        <v>61</v>
      </c>
      <c r="B62" s="6" t="s">
        <v>765</v>
      </c>
      <c r="C62" s="6" t="s">
        <v>523</v>
      </c>
      <c r="D62" s="6" t="s">
        <v>524</v>
      </c>
      <c r="E62" s="6" t="s">
        <v>525</v>
      </c>
      <c r="F62" s="6" t="s">
        <v>22</v>
      </c>
      <c r="G62" s="6" t="s">
        <v>526</v>
      </c>
      <c r="H62" s="7" t="str">
        <f>HYPERLINK("https://nenow.in/north-east-news/north-tripura-man-gets-death-sentence-for-minors-rape-murder.html","English")</f>
        <v>English</v>
      </c>
      <c r="I62" s="6" t="s">
        <v>374</v>
      </c>
      <c r="J62" s="6"/>
      <c r="K62" s="6" t="s">
        <v>529</v>
      </c>
      <c r="L62" s="6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6" x14ac:dyDescent="0.15">
      <c r="A63" s="6">
        <v>62</v>
      </c>
      <c r="B63" s="6" t="s">
        <v>766</v>
      </c>
      <c r="C63" s="6" t="s">
        <v>80</v>
      </c>
      <c r="D63" s="6" t="s">
        <v>530</v>
      </c>
      <c r="E63" s="6" t="s">
        <v>531</v>
      </c>
      <c r="F63" s="6" t="s">
        <v>39</v>
      </c>
      <c r="G63" s="6" t="s">
        <v>533</v>
      </c>
      <c r="H63" s="7" t="str">
        <f>HYPERLINK("https://timesofindia.indiatimes.com/city/mysuru/mba-graduate-gets-death-penalty-for-killing-lover/articleshow/70848226.cms","English")</f>
        <v>English</v>
      </c>
      <c r="I63" s="6" t="s">
        <v>25</v>
      </c>
      <c r="J63" s="6" t="s">
        <v>87</v>
      </c>
      <c r="K63" s="6" t="s">
        <v>616</v>
      </c>
      <c r="L63" s="10"/>
    </row>
    <row r="64" spans="1:28" ht="16" x14ac:dyDescent="0.15">
      <c r="A64" s="6">
        <v>63</v>
      </c>
      <c r="B64" s="6" t="s">
        <v>767</v>
      </c>
      <c r="C64" s="6" t="s">
        <v>127</v>
      </c>
      <c r="D64" s="6" t="s">
        <v>128</v>
      </c>
      <c r="E64" s="6" t="s">
        <v>617</v>
      </c>
      <c r="F64" s="6" t="s">
        <v>22</v>
      </c>
      <c r="G64" s="6" t="s">
        <v>618</v>
      </c>
      <c r="H64" s="7" t="str">
        <f>HYPERLINK("https://timesofindia.indiatimes.com/city/dehradun/man-gets-death-for-rape-and-murder-of-minor-girl/articleshow/70882421.cms","English")</f>
        <v>English</v>
      </c>
      <c r="I64" s="6" t="s">
        <v>25</v>
      </c>
      <c r="J64" s="6" t="s">
        <v>131</v>
      </c>
      <c r="K64" s="6" t="s">
        <v>258</v>
      </c>
      <c r="L64" s="10"/>
    </row>
    <row r="65" spans="1:28" ht="16" x14ac:dyDescent="0.15">
      <c r="A65" s="6">
        <v>64</v>
      </c>
      <c r="B65" s="6" t="s">
        <v>768</v>
      </c>
      <c r="C65" s="6" t="s">
        <v>470</v>
      </c>
      <c r="D65" s="6" t="s">
        <v>619</v>
      </c>
      <c r="E65" s="6" t="s">
        <v>617</v>
      </c>
      <c r="F65" s="6" t="s">
        <v>22</v>
      </c>
      <c r="G65" s="6" t="s">
        <v>620</v>
      </c>
      <c r="H65" s="7" t="str">
        <f>HYPERLINK("http://www.uniindia.com/youth-sentenced-to-death-in-rape-and-murder-of-a-minor-girl/east/news/1711592.html","English")</f>
        <v>English</v>
      </c>
      <c r="I65" s="6" t="s">
        <v>25</v>
      </c>
      <c r="J65" s="6"/>
      <c r="K65" s="6" t="s">
        <v>198</v>
      </c>
      <c r="L65" s="10"/>
    </row>
    <row r="66" spans="1:28" ht="16" x14ac:dyDescent="0.15">
      <c r="A66" s="6">
        <v>65</v>
      </c>
      <c r="B66" s="6" t="s">
        <v>769</v>
      </c>
      <c r="C66" s="6" t="s">
        <v>91</v>
      </c>
      <c r="D66" s="6" t="s">
        <v>517</v>
      </c>
      <c r="E66" s="6" t="s">
        <v>482</v>
      </c>
      <c r="F66" s="6" t="s">
        <v>22</v>
      </c>
      <c r="G66" s="6" t="s">
        <v>621</v>
      </c>
      <c r="H66" s="7" t="str">
        <f>HYPERLINK("https://www.bhaskar.com/bihar/patna/news/convicted-of-rape-and-murder-sentenced-to-death-01635871.html?ref1=feedback&amp;utm_expid=.YYfY3_SZRPiFZGHcA1W9Bw.1&amp;utm_referrer=https%3A%2F%2Fwww.google.com%2F","Hindi")</f>
        <v>Hindi</v>
      </c>
      <c r="I66" s="6" t="s">
        <v>25</v>
      </c>
      <c r="J66" s="6" t="s">
        <v>87</v>
      </c>
      <c r="K66" s="6" t="s">
        <v>622</v>
      </c>
      <c r="L66" s="6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6" x14ac:dyDescent="0.15">
      <c r="A67" s="6">
        <v>66</v>
      </c>
      <c r="B67" s="6" t="s">
        <v>770</v>
      </c>
      <c r="C67" s="6" t="s">
        <v>470</v>
      </c>
      <c r="D67" s="6" t="s">
        <v>623</v>
      </c>
      <c r="E67" s="6" t="s">
        <v>624</v>
      </c>
      <c r="F67" s="6" t="s">
        <v>22</v>
      </c>
      <c r="G67" s="6" t="s">
        <v>625</v>
      </c>
      <c r="H67" s="7" t="str">
        <f>HYPERLINK("https://www.news18.com/news/india/pocso-court-sentences-man-to-death-for-rape-and-murder-of-girl-in-odishas-jagatsinghpur-2304183.html","English")</f>
        <v>English</v>
      </c>
      <c r="I67" s="6" t="s">
        <v>374</v>
      </c>
      <c r="J67" s="6"/>
      <c r="K67" s="6" t="s">
        <v>58</v>
      </c>
      <c r="L67" s="6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6" x14ac:dyDescent="0.15">
      <c r="A68" s="6">
        <v>67</v>
      </c>
      <c r="B68" s="6" t="s">
        <v>771</v>
      </c>
      <c r="C68" s="6" t="s">
        <v>204</v>
      </c>
      <c r="D68" s="6" t="s">
        <v>626</v>
      </c>
      <c r="E68" s="6" t="s">
        <v>627</v>
      </c>
      <c r="F68" s="6" t="s">
        <v>22</v>
      </c>
      <c r="G68" s="6" t="s">
        <v>628</v>
      </c>
      <c r="H68" s="7" t="e">
        <f>HYPERLINK("https://m-hindustantimes-com.cdn.ampproject.org/v/s/m.hindustantimes.com/agra/man-gets-death-sentence-for-raping-killing-daughter/story-tM01n6ghOpjk5qsZWdqxaN_amp.html?usqp=mq331AQEKAFwAQ%3D%3D&amp;amp_js_v=0.1#aoh=15689128710502&amp;referrer=https%3A%2F%2Fwww.go"&amp;"ogle.com&amp;amp_tf=From%20%251%24s&amp;ampshare=https%3A%2F%2Fwww.hindustantimes.com%2Fagra%2Fman-gets-death-sentence-for-raping-killing-daughter%2Fstory-tM01n6ghOpjk5qsZWdqxaN.html","English")</f>
        <v>#VALUE!</v>
      </c>
      <c r="I68" s="6" t="s">
        <v>25</v>
      </c>
      <c r="J68" s="6" t="s">
        <v>131</v>
      </c>
      <c r="K68" s="6" t="s">
        <v>629</v>
      </c>
      <c r="L68" s="6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6" x14ac:dyDescent="0.15">
      <c r="A69" s="6">
        <v>68</v>
      </c>
      <c r="B69" s="6" t="s">
        <v>772</v>
      </c>
      <c r="C69" s="6" t="s">
        <v>470</v>
      </c>
      <c r="D69" s="6" t="s">
        <v>630</v>
      </c>
      <c r="E69" s="6" t="s">
        <v>627</v>
      </c>
      <c r="F69" s="6" t="s">
        <v>22</v>
      </c>
      <c r="G69" s="6" t="s">
        <v>631</v>
      </c>
      <c r="H69" s="7" t="str">
        <f>HYPERLINK("https://odishasuntimes.com/odisha-death-penalty-for-salipur-rape-murder-accused/","English")</f>
        <v>English</v>
      </c>
      <c r="I69" s="6" t="s">
        <v>25</v>
      </c>
      <c r="J69" s="6" t="s">
        <v>87</v>
      </c>
      <c r="K69" s="6" t="s">
        <v>27</v>
      </c>
      <c r="L69" s="6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6" x14ac:dyDescent="0.15">
      <c r="A70" s="6">
        <v>69</v>
      </c>
      <c r="B70" s="6" t="s">
        <v>773</v>
      </c>
      <c r="C70" s="6" t="s">
        <v>116</v>
      </c>
      <c r="D70" s="6" t="s">
        <v>632</v>
      </c>
      <c r="E70" s="6" t="s">
        <v>633</v>
      </c>
      <c r="F70" s="6" t="s">
        <v>22</v>
      </c>
      <c r="G70" s="6" t="s">
        <v>634</v>
      </c>
      <c r="H70" s="7" t="str">
        <f>HYPERLINK("https://www.outlookindia.com/newsscroll/giridih-court-awards-death-sentence-to-man-for-raping-killing-girl/1624398","English")</f>
        <v>English</v>
      </c>
      <c r="I70" s="6" t="s">
        <v>25</v>
      </c>
      <c r="J70" s="6" t="s">
        <v>87</v>
      </c>
      <c r="K70" s="6" t="s">
        <v>635</v>
      </c>
      <c r="L70" s="6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6" x14ac:dyDescent="0.15">
      <c r="A71" s="6">
        <v>70</v>
      </c>
      <c r="B71" s="6" t="s">
        <v>774</v>
      </c>
      <c r="C71" s="6" t="s">
        <v>204</v>
      </c>
      <c r="D71" s="6" t="s">
        <v>636</v>
      </c>
      <c r="E71" s="6" t="s">
        <v>637</v>
      </c>
      <c r="F71" s="6" t="s">
        <v>252</v>
      </c>
      <c r="G71" s="6" t="s">
        <v>638</v>
      </c>
      <c r="H71" s="7" t="str">
        <f>HYPERLINK("https://www.business-standard.com/article/pti-stories/man-gets-death-sentence-for-abducting-killing-two-people-for-ransom-119092600894_1.html","English")</f>
        <v>English</v>
      </c>
      <c r="I71" s="6" t="s">
        <v>25</v>
      </c>
      <c r="J71" s="6" t="s">
        <v>131</v>
      </c>
      <c r="K71" s="6" t="s">
        <v>639</v>
      </c>
      <c r="L71" s="6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6" x14ac:dyDescent="0.15">
      <c r="A72" s="6">
        <v>71</v>
      </c>
      <c r="B72" s="6" t="s">
        <v>775</v>
      </c>
      <c r="C72" s="6" t="s">
        <v>18</v>
      </c>
      <c r="D72" s="6" t="s">
        <v>640</v>
      </c>
      <c r="E72" s="6" t="s">
        <v>637</v>
      </c>
      <c r="F72" s="6" t="s">
        <v>22</v>
      </c>
      <c r="G72" s="6" t="s">
        <v>641</v>
      </c>
      <c r="H72" s="7" t="str">
        <f>HYPERLINK("https://www.hindustantimes.com/india-news/pocso-court-awards-death-sentence-to-man-for-raping-murdering-minor/story-LzwWvPQdxoD6iNaA4AMLAJ.html","English")</f>
        <v>English</v>
      </c>
      <c r="I72" s="6" t="s">
        <v>374</v>
      </c>
      <c r="J72" s="6"/>
      <c r="K72" s="6" t="s">
        <v>642</v>
      </c>
      <c r="L72" s="6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6" x14ac:dyDescent="0.15">
      <c r="A73" s="6">
        <v>72</v>
      </c>
      <c r="B73" s="6" t="s">
        <v>776</v>
      </c>
      <c r="C73" s="6" t="s">
        <v>116</v>
      </c>
      <c r="D73" s="6" t="s">
        <v>643</v>
      </c>
      <c r="E73" s="6" t="s">
        <v>637</v>
      </c>
      <c r="F73" s="6" t="s">
        <v>136</v>
      </c>
      <c r="G73" s="6" t="s">
        <v>644</v>
      </c>
      <c r="H73" s="7" t="str">
        <f t="shared" ref="H73:H75" si="4">HYPERLINK("https://www.dailypioneer.com/2019/state-editions/court-awards-death-penalty--to-three-for-killing-minor.html","English")</f>
        <v>English</v>
      </c>
      <c r="I73" s="6" t="s">
        <v>25</v>
      </c>
      <c r="J73" s="6" t="s">
        <v>131</v>
      </c>
      <c r="K73" s="6" t="s">
        <v>645</v>
      </c>
      <c r="L73" s="6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6" x14ac:dyDescent="0.15">
      <c r="A74" s="6">
        <v>73</v>
      </c>
      <c r="B74" s="6" t="s">
        <v>777</v>
      </c>
      <c r="C74" s="6" t="s">
        <v>116</v>
      </c>
      <c r="D74" s="6" t="s">
        <v>643</v>
      </c>
      <c r="E74" s="6" t="s">
        <v>637</v>
      </c>
      <c r="F74" s="6" t="s">
        <v>136</v>
      </c>
      <c r="G74" s="6" t="s">
        <v>644</v>
      </c>
      <c r="H74" s="7" t="str">
        <f t="shared" si="4"/>
        <v>English</v>
      </c>
      <c r="I74" s="6" t="s">
        <v>25</v>
      </c>
      <c r="J74" s="6" t="s">
        <v>131</v>
      </c>
      <c r="K74" s="6" t="s">
        <v>645</v>
      </c>
      <c r="L74" s="6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6" x14ac:dyDescent="0.15">
      <c r="A75" s="6">
        <v>74</v>
      </c>
      <c r="B75" s="6" t="s">
        <v>778</v>
      </c>
      <c r="C75" s="6" t="s">
        <v>116</v>
      </c>
      <c r="D75" s="6" t="s">
        <v>643</v>
      </c>
      <c r="E75" s="6" t="s">
        <v>637</v>
      </c>
      <c r="F75" s="6" t="s">
        <v>136</v>
      </c>
      <c r="G75" s="6" t="s">
        <v>644</v>
      </c>
      <c r="H75" s="7" t="str">
        <f t="shared" si="4"/>
        <v>English</v>
      </c>
      <c r="I75" s="6" t="s">
        <v>25</v>
      </c>
      <c r="J75" s="6" t="s">
        <v>131</v>
      </c>
      <c r="K75" s="6" t="s">
        <v>645</v>
      </c>
      <c r="L75" s="6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6" x14ac:dyDescent="0.15">
      <c r="A76" s="6">
        <v>75</v>
      </c>
      <c r="B76" s="6" t="s">
        <v>779</v>
      </c>
      <c r="C76" s="6" t="s">
        <v>147</v>
      </c>
      <c r="D76" s="6" t="s">
        <v>646</v>
      </c>
      <c r="E76" s="6" t="s">
        <v>637</v>
      </c>
      <c r="F76" s="6" t="s">
        <v>153</v>
      </c>
      <c r="G76" s="6" t="s">
        <v>647</v>
      </c>
      <c r="H76" s="7" t="str">
        <f>HYPERLINK("https://www.thehindu.com/news/national/tamil-nadu/man-gets-death-for-murder/article29523090.ece","English")</f>
        <v>English</v>
      </c>
      <c r="I76" s="6" t="s">
        <v>374</v>
      </c>
      <c r="J76" s="6"/>
      <c r="K76" s="6" t="s">
        <v>648</v>
      </c>
      <c r="L76" s="6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6" x14ac:dyDescent="0.15">
      <c r="A77" s="6">
        <v>76</v>
      </c>
      <c r="B77" s="6" t="s">
        <v>780</v>
      </c>
      <c r="C77" s="6" t="s">
        <v>49</v>
      </c>
      <c r="D77" s="6" t="s">
        <v>649</v>
      </c>
      <c r="E77" s="6" t="s">
        <v>650</v>
      </c>
      <c r="F77" s="6" t="s">
        <v>22</v>
      </c>
      <c r="G77" s="6" t="s">
        <v>651</v>
      </c>
      <c r="H77" s="7" t="str">
        <f t="shared" ref="H77:H78" si="5">HYPERLINK("https://www.hindustantimes.com/india-news/death-penalty-to-two-for-rape-murder-of-minor-girls-in-madhya-pradesh/story-ax96mpGbKaCKCASoESXljN.html","English")</f>
        <v>English</v>
      </c>
      <c r="I77" s="6" t="s">
        <v>25</v>
      </c>
      <c r="J77" s="6" t="s">
        <v>131</v>
      </c>
      <c r="K77" s="6" t="s">
        <v>652</v>
      </c>
      <c r="L77" s="6" t="s">
        <v>653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6" x14ac:dyDescent="0.15">
      <c r="A78" s="6">
        <v>77</v>
      </c>
      <c r="B78" s="6" t="s">
        <v>781</v>
      </c>
      <c r="C78" s="6" t="s">
        <v>49</v>
      </c>
      <c r="D78" s="6" t="s">
        <v>654</v>
      </c>
      <c r="E78" s="6" t="s">
        <v>650</v>
      </c>
      <c r="F78" s="6" t="s">
        <v>22</v>
      </c>
      <c r="G78" s="6" t="s">
        <v>655</v>
      </c>
      <c r="H78" s="7" t="str">
        <f t="shared" si="5"/>
        <v>English</v>
      </c>
      <c r="I78" s="6" t="s">
        <v>25</v>
      </c>
      <c r="J78" s="6" t="s">
        <v>131</v>
      </c>
      <c r="K78" s="6" t="s">
        <v>656</v>
      </c>
      <c r="L78" s="6" t="s">
        <v>657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6" x14ac:dyDescent="0.15">
      <c r="A79" s="6">
        <v>78</v>
      </c>
      <c r="B79" s="6" t="s">
        <v>782</v>
      </c>
      <c r="C79" s="6" t="s">
        <v>86</v>
      </c>
      <c r="D79" s="6" t="s">
        <v>658</v>
      </c>
      <c r="E79" s="6" t="s">
        <v>516</v>
      </c>
      <c r="F79" s="6" t="s">
        <v>22</v>
      </c>
      <c r="G79" s="6" t="s">
        <v>659</v>
      </c>
      <c r="H79" s="7" t="e">
        <f>HYPERLINK("https://www-news18-com.cdn.ampproject.org/v/s/www.news18.com/amp/news/india/death-sentence-to-assam-man-for-dumping-bodies-of-2-women-in-train-toilets-after-raping-murdering-them-2332473.html?usqp=mq331AQCKAE%3D&amp;amp_js_v=0.1#aoh=15701044217033&amp;referrer=ht"&amp;"tps%3A%2F%2Fwww.google.com&amp;amp_tf=From%20%251%24s&amp;ampshare=https%3A%2F%2Fwww.news18.com%2Fnews%2Findia%2Fdeath-sentence-to-assam-man-for-dumping-bodies-of-2-women-in-train-toilets-after-raping-murdering-them-2332473.html","English")</f>
        <v>#VALUE!</v>
      </c>
      <c r="I79" s="6" t="s">
        <v>374</v>
      </c>
      <c r="J79" s="6"/>
      <c r="K79" s="6" t="s">
        <v>660</v>
      </c>
      <c r="L79" s="6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6" x14ac:dyDescent="0.15">
      <c r="A80" s="6">
        <v>79</v>
      </c>
      <c r="B80" s="6" t="s">
        <v>783</v>
      </c>
      <c r="C80" s="6" t="s">
        <v>36</v>
      </c>
      <c r="D80" s="6" t="s">
        <v>661</v>
      </c>
      <c r="E80" s="6" t="s">
        <v>662</v>
      </c>
      <c r="F80" s="6" t="s">
        <v>22</v>
      </c>
      <c r="G80" s="6" t="s">
        <v>663</v>
      </c>
      <c r="H80" s="7" t="e">
        <f>HYPERLINK("https://m-timesofindia-com.cdn.ampproject.org/v/s/m.timesofindia.com/city/mumbai/mumbai-man-sentenced-to-death-for-raping-murdering-physiotherapist/amp_articleshow/71438260.cms?usqp=mq331AQCKAE%3D&amp;amp_js_v=0.1#aoh=15701823930767&amp;referrer=https%3A%2F%2Fwww"&amp;".google.com&amp;amp_tf=From%20%251%24s","English")</f>
        <v>#VALUE!</v>
      </c>
      <c r="I80" s="6" t="s">
        <v>374</v>
      </c>
      <c r="J80" s="6"/>
      <c r="K80" s="6" t="s">
        <v>664</v>
      </c>
      <c r="L80" s="6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6" x14ac:dyDescent="0.15">
      <c r="A81" s="6">
        <v>80</v>
      </c>
      <c r="B81" s="6" t="s">
        <v>784</v>
      </c>
      <c r="C81" s="6" t="s">
        <v>204</v>
      </c>
      <c r="D81" s="6" t="s">
        <v>665</v>
      </c>
      <c r="E81" s="6" t="s">
        <v>666</v>
      </c>
      <c r="F81" s="6" t="s">
        <v>384</v>
      </c>
      <c r="G81" s="6" t="s">
        <v>667</v>
      </c>
      <c r="H81" s="7" t="str">
        <f t="shared" ref="H81:H84" si="6">HYPERLINK("https://www.thehindu.com/news/national/other-states/four-get-death-penalty-for-2008-rampur-attack/article29865447.ece","English")</f>
        <v>English</v>
      </c>
      <c r="I81" s="6" t="s">
        <v>25</v>
      </c>
      <c r="J81" s="6" t="s">
        <v>131</v>
      </c>
      <c r="K81" s="6" t="s">
        <v>668</v>
      </c>
      <c r="L81" s="6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6" x14ac:dyDescent="0.15">
      <c r="A82" s="6">
        <v>81</v>
      </c>
      <c r="B82" s="6" t="s">
        <v>785</v>
      </c>
      <c r="C82" s="6" t="s">
        <v>204</v>
      </c>
      <c r="D82" s="6" t="s">
        <v>665</v>
      </c>
      <c r="E82" s="6" t="s">
        <v>666</v>
      </c>
      <c r="F82" s="6" t="s">
        <v>384</v>
      </c>
      <c r="G82" s="6" t="s">
        <v>667</v>
      </c>
      <c r="H82" s="7" t="str">
        <f t="shared" si="6"/>
        <v>English</v>
      </c>
      <c r="I82" s="6" t="s">
        <v>25</v>
      </c>
      <c r="J82" s="6" t="s">
        <v>131</v>
      </c>
      <c r="K82" s="6" t="s">
        <v>668</v>
      </c>
      <c r="L82" s="6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6" x14ac:dyDescent="0.15">
      <c r="A83" s="6">
        <v>82</v>
      </c>
      <c r="B83" s="6" t="s">
        <v>786</v>
      </c>
      <c r="C83" s="6" t="s">
        <v>204</v>
      </c>
      <c r="D83" s="6" t="s">
        <v>665</v>
      </c>
      <c r="E83" s="6" t="s">
        <v>666</v>
      </c>
      <c r="F83" s="6" t="s">
        <v>384</v>
      </c>
      <c r="G83" s="6" t="s">
        <v>667</v>
      </c>
      <c r="H83" s="7" t="str">
        <f t="shared" si="6"/>
        <v>English</v>
      </c>
      <c r="I83" s="6" t="s">
        <v>25</v>
      </c>
      <c r="J83" s="6" t="s">
        <v>131</v>
      </c>
      <c r="K83" s="6" t="s">
        <v>668</v>
      </c>
      <c r="L83" s="6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6" x14ac:dyDescent="0.15">
      <c r="A84" s="6">
        <v>83</v>
      </c>
      <c r="B84" s="6" t="s">
        <v>787</v>
      </c>
      <c r="C84" s="6" t="s">
        <v>204</v>
      </c>
      <c r="D84" s="6" t="s">
        <v>665</v>
      </c>
      <c r="E84" s="6" t="s">
        <v>666</v>
      </c>
      <c r="F84" s="6" t="s">
        <v>384</v>
      </c>
      <c r="G84" s="6" t="s">
        <v>667</v>
      </c>
      <c r="H84" s="7" t="str">
        <f t="shared" si="6"/>
        <v>English</v>
      </c>
      <c r="I84" s="6" t="s">
        <v>25</v>
      </c>
      <c r="J84" s="6" t="s">
        <v>131</v>
      </c>
      <c r="K84" s="6" t="s">
        <v>668</v>
      </c>
      <c r="L84" s="6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6" x14ac:dyDescent="0.15">
      <c r="A85" s="6">
        <v>84</v>
      </c>
      <c r="B85" s="6" t="s">
        <v>788</v>
      </c>
      <c r="C85" s="6" t="s">
        <v>204</v>
      </c>
      <c r="D85" s="6" t="s">
        <v>669</v>
      </c>
      <c r="E85" s="6" t="s">
        <v>580</v>
      </c>
      <c r="F85" s="6" t="s">
        <v>22</v>
      </c>
      <c r="G85" s="6" t="s">
        <v>670</v>
      </c>
      <c r="H85" s="7" t="str">
        <f t="shared" ref="H85:H86" si="7">HYPERLINK("https://hindi.news18.com/news/uttar-pradesh/ayodhya-ayodhya-court-ordered-death-sentence-capital-punishment-to-2-people-in-murder-after-gangrape-a-6-year-old-innocent-girl-upks-upas-2612167.html","Hindi")</f>
        <v>Hindi</v>
      </c>
      <c r="I85" s="6" t="s">
        <v>374</v>
      </c>
      <c r="J85" s="6"/>
      <c r="K85" s="6" t="s">
        <v>671</v>
      </c>
      <c r="L85" s="6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6" x14ac:dyDescent="0.15">
      <c r="A86" s="6">
        <v>85</v>
      </c>
      <c r="B86" s="6" t="s">
        <v>789</v>
      </c>
      <c r="C86" s="6" t="s">
        <v>204</v>
      </c>
      <c r="D86" s="6" t="s">
        <v>669</v>
      </c>
      <c r="E86" s="6" t="s">
        <v>580</v>
      </c>
      <c r="F86" s="6" t="s">
        <v>22</v>
      </c>
      <c r="G86" s="6" t="s">
        <v>670</v>
      </c>
      <c r="H86" s="7" t="str">
        <f t="shared" si="7"/>
        <v>Hindi</v>
      </c>
      <c r="I86" s="6" t="s">
        <v>374</v>
      </c>
      <c r="J86" s="6"/>
      <c r="K86" s="6" t="s">
        <v>671</v>
      </c>
      <c r="L86" s="6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6" x14ac:dyDescent="0.15">
      <c r="A87" s="6">
        <v>86</v>
      </c>
      <c r="B87" s="6" t="s">
        <v>790</v>
      </c>
      <c r="C87" s="6" t="s">
        <v>91</v>
      </c>
      <c r="D87" s="6" t="s">
        <v>672</v>
      </c>
      <c r="E87" s="6" t="s">
        <v>580</v>
      </c>
      <c r="F87" s="6" t="s">
        <v>39</v>
      </c>
      <c r="G87" s="6" t="s">
        <v>673</v>
      </c>
      <c r="H87" s="7" t="e">
        <f t="shared" ref="H87:H89" si="8">HYPERLINK("https://www-newindianexpress-com.cdn.ampproject.org/v/s/www.newindianexpress.com/nation/2019/nov/17/three-sentenced-to-death-for-killing-man-in-bihar-after-he-objected-to-their-expletives-2062777.amp?usqp=mq331AQCKAE%3D&amp;amp_js_v=0.1#aoh=15739493242874&amp;ref"&amp;"errer=https%3A%2F%2Fwww.google.com&amp;amp_tf=From%20%251%24s&amp;ampshare=https%3A%2F%2Fwww.newindianexpress.com%2Fnation%2F2019%2Fnov%2F17%2Fthree-sentenced-to-death-for-killing-man-in-bihar-after-he-objected-to-their-expletives-2062777.html","English")</f>
        <v>#VALUE!</v>
      </c>
      <c r="I87" s="6" t="s">
        <v>374</v>
      </c>
      <c r="J87" s="6"/>
      <c r="K87" s="6" t="s">
        <v>674</v>
      </c>
      <c r="L87" s="6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6" x14ac:dyDescent="0.15">
      <c r="A88" s="6">
        <v>87</v>
      </c>
      <c r="B88" s="6" t="s">
        <v>791</v>
      </c>
      <c r="C88" s="6" t="s">
        <v>91</v>
      </c>
      <c r="D88" s="6" t="s">
        <v>672</v>
      </c>
      <c r="E88" s="6" t="s">
        <v>580</v>
      </c>
      <c r="F88" s="6" t="s">
        <v>39</v>
      </c>
      <c r="G88" s="6" t="s">
        <v>673</v>
      </c>
      <c r="H88" s="7" t="e">
        <f t="shared" si="8"/>
        <v>#VALUE!</v>
      </c>
      <c r="I88" s="6" t="s">
        <v>374</v>
      </c>
      <c r="J88" s="6"/>
      <c r="K88" s="6" t="s">
        <v>674</v>
      </c>
      <c r="L88" s="6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6" x14ac:dyDescent="0.15">
      <c r="A89" s="6">
        <v>88</v>
      </c>
      <c r="B89" s="6" t="s">
        <v>792</v>
      </c>
      <c r="C89" s="6" t="s">
        <v>91</v>
      </c>
      <c r="D89" s="6" t="s">
        <v>672</v>
      </c>
      <c r="E89" s="6" t="s">
        <v>580</v>
      </c>
      <c r="F89" s="6" t="s">
        <v>39</v>
      </c>
      <c r="G89" s="6" t="s">
        <v>673</v>
      </c>
      <c r="H89" s="7" t="e">
        <f t="shared" si="8"/>
        <v>#VALUE!</v>
      </c>
      <c r="I89" s="6" t="s">
        <v>374</v>
      </c>
      <c r="J89" s="6"/>
      <c r="K89" s="6" t="s">
        <v>674</v>
      </c>
      <c r="L89" s="6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6" x14ac:dyDescent="0.15">
      <c r="A90" s="6">
        <v>89</v>
      </c>
      <c r="B90" s="6" t="s">
        <v>793</v>
      </c>
      <c r="C90" s="6" t="s">
        <v>161</v>
      </c>
      <c r="D90" s="6" t="s">
        <v>421</v>
      </c>
      <c r="E90" s="6" t="s">
        <v>675</v>
      </c>
      <c r="F90" s="6" t="s">
        <v>22</v>
      </c>
      <c r="G90" s="6" t="s">
        <v>676</v>
      </c>
      <c r="H90" s="7" t="str">
        <f>HYPERLINK("https://timesofindia.indiatimes.com/city/kolkata/pocso-court-gives-death-sentence-for-rape-murder/articleshow/72151005.cms","English")</f>
        <v>English</v>
      </c>
      <c r="I90" s="6" t="s">
        <v>25</v>
      </c>
      <c r="J90" s="6" t="s">
        <v>87</v>
      </c>
      <c r="K90" s="6" t="s">
        <v>258</v>
      </c>
      <c r="L90" s="6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6" x14ac:dyDescent="0.15">
      <c r="A91" s="6">
        <v>90</v>
      </c>
      <c r="B91" s="6" t="s">
        <v>794</v>
      </c>
      <c r="C91" s="6" t="s">
        <v>133</v>
      </c>
      <c r="D91" s="6" t="s">
        <v>677</v>
      </c>
      <c r="E91" s="6" t="s">
        <v>678</v>
      </c>
      <c r="F91" s="6" t="s">
        <v>39</v>
      </c>
      <c r="G91" s="6" t="s">
        <v>679</v>
      </c>
      <c r="H91" s="7" t="str">
        <f>HYPERLINK("https://www.patrika.com/singrauli-news/court-sentenced-accused-of-murder-to-death-in-singrauli-5411432/","Hindi")</f>
        <v>Hindi</v>
      </c>
      <c r="I91" s="6" t="s">
        <v>25</v>
      </c>
      <c r="J91" s="6" t="s">
        <v>131</v>
      </c>
      <c r="K91" s="6" t="s">
        <v>680</v>
      </c>
      <c r="L91" s="6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6" x14ac:dyDescent="0.15">
      <c r="A92" s="6">
        <v>91</v>
      </c>
      <c r="B92" s="6" t="s">
        <v>795</v>
      </c>
      <c r="C92" s="6" t="s">
        <v>28</v>
      </c>
      <c r="D92" s="6" t="s">
        <v>681</v>
      </c>
      <c r="E92" s="6" t="s">
        <v>682</v>
      </c>
      <c r="F92" s="6" t="s">
        <v>39</v>
      </c>
      <c r="G92" s="6" t="s">
        <v>683</v>
      </c>
      <c r="H92" s="7" t="str">
        <f>HYPERLINK("https://www.newindianexpress.com/states/kerala/2019/dec/04/accused-in-mavelikkara-twin-murder-case-awarded-death-penalty-2071413.html","English")</f>
        <v>English</v>
      </c>
      <c r="I92" s="6" t="s">
        <v>25</v>
      </c>
      <c r="J92" s="6" t="s">
        <v>87</v>
      </c>
      <c r="K92" s="6" t="s">
        <v>684</v>
      </c>
      <c r="L92" s="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6" x14ac:dyDescent="0.15">
      <c r="A93" s="6">
        <v>92</v>
      </c>
      <c r="B93" s="6" t="s">
        <v>796</v>
      </c>
      <c r="C93" s="6" t="s">
        <v>80</v>
      </c>
      <c r="D93" s="6" t="s">
        <v>686</v>
      </c>
      <c r="E93" s="6" t="s">
        <v>685</v>
      </c>
      <c r="F93" s="6" t="s">
        <v>39</v>
      </c>
      <c r="G93" s="6" t="s">
        <v>687</v>
      </c>
      <c r="H93" s="7" t="e">
        <f>HYPERLINK("https://m-patrika-com.cdn.ampproject.org/v/s/m.patrika.com/amp-news/bangalore-news/death-penalty-to-those-who-killed-five-people-5459403/?usqp=mq331AQCKAE%3D&amp;amp_js_v=0.1#aoh=15754956030397&amp;referrer=https%3A%2F%2Fwww.google.com&amp;amp_tf=From%20%251%24s&amp;amps"&amp;"hare=https%3A%2F%2Fwww.patrika.com%2Fbangalore-news%2Fdeath-penalty-to-those-who-killed-five-people-5459403%2F","Hindi")</f>
        <v>#VALUE!</v>
      </c>
      <c r="I93" s="6" t="s">
        <v>25</v>
      </c>
      <c r="J93" s="6" t="s">
        <v>87</v>
      </c>
      <c r="K93" s="6" t="s">
        <v>688</v>
      </c>
      <c r="L93" s="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6" x14ac:dyDescent="0.15">
      <c r="A94" s="6">
        <v>93</v>
      </c>
      <c r="B94" s="6" t="s">
        <v>797</v>
      </c>
      <c r="C94" s="6" t="s">
        <v>18</v>
      </c>
      <c r="D94" s="6" t="s">
        <v>689</v>
      </c>
      <c r="E94" s="6" t="s">
        <v>690</v>
      </c>
      <c r="F94" s="6" t="s">
        <v>22</v>
      </c>
      <c r="G94" s="6" t="s">
        <v>691</v>
      </c>
      <c r="H94" s="7" t="str">
        <f>HYPERLINK("https://politalks.news/sentenced-to-death-for-murder-after-rape-fined-rs-5-lakh/","Hindi")</f>
        <v>Hindi</v>
      </c>
      <c r="I94" s="6" t="s">
        <v>374</v>
      </c>
      <c r="J94" s="6"/>
      <c r="K94" s="6" t="s">
        <v>692</v>
      </c>
      <c r="L94" s="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6" x14ac:dyDescent="0.15">
      <c r="A95" s="6">
        <v>94</v>
      </c>
      <c r="B95" s="6" t="s">
        <v>798</v>
      </c>
      <c r="C95" s="6" t="s">
        <v>204</v>
      </c>
      <c r="D95" s="6" t="s">
        <v>665</v>
      </c>
      <c r="E95" s="6" t="s">
        <v>602</v>
      </c>
      <c r="F95" s="6" t="s">
        <v>22</v>
      </c>
      <c r="G95" s="6" t="s">
        <v>693</v>
      </c>
      <c r="H95" s="7" t="str">
        <f>HYPERLINK("https://timesofindia.indiatimes.com/city/bareilly/rampur-court-gives-death-to-man-convicted-of-raping-killing-six-year-old/articleshow/72875642.cms","English")</f>
        <v>English</v>
      </c>
      <c r="I95" s="6" t="s">
        <v>25</v>
      </c>
      <c r="J95" s="6" t="s">
        <v>131</v>
      </c>
      <c r="K95" s="6" t="s">
        <v>694</v>
      </c>
      <c r="L95" s="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6" x14ac:dyDescent="0.15">
      <c r="A96" s="6">
        <v>95</v>
      </c>
      <c r="B96" s="6" t="s">
        <v>799</v>
      </c>
      <c r="C96" s="6" t="s">
        <v>470</v>
      </c>
      <c r="D96" s="6" t="s">
        <v>696</v>
      </c>
      <c r="E96" s="6" t="s">
        <v>697</v>
      </c>
      <c r="F96" s="6" t="s">
        <v>22</v>
      </c>
      <c r="G96" s="6" t="s">
        <v>698</v>
      </c>
      <c r="H96" s="7" t="str">
        <f>HYPERLINK("https://odishatv.in/crime/odisha-man-gets-death-penalty-for-rape-murder-of-3-yr-old-girl-422587","English")</f>
        <v>English</v>
      </c>
      <c r="I96" s="6" t="s">
        <v>25</v>
      </c>
      <c r="J96" s="6" t="s">
        <v>87</v>
      </c>
      <c r="K96" s="6" t="s">
        <v>699</v>
      </c>
      <c r="L96" s="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6" x14ac:dyDescent="0.15">
      <c r="A97" s="6">
        <v>96</v>
      </c>
      <c r="B97" s="6" t="s">
        <v>800</v>
      </c>
      <c r="C97" s="6" t="s">
        <v>18</v>
      </c>
      <c r="D97" s="6" t="s">
        <v>700</v>
      </c>
      <c r="E97" s="6" t="s">
        <v>608</v>
      </c>
      <c r="F97" s="6" t="s">
        <v>384</v>
      </c>
      <c r="G97" s="6" t="s">
        <v>338</v>
      </c>
      <c r="H97" s="7" t="str">
        <f t="shared" ref="H97:H100" si="9">HYPERLINK("https://www.deccanherald.com/national/death-penalty-to-4-convicts-of-jaipur-bomb-blast-787285.html","English")</f>
        <v>English</v>
      </c>
      <c r="I97" s="6" t="s">
        <v>374</v>
      </c>
      <c r="J97" s="6"/>
      <c r="K97" s="6" t="s">
        <v>701</v>
      </c>
      <c r="L97" s="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6" x14ac:dyDescent="0.15">
      <c r="A98" s="6">
        <v>97</v>
      </c>
      <c r="B98" s="6" t="s">
        <v>801</v>
      </c>
      <c r="C98" s="6" t="s">
        <v>18</v>
      </c>
      <c r="D98" s="6" t="s">
        <v>700</v>
      </c>
      <c r="E98" s="6" t="s">
        <v>608</v>
      </c>
      <c r="F98" s="6" t="s">
        <v>384</v>
      </c>
      <c r="G98" s="6" t="s">
        <v>338</v>
      </c>
      <c r="H98" s="7" t="str">
        <f t="shared" si="9"/>
        <v>English</v>
      </c>
      <c r="I98" s="6" t="s">
        <v>374</v>
      </c>
      <c r="J98" s="6"/>
      <c r="K98" s="6" t="s">
        <v>701</v>
      </c>
      <c r="L98" s="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6" x14ac:dyDescent="0.15">
      <c r="A99" s="6">
        <v>98</v>
      </c>
      <c r="B99" s="6" t="s">
        <v>802</v>
      </c>
      <c r="C99" s="6" t="s">
        <v>18</v>
      </c>
      <c r="D99" s="6" t="s">
        <v>700</v>
      </c>
      <c r="E99" s="6" t="s">
        <v>608</v>
      </c>
      <c r="F99" s="6" t="s">
        <v>384</v>
      </c>
      <c r="G99" s="6" t="s">
        <v>338</v>
      </c>
      <c r="H99" s="7" t="str">
        <f t="shared" si="9"/>
        <v>English</v>
      </c>
      <c r="I99" s="6" t="s">
        <v>374</v>
      </c>
      <c r="J99" s="6"/>
      <c r="K99" s="6" t="s">
        <v>701</v>
      </c>
      <c r="L99" s="6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6" x14ac:dyDescent="0.15">
      <c r="A100" s="6">
        <v>99</v>
      </c>
      <c r="B100" s="6" t="s">
        <v>803</v>
      </c>
      <c r="C100" s="6" t="s">
        <v>18</v>
      </c>
      <c r="D100" s="6" t="s">
        <v>700</v>
      </c>
      <c r="E100" s="6" t="s">
        <v>608</v>
      </c>
      <c r="F100" s="6" t="s">
        <v>384</v>
      </c>
      <c r="G100" s="6" t="s">
        <v>338</v>
      </c>
      <c r="H100" s="7" t="str">
        <f t="shared" si="9"/>
        <v>English</v>
      </c>
      <c r="I100" s="6" t="s">
        <v>374</v>
      </c>
      <c r="J100" s="6"/>
      <c r="K100" s="6" t="s">
        <v>701</v>
      </c>
      <c r="L100" s="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 x14ac:dyDescent="0.15">
      <c r="A101" s="6">
        <v>100</v>
      </c>
      <c r="B101" s="6" t="s">
        <v>804</v>
      </c>
      <c r="C101" s="6" t="s">
        <v>116</v>
      </c>
      <c r="D101" s="6" t="s">
        <v>702</v>
      </c>
      <c r="E101" s="6" t="s">
        <v>703</v>
      </c>
      <c r="F101" s="6" t="s">
        <v>22</v>
      </c>
      <c r="G101" s="6" t="s">
        <v>704</v>
      </c>
      <c r="H101" s="7" t="str">
        <f>HYPERLINK("https://www.thehindu.com/news/national/other-states/cbi-court-sentences-ranchi-rape-accused-to-death/article30368467.ece","English")</f>
        <v>English</v>
      </c>
      <c r="I101" s="6" t="s">
        <v>25</v>
      </c>
      <c r="J101" s="6" t="s">
        <v>87</v>
      </c>
      <c r="K101" s="6" t="s">
        <v>705</v>
      </c>
      <c r="L101" s="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 x14ac:dyDescent="0.15">
      <c r="A102" s="6">
        <v>101</v>
      </c>
      <c r="B102" s="6" t="s">
        <v>805</v>
      </c>
      <c r="C102" s="6" t="s">
        <v>147</v>
      </c>
      <c r="D102" s="6" t="s">
        <v>646</v>
      </c>
      <c r="E102" s="6" t="s">
        <v>612</v>
      </c>
      <c r="F102" s="6" t="s">
        <v>22</v>
      </c>
      <c r="G102" s="6" t="s">
        <v>706</v>
      </c>
      <c r="H102" s="7" t="str">
        <f>HYPERLINK("https://www.covaipost.com/coimbatore/coimbatore-pocso-court-awards-death-sentence-to-rape-and-murder-accused-in-thudiyalur-case/","English")</f>
        <v>English</v>
      </c>
      <c r="I102" s="6" t="s">
        <v>374</v>
      </c>
      <c r="J102" s="6"/>
      <c r="K102" s="6" t="s">
        <v>258</v>
      </c>
      <c r="L102" s="6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 x14ac:dyDescent="0.15">
      <c r="A103" s="6">
        <v>102</v>
      </c>
      <c r="B103" s="6" t="s">
        <v>806</v>
      </c>
      <c r="C103" s="6" t="s">
        <v>80</v>
      </c>
      <c r="D103" s="6" t="s">
        <v>530</v>
      </c>
      <c r="E103" s="6" t="s">
        <v>695</v>
      </c>
      <c r="F103" s="6" t="s">
        <v>39</v>
      </c>
      <c r="G103" s="6" t="s">
        <v>707</v>
      </c>
      <c r="H103" s="6" t="s">
        <v>338</v>
      </c>
      <c r="I103" s="6" t="s">
        <v>25</v>
      </c>
      <c r="J103" s="6" t="s">
        <v>87</v>
      </c>
      <c r="K103" s="6" t="s">
        <v>267</v>
      </c>
      <c r="L103" s="6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6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6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6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6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6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6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6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6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6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6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6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6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6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6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6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6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6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6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6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6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6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6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6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6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6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6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6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6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6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6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6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6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6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6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6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6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6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6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6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6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6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6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6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6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6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6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6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6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6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6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6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6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6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6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6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6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6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6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6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6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6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6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6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6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6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6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6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6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6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6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6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6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6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6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6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6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6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6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6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6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6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6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6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6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6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6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6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6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6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6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6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6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6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6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6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6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6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6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6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6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6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6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6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6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6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6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6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6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6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6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6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6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6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6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6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6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6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6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6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6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6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6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6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6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6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6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6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6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6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6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6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6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6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6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6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6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6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6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6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6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6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6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6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6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6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6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6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6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6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6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6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6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6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6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6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6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6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6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6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6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6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6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6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6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6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6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6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6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6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6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6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6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6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6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6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6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6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6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6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6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6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6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6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6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6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6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6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6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6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6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6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6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6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6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6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6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6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6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6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6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6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6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6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6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6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6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6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6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6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6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6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6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6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6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6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6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6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6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6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6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6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6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6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6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6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6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6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6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6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6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6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6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6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6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6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6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6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6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6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6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6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6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6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6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6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6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6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6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6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6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6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6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6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6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6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6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6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6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6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6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6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6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6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6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6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6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6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6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6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6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6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6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6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6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6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6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6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6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6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6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6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6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6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6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6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6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6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6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6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6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6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6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6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6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6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6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6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6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6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6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6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6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6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6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6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6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6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6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6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6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6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6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6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6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6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6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6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6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6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6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6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6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6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6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6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6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6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6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6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6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6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6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6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6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6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6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6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6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6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6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6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6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6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6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6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6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6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6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6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6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6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6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6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6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6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6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6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6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6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6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6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6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6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6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6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6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6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6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6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6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6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6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6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6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6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6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6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6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6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6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6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6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6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6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6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6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6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6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6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6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6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6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6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6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6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6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6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6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6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6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6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6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6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6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6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6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6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6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6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6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6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6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6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6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6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6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6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6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6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6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6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6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6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6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6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6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6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6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6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6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6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6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6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6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6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6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6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6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6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6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6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6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6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6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6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6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6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6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6" x14ac:dyDescent="0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6" x14ac:dyDescent="0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6" x14ac:dyDescent="0.1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6" x14ac:dyDescent="0.1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6" x14ac:dyDescent="0.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6" x14ac:dyDescent="0.1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6" x14ac:dyDescent="0.1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6" x14ac:dyDescent="0.1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6" x14ac:dyDescent="0.1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6" x14ac:dyDescent="0.1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ht="16" x14ac:dyDescent="0.1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ht="16" x14ac:dyDescent="0.1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ht="16" x14ac:dyDescent="0.1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ht="16" x14ac:dyDescent="0.1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ht="16" x14ac:dyDescent="0.1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ht="16" x14ac:dyDescent="0.1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ht="16" x14ac:dyDescent="0.1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ht="16" x14ac:dyDescent="0.1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ht="16" x14ac:dyDescent="0.1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ht="16" x14ac:dyDescent="0.1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ht="16" x14ac:dyDescent="0.1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ht="16" x14ac:dyDescent="0.1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ht="16" x14ac:dyDescent="0.1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ht="16" x14ac:dyDescent="0.1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ht="16" x14ac:dyDescent="0.1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ht="16" x14ac:dyDescent="0.1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ht="16" x14ac:dyDescent="0.1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ht="16" x14ac:dyDescent="0.1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ht="16" x14ac:dyDescent="0.1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ht="16" x14ac:dyDescent="0.1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</sheetData>
  <customSheetViews>
    <customSheetView guid="{6C53418E-D8A3-4603-928F-FFFFAB60DFE6}" filter="1" showAutoFilter="1">
      <pageMargins left="0.7" right="0.7" top="0.75" bottom="0.75" header="0.3" footer="0.3"/>
      <autoFilter ref="A1:Q100" xr:uid="{00000000-0000-0000-0000-000000000000}">
        <filterColumn colId="5">
          <filters>
            <filter val="Sexual Offences"/>
          </filters>
        </filterColumn>
      </autoFilter>
    </customSheetView>
  </customSheetViews>
  <phoneticPr fontId="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baseColWidth="10" defaultColWidth="14.5" defaultRowHeight="15.75" customHeight="1" x14ac:dyDescent="0.15"/>
  <cols>
    <col min="1" max="1" width="6.6640625" style="15" customWidth="1"/>
    <col min="2" max="2" width="19.5" style="15" customWidth="1"/>
    <col min="3" max="5" width="27.6640625" style="15" customWidth="1"/>
    <col min="6" max="7" width="14.5" style="15"/>
    <col min="8" max="8" width="30.1640625" style="15" customWidth="1"/>
    <col min="9" max="9" width="14.5" style="15"/>
    <col min="10" max="10" width="14.6640625" style="15" customWidth="1"/>
    <col min="11" max="16384" width="14.5" style="15"/>
  </cols>
  <sheetData>
    <row r="1" spans="1:27" ht="15.75" customHeight="1" x14ac:dyDescent="0.15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3"/>
      <c r="I1" s="13"/>
      <c r="J1" s="13"/>
      <c r="K1" s="13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15">
      <c r="A2" s="17">
        <v>1</v>
      </c>
      <c r="B2" s="17" t="s">
        <v>35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15">
      <c r="A3" s="17">
        <v>2</v>
      </c>
      <c r="B3" s="17" t="s">
        <v>86</v>
      </c>
      <c r="C3" s="17">
        <v>10</v>
      </c>
      <c r="D3" s="17">
        <v>4</v>
      </c>
      <c r="E3" s="17">
        <v>4</v>
      </c>
      <c r="F3" s="17">
        <v>2</v>
      </c>
      <c r="G3" s="17">
        <v>2</v>
      </c>
      <c r="H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15">
      <c r="A4" s="17">
        <v>3</v>
      </c>
      <c r="B4" s="17" t="s">
        <v>91</v>
      </c>
      <c r="C4" s="17">
        <v>28</v>
      </c>
      <c r="D4" s="17">
        <v>7</v>
      </c>
      <c r="E4" s="17">
        <v>5</v>
      </c>
      <c r="F4" s="17">
        <v>3</v>
      </c>
      <c r="G4" s="17">
        <v>2</v>
      </c>
      <c r="H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15">
      <c r="A5" s="17">
        <v>4</v>
      </c>
      <c r="B5" s="17" t="s">
        <v>93</v>
      </c>
      <c r="C5" s="17">
        <v>8</v>
      </c>
      <c r="D5" s="17">
        <v>1</v>
      </c>
      <c r="E5" s="17">
        <v>1</v>
      </c>
      <c r="F5" s="17">
        <v>0</v>
      </c>
      <c r="G5" s="17">
        <v>1</v>
      </c>
      <c r="H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15">
      <c r="A6" s="17">
        <v>5</v>
      </c>
      <c r="B6" s="17" t="s">
        <v>98</v>
      </c>
      <c r="C6" s="17">
        <v>9</v>
      </c>
      <c r="D6" s="17">
        <v>0</v>
      </c>
      <c r="E6" s="17">
        <v>0</v>
      </c>
      <c r="F6" s="17">
        <v>0</v>
      </c>
      <c r="G6" s="17">
        <v>0</v>
      </c>
      <c r="H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15">
      <c r="A7" s="17">
        <v>6</v>
      </c>
      <c r="B7" s="17" t="s">
        <v>103</v>
      </c>
      <c r="C7" s="17">
        <v>4</v>
      </c>
      <c r="D7" s="17">
        <v>2</v>
      </c>
      <c r="E7" s="17">
        <v>2</v>
      </c>
      <c r="F7" s="17">
        <v>1</v>
      </c>
      <c r="G7" s="17">
        <v>1</v>
      </c>
      <c r="H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15">
      <c r="A8" s="17">
        <v>7</v>
      </c>
      <c r="B8" s="17" t="s">
        <v>107</v>
      </c>
      <c r="C8" s="17">
        <v>11</v>
      </c>
      <c r="D8" s="17">
        <v>0</v>
      </c>
      <c r="E8" s="17">
        <v>0</v>
      </c>
      <c r="F8" s="17">
        <v>0</v>
      </c>
      <c r="G8" s="17">
        <v>0</v>
      </c>
      <c r="H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15">
      <c r="A9" s="17">
        <v>8</v>
      </c>
      <c r="B9" s="17" t="s">
        <v>112</v>
      </c>
      <c r="C9" s="17">
        <v>3</v>
      </c>
      <c r="D9" s="17">
        <v>0</v>
      </c>
      <c r="E9" s="17">
        <v>0</v>
      </c>
      <c r="F9" s="17">
        <v>0</v>
      </c>
      <c r="G9" s="17">
        <v>0</v>
      </c>
      <c r="H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15">
      <c r="A10" s="17">
        <v>9</v>
      </c>
      <c r="B10" s="17" t="s">
        <v>113</v>
      </c>
      <c r="C10" s="17">
        <v>10</v>
      </c>
      <c r="D10" s="17">
        <v>0</v>
      </c>
      <c r="E10" s="17">
        <v>0</v>
      </c>
      <c r="F10" s="17">
        <v>0</v>
      </c>
      <c r="G10" s="17">
        <v>0</v>
      </c>
      <c r="H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15">
      <c r="A11" s="17">
        <v>10</v>
      </c>
      <c r="B11" s="17" t="s">
        <v>116</v>
      </c>
      <c r="C11" s="17">
        <v>23</v>
      </c>
      <c r="D11" s="17">
        <v>8</v>
      </c>
      <c r="E11" s="17">
        <v>6</v>
      </c>
      <c r="F11" s="17">
        <v>4</v>
      </c>
      <c r="G11" s="17">
        <v>2</v>
      </c>
      <c r="H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15">
      <c r="A12" s="17">
        <v>11</v>
      </c>
      <c r="B12" s="17" t="s">
        <v>80</v>
      </c>
      <c r="C12" s="17">
        <v>27</v>
      </c>
      <c r="D12" s="17">
        <v>8</v>
      </c>
      <c r="E12" s="17">
        <v>10</v>
      </c>
      <c r="F12" s="17">
        <v>7</v>
      </c>
      <c r="G12" s="17">
        <v>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15">
      <c r="A13" s="17">
        <v>12</v>
      </c>
      <c r="B13" s="17" t="s">
        <v>28</v>
      </c>
      <c r="C13" s="17">
        <v>19</v>
      </c>
      <c r="D13" s="17">
        <v>4</v>
      </c>
      <c r="E13" s="17">
        <v>4</v>
      </c>
      <c r="F13" s="17">
        <v>4</v>
      </c>
      <c r="G13" s="17">
        <v>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15">
      <c r="A14" s="17">
        <v>13</v>
      </c>
      <c r="B14" s="17" t="s">
        <v>133</v>
      </c>
      <c r="C14" s="17">
        <v>34</v>
      </c>
      <c r="D14" s="17">
        <v>11</v>
      </c>
      <c r="E14" s="17">
        <v>11</v>
      </c>
      <c r="F14" s="17">
        <v>10</v>
      </c>
      <c r="G14" s="17">
        <v>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15">
      <c r="A15" s="17">
        <v>14</v>
      </c>
      <c r="B15" s="17" t="s">
        <v>36</v>
      </c>
      <c r="C15" s="17">
        <v>45</v>
      </c>
      <c r="D15" s="17">
        <v>7</v>
      </c>
      <c r="E15" s="17">
        <v>7</v>
      </c>
      <c r="F15" s="17">
        <v>4</v>
      </c>
      <c r="G15" s="17">
        <v>3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15">
      <c r="A16" s="17">
        <v>15</v>
      </c>
      <c r="B16" s="17" t="s">
        <v>140</v>
      </c>
      <c r="C16" s="17">
        <v>2</v>
      </c>
      <c r="D16" s="17">
        <v>2</v>
      </c>
      <c r="E16" s="17">
        <v>2</v>
      </c>
      <c r="F16" s="17">
        <v>1</v>
      </c>
      <c r="G16" s="17">
        <v>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15">
      <c r="A17" s="17">
        <v>16</v>
      </c>
      <c r="B17" s="17" t="s">
        <v>144</v>
      </c>
      <c r="C17" s="17">
        <v>5</v>
      </c>
      <c r="D17" s="17">
        <v>4</v>
      </c>
      <c r="E17" s="17">
        <v>4</v>
      </c>
      <c r="F17" s="17">
        <v>2</v>
      </c>
      <c r="G17" s="17">
        <v>2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15">
      <c r="A18" s="17">
        <v>17</v>
      </c>
      <c r="B18" s="17" t="s">
        <v>65</v>
      </c>
      <c r="C18" s="17">
        <v>8</v>
      </c>
      <c r="D18" s="17">
        <v>2</v>
      </c>
      <c r="E18" s="17">
        <v>2</v>
      </c>
      <c r="F18" s="17">
        <v>1</v>
      </c>
      <c r="G18" s="17">
        <v>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15">
      <c r="A19" s="17">
        <v>18</v>
      </c>
      <c r="B19" s="17" t="s">
        <v>18</v>
      </c>
      <c r="C19" s="17">
        <v>16</v>
      </c>
      <c r="D19" s="17">
        <v>13</v>
      </c>
      <c r="E19" s="17">
        <v>7</v>
      </c>
      <c r="F19" s="17">
        <v>1</v>
      </c>
      <c r="G19" s="17">
        <v>6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15">
      <c r="A20" s="17">
        <v>19</v>
      </c>
      <c r="B20" s="17" t="s">
        <v>147</v>
      </c>
      <c r="C20" s="17">
        <v>13</v>
      </c>
      <c r="D20" s="17">
        <v>3</v>
      </c>
      <c r="E20" s="17">
        <v>3</v>
      </c>
      <c r="F20" s="17">
        <v>1</v>
      </c>
      <c r="G20" s="17">
        <v>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15">
      <c r="A21" s="17">
        <v>20</v>
      </c>
      <c r="B21" s="17" t="s">
        <v>150</v>
      </c>
      <c r="C21" s="17">
        <v>7</v>
      </c>
      <c r="D21" s="17">
        <v>1</v>
      </c>
      <c r="E21" s="17">
        <v>1</v>
      </c>
      <c r="F21" s="17">
        <v>1</v>
      </c>
      <c r="G21" s="17">
        <v>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15">
      <c r="A22" s="17">
        <v>21</v>
      </c>
      <c r="B22" s="17" t="s">
        <v>155</v>
      </c>
      <c r="C22" s="17">
        <v>2</v>
      </c>
      <c r="D22" s="17">
        <v>1</v>
      </c>
      <c r="E22" s="17">
        <v>1</v>
      </c>
      <c r="F22" s="17">
        <v>0</v>
      </c>
      <c r="G22" s="17">
        <v>1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15">
      <c r="A23" s="17">
        <v>22</v>
      </c>
      <c r="B23" s="17" t="s">
        <v>127</v>
      </c>
      <c r="C23" s="17">
        <v>14</v>
      </c>
      <c r="D23" s="17">
        <v>2</v>
      </c>
      <c r="E23" s="17">
        <v>2</v>
      </c>
      <c r="F23" s="17">
        <v>2</v>
      </c>
      <c r="G23" s="17">
        <v>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15">
      <c r="A24" s="17">
        <v>23</v>
      </c>
      <c r="B24" s="17" t="s">
        <v>43</v>
      </c>
      <c r="C24" s="17">
        <v>54</v>
      </c>
      <c r="D24" s="17">
        <v>11</v>
      </c>
      <c r="E24" s="17">
        <v>8</v>
      </c>
      <c r="F24" s="17">
        <v>7</v>
      </c>
      <c r="G24" s="17">
        <v>1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15">
      <c r="A25" s="17">
        <v>24</v>
      </c>
      <c r="B25" s="17" t="s">
        <v>161</v>
      </c>
      <c r="C25" s="17">
        <v>26</v>
      </c>
      <c r="D25" s="17">
        <v>8</v>
      </c>
      <c r="E25" s="17">
        <v>4</v>
      </c>
      <c r="F25" s="17">
        <v>2</v>
      </c>
      <c r="G25" s="17">
        <v>2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15">
      <c r="A26" s="17"/>
      <c r="B26" s="17"/>
      <c r="C26" s="16">
        <f t="shared" ref="C26:G26" si="0">SUM(C2:C25)</f>
        <v>378</v>
      </c>
      <c r="D26" s="16">
        <f t="shared" si="0"/>
        <v>99</v>
      </c>
      <c r="E26" s="16">
        <f t="shared" si="0"/>
        <v>84</v>
      </c>
      <c r="F26" s="16">
        <f t="shared" si="0"/>
        <v>53</v>
      </c>
      <c r="G26" s="16">
        <f t="shared" si="0"/>
        <v>31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15">
      <c r="A27" s="18"/>
      <c r="B27" s="18"/>
      <c r="C27" s="18"/>
      <c r="D27" s="18">
        <v>102</v>
      </c>
      <c r="E27" s="18"/>
      <c r="F27" s="18"/>
      <c r="G27" s="18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5.75" customHeight="1" x14ac:dyDescent="0.15">
      <c r="A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.75" customHeight="1" x14ac:dyDescent="0.15">
      <c r="A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.75" customHeight="1" x14ac:dyDescent="0.15">
      <c r="A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5.75" customHeight="1" x14ac:dyDescent="0.15">
      <c r="A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5.75" customHeight="1" x14ac:dyDescent="0.15">
      <c r="A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.75" customHeight="1" x14ac:dyDescent="0.15">
      <c r="A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5.75" customHeight="1" x14ac:dyDescent="0.15">
      <c r="A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customHeight="1" x14ac:dyDescent="0.15">
      <c r="A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5.75" customHeight="1" x14ac:dyDescent="0.15">
      <c r="A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.75" customHeight="1" x14ac:dyDescent="0.15">
      <c r="A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5.75" customHeight="1" x14ac:dyDescent="0.15">
      <c r="A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5.75" customHeight="1" x14ac:dyDescent="0.15">
      <c r="A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5.75" customHeight="1" x14ac:dyDescent="0.15">
      <c r="A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.75" customHeight="1" x14ac:dyDescent="0.15">
      <c r="A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5.75" customHeight="1" x14ac:dyDescent="0.15">
      <c r="A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.75" customHeight="1" x14ac:dyDescent="0.15">
      <c r="A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5.75" customHeight="1" x14ac:dyDescent="0.15">
      <c r="A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5.75" customHeight="1" x14ac:dyDescent="0.15">
      <c r="A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5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6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6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6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6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6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6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6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6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6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6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6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6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6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6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6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6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6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6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6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6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6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6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6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6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6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6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6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6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6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6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6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6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6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6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6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6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6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6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6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6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6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6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6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6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6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6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6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6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6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6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6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6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6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6" x14ac:dyDescent="0.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6" x14ac:dyDescent="0.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6" x14ac:dyDescent="0.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6" x14ac:dyDescent="0.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6" x14ac:dyDescent="0.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6" x14ac:dyDescent="0.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6" x14ac:dyDescent="0.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6" x14ac:dyDescent="0.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6" x14ac:dyDescent="0.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6" x14ac:dyDescent="0.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6" x14ac:dyDescent="0.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6" x14ac:dyDescent="0.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6" x14ac:dyDescent="0.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6" x14ac:dyDescent="0.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6" x14ac:dyDescent="0.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6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6" x14ac:dyDescent="0.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6" x14ac:dyDescent="0.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6" x14ac:dyDescent="0.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6" x14ac:dyDescent="0.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6" x14ac:dyDescent="0.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6" x14ac:dyDescent="0.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6" x14ac:dyDescent="0.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6" x14ac:dyDescent="0.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6" x14ac:dyDescent="0.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6" x14ac:dyDescent="0.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6" x14ac:dyDescent="0.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6" x14ac:dyDescent="0.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6" x14ac:dyDescent="0.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6" x14ac:dyDescent="0.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6" x14ac:dyDescent="0.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6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6" x14ac:dyDescent="0.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6" x14ac:dyDescent="0.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6" x14ac:dyDescent="0.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6" x14ac:dyDescent="0.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6" x14ac:dyDescent="0.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6" x14ac:dyDescent="0.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6" x14ac:dyDescent="0.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6" x14ac:dyDescent="0.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6" x14ac:dyDescent="0.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6" x14ac:dyDescent="0.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6" x14ac:dyDescent="0.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6" x14ac:dyDescent="0.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6" x14ac:dyDescent="0.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6" x14ac:dyDescent="0.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6" x14ac:dyDescent="0.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6" x14ac:dyDescent="0.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6" x14ac:dyDescent="0.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6" x14ac:dyDescent="0.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6" x14ac:dyDescent="0.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6" x14ac:dyDescent="0.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6" x14ac:dyDescent="0.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6" x14ac:dyDescent="0.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6" x14ac:dyDescent="0.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6" x14ac:dyDescent="0.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6" x14ac:dyDescent="0.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6" x14ac:dyDescent="0.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6" x14ac:dyDescent="0.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6" x14ac:dyDescent="0.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6" x14ac:dyDescent="0.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6" x14ac:dyDescent="0.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6" x14ac:dyDescent="0.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6" x14ac:dyDescent="0.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6" x14ac:dyDescent="0.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6" x14ac:dyDescent="0.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6" x14ac:dyDescent="0.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6" x14ac:dyDescent="0.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6" x14ac:dyDescent="0.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6" x14ac:dyDescent="0.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6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6" x14ac:dyDescent="0.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6" x14ac:dyDescent="0.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6" x14ac:dyDescent="0.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6" x14ac:dyDescent="0.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6" x14ac:dyDescent="0.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6" x14ac:dyDescent="0.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6" x14ac:dyDescent="0.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6" x14ac:dyDescent="0.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6" x14ac:dyDescent="0.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6" x14ac:dyDescent="0.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6" x14ac:dyDescent="0.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6" x14ac:dyDescent="0.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6" x14ac:dyDescent="0.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6" x14ac:dyDescent="0.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6" x14ac:dyDescent="0.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6" x14ac:dyDescent="0.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6" x14ac:dyDescent="0.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6" x14ac:dyDescent="0.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6" x14ac:dyDescent="0.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6" x14ac:dyDescent="0.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6" x14ac:dyDescent="0.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6" x14ac:dyDescent="0.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6" x14ac:dyDescent="0.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6" x14ac:dyDescent="0.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6" x14ac:dyDescent="0.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6" x14ac:dyDescent="0.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6" x14ac:dyDescent="0.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6" x14ac:dyDescent="0.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6" x14ac:dyDescent="0.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6" x14ac:dyDescent="0.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6" x14ac:dyDescent="0.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6" x14ac:dyDescent="0.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6" x14ac:dyDescent="0.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6" x14ac:dyDescent="0.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6" x14ac:dyDescent="0.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6" x14ac:dyDescent="0.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6" x14ac:dyDescent="0.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6" x14ac:dyDescent="0.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6" x14ac:dyDescent="0.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6" x14ac:dyDescent="0.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6" x14ac:dyDescent="0.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6" x14ac:dyDescent="0.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6" x14ac:dyDescent="0.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6" x14ac:dyDescent="0.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6" x14ac:dyDescent="0.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6" x14ac:dyDescent="0.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6" x14ac:dyDescent="0.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6" x14ac:dyDescent="0.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6" x14ac:dyDescent="0.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6" x14ac:dyDescent="0.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6" x14ac:dyDescent="0.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6" x14ac:dyDescent="0.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6" x14ac:dyDescent="0.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6" x14ac:dyDescent="0.1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6" x14ac:dyDescent="0.1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6" x14ac:dyDescent="0.1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6" x14ac:dyDescent="0.1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6" x14ac:dyDescent="0.1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6" x14ac:dyDescent="0.1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6" x14ac:dyDescent="0.1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6" x14ac:dyDescent="0.1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6" x14ac:dyDescent="0.1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6" x14ac:dyDescent="0.1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6" x14ac:dyDescent="0.1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6" x14ac:dyDescent="0.1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6" x14ac:dyDescent="0.1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6" x14ac:dyDescent="0.1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6" x14ac:dyDescent="0.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6" x14ac:dyDescent="0.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6" x14ac:dyDescent="0.1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6" x14ac:dyDescent="0.1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6" x14ac:dyDescent="0.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6" x14ac:dyDescent="0.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6" x14ac:dyDescent="0.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6" x14ac:dyDescent="0.1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6" x14ac:dyDescent="0.1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6" x14ac:dyDescent="0.1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6" x14ac:dyDescent="0.1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6" x14ac:dyDescent="0.1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6" x14ac:dyDescent="0.1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6" x14ac:dyDescent="0.1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6" x14ac:dyDescent="0.1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6" x14ac:dyDescent="0.1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6" x14ac:dyDescent="0.1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6" x14ac:dyDescent="0.1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6" x14ac:dyDescent="0.1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6" x14ac:dyDescent="0.1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6" x14ac:dyDescent="0.1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6" x14ac:dyDescent="0.1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6" x14ac:dyDescent="0.1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6" x14ac:dyDescent="0.1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6" x14ac:dyDescent="0.1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6" x14ac:dyDescent="0.1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6" x14ac:dyDescent="0.1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6" x14ac:dyDescent="0.1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6" x14ac:dyDescent="0.1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6" x14ac:dyDescent="0.1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6" x14ac:dyDescent="0.1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6" x14ac:dyDescent="0.1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6" x14ac:dyDescent="0.1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6" x14ac:dyDescent="0.1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6" x14ac:dyDescent="0.1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6" x14ac:dyDescent="0.1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6" x14ac:dyDescent="0.1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6" x14ac:dyDescent="0.1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6" x14ac:dyDescent="0.1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6" x14ac:dyDescent="0.1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6" x14ac:dyDescent="0.1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6" x14ac:dyDescent="0.1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6" x14ac:dyDescent="0.1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6" x14ac:dyDescent="0.1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6" x14ac:dyDescent="0.1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6" x14ac:dyDescent="0.1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6" x14ac:dyDescent="0.1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6" x14ac:dyDescent="0.1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6" x14ac:dyDescent="0.1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6" x14ac:dyDescent="0.1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6" x14ac:dyDescent="0.1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6" x14ac:dyDescent="0.1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6" x14ac:dyDescent="0.1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6" x14ac:dyDescent="0.1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6" x14ac:dyDescent="0.1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6" x14ac:dyDescent="0.1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6" x14ac:dyDescent="0.1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6" x14ac:dyDescent="0.1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6" x14ac:dyDescent="0.1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6" x14ac:dyDescent="0.1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6" x14ac:dyDescent="0.1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6" x14ac:dyDescent="0.1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6" x14ac:dyDescent="0.1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6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6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6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6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6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6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6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6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6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6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6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6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6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6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6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6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6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6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6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6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6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6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6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6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6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6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6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6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6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6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6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6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6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6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6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6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6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6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6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6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6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6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6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6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6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6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6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6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6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6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6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6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6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6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6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6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6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6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6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6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6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6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6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6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6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6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6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6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6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6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6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6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6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6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6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6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6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6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6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6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6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6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6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6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6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6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6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6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6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6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6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6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6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6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6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6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6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6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6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6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6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6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6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6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6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6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6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6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6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6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6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6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6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6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6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6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6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6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6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6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6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6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6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6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6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6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6" x14ac:dyDescent="0.1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6" x14ac:dyDescent="0.1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6" x14ac:dyDescent="0.1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6" x14ac:dyDescent="0.1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6" x14ac:dyDescent="0.1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6" x14ac:dyDescent="0.1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6" x14ac:dyDescent="0.1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6" x14ac:dyDescent="0.1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6" x14ac:dyDescent="0.1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6" x14ac:dyDescent="0.1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6" x14ac:dyDescent="0.1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6" x14ac:dyDescent="0.1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6" x14ac:dyDescent="0.1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6" x14ac:dyDescent="0.1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6" x14ac:dyDescent="0.1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6" x14ac:dyDescent="0.1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6" x14ac:dyDescent="0.1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6" x14ac:dyDescent="0.1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6" x14ac:dyDescent="0.1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6" x14ac:dyDescent="0.1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6" x14ac:dyDescent="0.1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6" x14ac:dyDescent="0.1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6" x14ac:dyDescent="0.1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6" x14ac:dyDescent="0.1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6" x14ac:dyDescent="0.1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6" x14ac:dyDescent="0.1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6" x14ac:dyDescent="0.1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6" x14ac:dyDescent="0.1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6" x14ac:dyDescent="0.1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6" x14ac:dyDescent="0.1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6" x14ac:dyDescent="0.1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6" x14ac:dyDescent="0.1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6" x14ac:dyDescent="0.1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6" x14ac:dyDescent="0.1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6" x14ac:dyDescent="0.1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6" x14ac:dyDescent="0.1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6" x14ac:dyDescent="0.1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6" x14ac:dyDescent="0.1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6" x14ac:dyDescent="0.1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6" x14ac:dyDescent="0.1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6" x14ac:dyDescent="0.1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6" x14ac:dyDescent="0.1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6" x14ac:dyDescent="0.1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6" x14ac:dyDescent="0.1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6" x14ac:dyDescent="0.1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6" x14ac:dyDescent="0.1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6" x14ac:dyDescent="0.1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6" x14ac:dyDescent="0.1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6" x14ac:dyDescent="0.1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6" x14ac:dyDescent="0.1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6" x14ac:dyDescent="0.1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6" x14ac:dyDescent="0.1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6" x14ac:dyDescent="0.1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6" x14ac:dyDescent="0.1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6" x14ac:dyDescent="0.1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6" x14ac:dyDescent="0.1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6" x14ac:dyDescent="0.1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6" x14ac:dyDescent="0.1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6" x14ac:dyDescent="0.1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6" x14ac:dyDescent="0.1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6" x14ac:dyDescent="0.1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6" x14ac:dyDescent="0.1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6" x14ac:dyDescent="0.1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6" x14ac:dyDescent="0.1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6" x14ac:dyDescent="0.1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6" x14ac:dyDescent="0.1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6" x14ac:dyDescent="0.1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6" x14ac:dyDescent="0.1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6" x14ac:dyDescent="0.1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6" x14ac:dyDescent="0.1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6" x14ac:dyDescent="0.1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6" x14ac:dyDescent="0.1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6" x14ac:dyDescent="0.1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6" x14ac:dyDescent="0.1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6" x14ac:dyDescent="0.1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6" x14ac:dyDescent="0.1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6" x14ac:dyDescent="0.1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6" x14ac:dyDescent="0.1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6" x14ac:dyDescent="0.1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6" x14ac:dyDescent="0.1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6" x14ac:dyDescent="0.1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6" x14ac:dyDescent="0.1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6" x14ac:dyDescent="0.1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6" x14ac:dyDescent="0.1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6" x14ac:dyDescent="0.1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6" x14ac:dyDescent="0.1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6" x14ac:dyDescent="0.1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6" x14ac:dyDescent="0.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6" x14ac:dyDescent="0.1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6" x14ac:dyDescent="0.1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6" x14ac:dyDescent="0.1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6" x14ac:dyDescent="0.1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6" x14ac:dyDescent="0.1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6" x14ac:dyDescent="0.1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6" x14ac:dyDescent="0.1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6" x14ac:dyDescent="0.1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6" x14ac:dyDescent="0.1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6" x14ac:dyDescent="0.1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6" x14ac:dyDescent="0.1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6" x14ac:dyDescent="0.1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6" x14ac:dyDescent="0.1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6" x14ac:dyDescent="0.1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6" x14ac:dyDescent="0.1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6" x14ac:dyDescent="0.1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6" x14ac:dyDescent="0.1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6" x14ac:dyDescent="0.1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6" x14ac:dyDescent="0.1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6" x14ac:dyDescent="0.1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6" x14ac:dyDescent="0.1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6" x14ac:dyDescent="0.1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6" x14ac:dyDescent="0.1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6" x14ac:dyDescent="0.1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6" x14ac:dyDescent="0.1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6" x14ac:dyDescent="0.1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6" x14ac:dyDescent="0.1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6" x14ac:dyDescent="0.1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6" x14ac:dyDescent="0.1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6" x14ac:dyDescent="0.1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6" x14ac:dyDescent="0.1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6" x14ac:dyDescent="0.1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6" x14ac:dyDescent="0.1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6" x14ac:dyDescent="0.1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6" x14ac:dyDescent="0.1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6" x14ac:dyDescent="0.1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6" x14ac:dyDescent="0.1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6" x14ac:dyDescent="0.1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6" x14ac:dyDescent="0.1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6" x14ac:dyDescent="0.1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6" x14ac:dyDescent="0.1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6" x14ac:dyDescent="0.1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6" x14ac:dyDescent="0.1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6" x14ac:dyDescent="0.1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6" x14ac:dyDescent="0.1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6" x14ac:dyDescent="0.1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6" x14ac:dyDescent="0.1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6" x14ac:dyDescent="0.1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6" x14ac:dyDescent="0.1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6" x14ac:dyDescent="0.1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6" x14ac:dyDescent="0.1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6" x14ac:dyDescent="0.1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6" x14ac:dyDescent="0.1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6" x14ac:dyDescent="0.1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6" x14ac:dyDescent="0.1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6" x14ac:dyDescent="0.1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6" x14ac:dyDescent="0.1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6" x14ac:dyDescent="0.1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6" x14ac:dyDescent="0.1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6" x14ac:dyDescent="0.1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6" x14ac:dyDescent="0.1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6" x14ac:dyDescent="0.1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6" x14ac:dyDescent="0.1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6" x14ac:dyDescent="0.1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6" x14ac:dyDescent="0.1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6" x14ac:dyDescent="0.1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6" x14ac:dyDescent="0.1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6" x14ac:dyDescent="0.1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6" x14ac:dyDescent="0.1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6" x14ac:dyDescent="0.1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6" x14ac:dyDescent="0.1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6" x14ac:dyDescent="0.1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6" x14ac:dyDescent="0.1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6" x14ac:dyDescent="0.1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6" x14ac:dyDescent="0.1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6" x14ac:dyDescent="0.1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6" x14ac:dyDescent="0.1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6" x14ac:dyDescent="0.1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6" x14ac:dyDescent="0.1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6" x14ac:dyDescent="0.1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6" x14ac:dyDescent="0.1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6" x14ac:dyDescent="0.1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6" x14ac:dyDescent="0.1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6" x14ac:dyDescent="0.1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6" x14ac:dyDescent="0.1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6" x14ac:dyDescent="0.1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6" x14ac:dyDescent="0.1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6" x14ac:dyDescent="0.1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6" x14ac:dyDescent="0.1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6" x14ac:dyDescent="0.1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6" x14ac:dyDescent="0.1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6" x14ac:dyDescent="0.1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6" x14ac:dyDescent="0.1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6" x14ac:dyDescent="0.1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6" x14ac:dyDescent="0.1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6" x14ac:dyDescent="0.1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6" x14ac:dyDescent="0.1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6" x14ac:dyDescent="0.1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6" x14ac:dyDescent="0.1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6" x14ac:dyDescent="0.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6" x14ac:dyDescent="0.1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6" x14ac:dyDescent="0.1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6" x14ac:dyDescent="0.1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6" x14ac:dyDescent="0.1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6" x14ac:dyDescent="0.1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6" x14ac:dyDescent="0.1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6" x14ac:dyDescent="0.1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6" x14ac:dyDescent="0.1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6" x14ac:dyDescent="0.1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6" x14ac:dyDescent="0.1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6" x14ac:dyDescent="0.1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6" x14ac:dyDescent="0.1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6" x14ac:dyDescent="0.1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6" x14ac:dyDescent="0.1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6" x14ac:dyDescent="0.1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6" x14ac:dyDescent="0.1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6" x14ac:dyDescent="0.1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6" x14ac:dyDescent="0.1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6" x14ac:dyDescent="0.1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6" x14ac:dyDescent="0.1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6" x14ac:dyDescent="0.1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6" x14ac:dyDescent="0.1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6" x14ac:dyDescent="0.1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6" x14ac:dyDescent="0.1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6" x14ac:dyDescent="0.1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6" x14ac:dyDescent="0.1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6" x14ac:dyDescent="0.1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6" x14ac:dyDescent="0.1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6" x14ac:dyDescent="0.1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6" x14ac:dyDescent="0.1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6" x14ac:dyDescent="0.1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6" x14ac:dyDescent="0.1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6" x14ac:dyDescent="0.1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6" x14ac:dyDescent="0.1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6" x14ac:dyDescent="0.1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6" x14ac:dyDescent="0.1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6" x14ac:dyDescent="0.1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6" x14ac:dyDescent="0.1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6" x14ac:dyDescent="0.1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6" x14ac:dyDescent="0.1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6" x14ac:dyDescent="0.1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6" x14ac:dyDescent="0.1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6" x14ac:dyDescent="0.1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6" x14ac:dyDescent="0.1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6" x14ac:dyDescent="0.1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6" x14ac:dyDescent="0.1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6" x14ac:dyDescent="0.1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6" x14ac:dyDescent="0.1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6" x14ac:dyDescent="0.1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6" x14ac:dyDescent="0.1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6" x14ac:dyDescent="0.1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6" x14ac:dyDescent="0.1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6" x14ac:dyDescent="0.1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6" x14ac:dyDescent="0.1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6" x14ac:dyDescent="0.1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6" x14ac:dyDescent="0.1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6" x14ac:dyDescent="0.1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6" x14ac:dyDescent="0.1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6" x14ac:dyDescent="0.1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6" x14ac:dyDescent="0.1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6" x14ac:dyDescent="0.1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6" x14ac:dyDescent="0.1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6" x14ac:dyDescent="0.1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6" x14ac:dyDescent="0.1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6" x14ac:dyDescent="0.1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6" x14ac:dyDescent="0.1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6" x14ac:dyDescent="0.1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6" x14ac:dyDescent="0.1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6" x14ac:dyDescent="0.1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6" x14ac:dyDescent="0.1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6" x14ac:dyDescent="0.1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6" x14ac:dyDescent="0.1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6" x14ac:dyDescent="0.1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6" x14ac:dyDescent="0.1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6" x14ac:dyDescent="0.1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6" x14ac:dyDescent="0.1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6" x14ac:dyDescent="0.1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6" x14ac:dyDescent="0.1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6" x14ac:dyDescent="0.1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6" x14ac:dyDescent="0.1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6" x14ac:dyDescent="0.1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6" x14ac:dyDescent="0.1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6" x14ac:dyDescent="0.1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6" x14ac:dyDescent="0.1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6" x14ac:dyDescent="0.1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6" x14ac:dyDescent="0.1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6" x14ac:dyDescent="0.1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6" x14ac:dyDescent="0.1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6" x14ac:dyDescent="0.1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6" x14ac:dyDescent="0.1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6" x14ac:dyDescent="0.1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6" x14ac:dyDescent="0.1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6" x14ac:dyDescent="0.1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6" x14ac:dyDescent="0.1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6" x14ac:dyDescent="0.1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6" x14ac:dyDescent="0.1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6" x14ac:dyDescent="0.1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6" x14ac:dyDescent="0.1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6" x14ac:dyDescent="0.1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6" x14ac:dyDescent="0.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6" x14ac:dyDescent="0.1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6" x14ac:dyDescent="0.1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6" x14ac:dyDescent="0.1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6" x14ac:dyDescent="0.1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6" x14ac:dyDescent="0.1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6" x14ac:dyDescent="0.1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6" x14ac:dyDescent="0.1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6" x14ac:dyDescent="0.1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6" x14ac:dyDescent="0.1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6" x14ac:dyDescent="0.1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6" x14ac:dyDescent="0.1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6" x14ac:dyDescent="0.1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6" x14ac:dyDescent="0.1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6" x14ac:dyDescent="0.1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6" x14ac:dyDescent="0.1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6" x14ac:dyDescent="0.1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6" x14ac:dyDescent="0.1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6" x14ac:dyDescent="0.1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6" x14ac:dyDescent="0.1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6" x14ac:dyDescent="0.1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6" x14ac:dyDescent="0.1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6" x14ac:dyDescent="0.1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6" x14ac:dyDescent="0.1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6" x14ac:dyDescent="0.1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6" x14ac:dyDescent="0.1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6" x14ac:dyDescent="0.1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6" x14ac:dyDescent="0.1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6" x14ac:dyDescent="0.1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6" x14ac:dyDescent="0.1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6" x14ac:dyDescent="0.1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6" x14ac:dyDescent="0.1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6" x14ac:dyDescent="0.1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6" x14ac:dyDescent="0.1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6" x14ac:dyDescent="0.1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6" x14ac:dyDescent="0.1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6" x14ac:dyDescent="0.1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6" x14ac:dyDescent="0.1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6" x14ac:dyDescent="0.1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6" x14ac:dyDescent="0.1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6" x14ac:dyDescent="0.1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6" x14ac:dyDescent="0.1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6" x14ac:dyDescent="0.1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6" x14ac:dyDescent="0.1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6" x14ac:dyDescent="0.1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6" x14ac:dyDescent="0.1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6" x14ac:dyDescent="0.1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6" x14ac:dyDescent="0.1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6" x14ac:dyDescent="0.1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6" x14ac:dyDescent="0.1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6" x14ac:dyDescent="0.1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6" x14ac:dyDescent="0.1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6" x14ac:dyDescent="0.1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6" x14ac:dyDescent="0.1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6" x14ac:dyDescent="0.1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6" x14ac:dyDescent="0.1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6" x14ac:dyDescent="0.1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6" x14ac:dyDescent="0.1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6" x14ac:dyDescent="0.1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6" x14ac:dyDescent="0.1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6" x14ac:dyDescent="0.1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6" x14ac:dyDescent="0.1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6" x14ac:dyDescent="0.1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6" x14ac:dyDescent="0.1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6" x14ac:dyDescent="0.1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6" x14ac:dyDescent="0.1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6" x14ac:dyDescent="0.1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6" x14ac:dyDescent="0.1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6" x14ac:dyDescent="0.1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6" x14ac:dyDescent="0.1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6" x14ac:dyDescent="0.1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6" x14ac:dyDescent="0.1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6" x14ac:dyDescent="0.1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6" x14ac:dyDescent="0.1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6" x14ac:dyDescent="0.1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6" x14ac:dyDescent="0.1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6" x14ac:dyDescent="0.1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6" x14ac:dyDescent="0.1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6" x14ac:dyDescent="0.1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6" x14ac:dyDescent="0.1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6" x14ac:dyDescent="0.1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6" x14ac:dyDescent="0.1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6" x14ac:dyDescent="0.1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6" x14ac:dyDescent="0.1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6" x14ac:dyDescent="0.1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6" x14ac:dyDescent="0.1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6" x14ac:dyDescent="0.1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6" x14ac:dyDescent="0.1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6" x14ac:dyDescent="0.1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6" x14ac:dyDescent="0.1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6" x14ac:dyDescent="0.1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6" x14ac:dyDescent="0.1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6" x14ac:dyDescent="0.1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6" x14ac:dyDescent="0.1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6" x14ac:dyDescent="0.1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6" x14ac:dyDescent="0.1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6" x14ac:dyDescent="0.1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6" x14ac:dyDescent="0.1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6" x14ac:dyDescent="0.1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6" x14ac:dyDescent="0.1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6" x14ac:dyDescent="0.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6" x14ac:dyDescent="0.1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6" x14ac:dyDescent="0.1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6" x14ac:dyDescent="0.1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6" x14ac:dyDescent="0.1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6" x14ac:dyDescent="0.1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6" x14ac:dyDescent="0.1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6" x14ac:dyDescent="0.1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6" x14ac:dyDescent="0.1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6" x14ac:dyDescent="0.1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6" x14ac:dyDescent="0.1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6" x14ac:dyDescent="0.1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6" x14ac:dyDescent="0.1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6" x14ac:dyDescent="0.1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6" x14ac:dyDescent="0.1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6" x14ac:dyDescent="0.1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6" x14ac:dyDescent="0.1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6" x14ac:dyDescent="0.1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6" x14ac:dyDescent="0.1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6" x14ac:dyDescent="0.1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6" x14ac:dyDescent="0.1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6" x14ac:dyDescent="0.1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6" x14ac:dyDescent="0.1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6" x14ac:dyDescent="0.1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6" x14ac:dyDescent="0.1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6" x14ac:dyDescent="0.1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6" x14ac:dyDescent="0.1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6" x14ac:dyDescent="0.1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6" x14ac:dyDescent="0.1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6" x14ac:dyDescent="0.1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6" x14ac:dyDescent="0.1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6" x14ac:dyDescent="0.1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6" x14ac:dyDescent="0.1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6" x14ac:dyDescent="0.1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6" x14ac:dyDescent="0.1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6" x14ac:dyDescent="0.1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6" x14ac:dyDescent="0.1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6" x14ac:dyDescent="0.1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6" x14ac:dyDescent="0.1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6" x14ac:dyDescent="0.1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6" x14ac:dyDescent="0.1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6" x14ac:dyDescent="0.1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6" x14ac:dyDescent="0.1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6" x14ac:dyDescent="0.1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6" x14ac:dyDescent="0.1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6" x14ac:dyDescent="0.1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6" x14ac:dyDescent="0.1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6" x14ac:dyDescent="0.1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6" x14ac:dyDescent="0.1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6" x14ac:dyDescent="0.1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6" x14ac:dyDescent="0.1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6" x14ac:dyDescent="0.1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6" x14ac:dyDescent="0.1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6" x14ac:dyDescent="0.1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6" x14ac:dyDescent="0.1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6" x14ac:dyDescent="0.1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6" x14ac:dyDescent="0.1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6" x14ac:dyDescent="0.1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6" x14ac:dyDescent="0.1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6" x14ac:dyDescent="0.1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6" x14ac:dyDescent="0.1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6" x14ac:dyDescent="0.1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6" x14ac:dyDescent="0.1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6" x14ac:dyDescent="0.1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6" x14ac:dyDescent="0.1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6" x14ac:dyDescent="0.1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6" x14ac:dyDescent="0.1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6" x14ac:dyDescent="0.1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6" x14ac:dyDescent="0.1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6" x14ac:dyDescent="0.1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6" x14ac:dyDescent="0.1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6" x14ac:dyDescent="0.1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6" x14ac:dyDescent="0.1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6" x14ac:dyDescent="0.1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6" x14ac:dyDescent="0.1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6" x14ac:dyDescent="0.1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6" x14ac:dyDescent="0.1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6" x14ac:dyDescent="0.1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6" x14ac:dyDescent="0.1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6" x14ac:dyDescent="0.1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6" x14ac:dyDescent="0.1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6" x14ac:dyDescent="0.1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6" x14ac:dyDescent="0.1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6" x14ac:dyDescent="0.1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6" x14ac:dyDescent="0.1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6" x14ac:dyDescent="0.1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6" x14ac:dyDescent="0.1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6" x14ac:dyDescent="0.1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6" x14ac:dyDescent="0.1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6" x14ac:dyDescent="0.1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6" x14ac:dyDescent="0.1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6" x14ac:dyDescent="0.1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6" x14ac:dyDescent="0.1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6" x14ac:dyDescent="0.1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6" x14ac:dyDescent="0.1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6" x14ac:dyDescent="0.1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6" x14ac:dyDescent="0.1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6" x14ac:dyDescent="0.1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6" x14ac:dyDescent="0.1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6" x14ac:dyDescent="0.1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6" x14ac:dyDescent="0.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6" x14ac:dyDescent="0.1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6" x14ac:dyDescent="0.1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6" x14ac:dyDescent="0.1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6" x14ac:dyDescent="0.1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6" x14ac:dyDescent="0.1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6" x14ac:dyDescent="0.1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6" x14ac:dyDescent="0.1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6" x14ac:dyDescent="0.1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6" x14ac:dyDescent="0.1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6" x14ac:dyDescent="0.1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6" x14ac:dyDescent="0.1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6" x14ac:dyDescent="0.1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6" x14ac:dyDescent="0.1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6" x14ac:dyDescent="0.1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6" x14ac:dyDescent="0.1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6" x14ac:dyDescent="0.1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6" x14ac:dyDescent="0.1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6" x14ac:dyDescent="0.1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6" x14ac:dyDescent="0.1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6" x14ac:dyDescent="0.1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6" x14ac:dyDescent="0.1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6" x14ac:dyDescent="0.1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6" x14ac:dyDescent="0.1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6" x14ac:dyDescent="0.1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6" x14ac:dyDescent="0.1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6" x14ac:dyDescent="0.1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6" x14ac:dyDescent="0.1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6" x14ac:dyDescent="0.1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6" x14ac:dyDescent="0.1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6" x14ac:dyDescent="0.1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6" x14ac:dyDescent="0.1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6" x14ac:dyDescent="0.1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6" x14ac:dyDescent="0.1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6" x14ac:dyDescent="0.1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6" x14ac:dyDescent="0.1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6" x14ac:dyDescent="0.1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6" x14ac:dyDescent="0.1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6" x14ac:dyDescent="0.1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6" x14ac:dyDescent="0.1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6" x14ac:dyDescent="0.1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6" x14ac:dyDescent="0.1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6" x14ac:dyDescent="0.1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6" x14ac:dyDescent="0.1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6" x14ac:dyDescent="0.1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6" x14ac:dyDescent="0.1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6" x14ac:dyDescent="0.1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6" x14ac:dyDescent="0.1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6" x14ac:dyDescent="0.1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6" x14ac:dyDescent="0.1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6" x14ac:dyDescent="0.1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6" x14ac:dyDescent="0.1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6" x14ac:dyDescent="0.1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6" x14ac:dyDescent="0.1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6" x14ac:dyDescent="0.1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6" x14ac:dyDescent="0.1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6" x14ac:dyDescent="0.1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6" x14ac:dyDescent="0.1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6" x14ac:dyDescent="0.1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6" x14ac:dyDescent="0.1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6" x14ac:dyDescent="0.1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6" x14ac:dyDescent="0.1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6" x14ac:dyDescent="0.1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6" x14ac:dyDescent="0.1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6" x14ac:dyDescent="0.1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6" x14ac:dyDescent="0.1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6" x14ac:dyDescent="0.1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6" x14ac:dyDescent="0.1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6" x14ac:dyDescent="0.1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6" x14ac:dyDescent="0.1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6" x14ac:dyDescent="0.1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6" x14ac:dyDescent="0.1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6" x14ac:dyDescent="0.1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6" x14ac:dyDescent="0.1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6" x14ac:dyDescent="0.1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6" x14ac:dyDescent="0.1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6" x14ac:dyDescent="0.1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6" x14ac:dyDescent="0.1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6" x14ac:dyDescent="0.1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6" x14ac:dyDescent="0.1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6" x14ac:dyDescent="0.1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6" x14ac:dyDescent="0.1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6" x14ac:dyDescent="0.1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6" x14ac:dyDescent="0.1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6" x14ac:dyDescent="0.1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6" x14ac:dyDescent="0.1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ht="16" x14ac:dyDescent="0.1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 ht="16" x14ac:dyDescent="0.1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spans="1:27" ht="16" x14ac:dyDescent="0.1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spans="1:27" ht="16" x14ac:dyDescent="0.1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 spans="1:27" ht="16" x14ac:dyDescent="0.1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 spans="1:27" ht="16" x14ac:dyDescent="0.1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 spans="1:27" ht="16" x14ac:dyDescent="0.1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 spans="1:27" ht="16" x14ac:dyDescent="0.1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 spans="1:27" ht="16" x14ac:dyDescent="0.1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 spans="1:27" ht="16" x14ac:dyDescent="0.1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 spans="1:27" ht="16" x14ac:dyDescent="0.1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46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155" sqref="J155"/>
    </sheetView>
  </sheetViews>
  <sheetFormatPr baseColWidth="10" defaultColWidth="14.5" defaultRowHeight="15.75" customHeight="1" x14ac:dyDescent="0.15"/>
  <cols>
    <col min="1" max="1" width="6.6640625" customWidth="1"/>
    <col min="2" max="2" width="14.6640625" bestFit="1" customWidth="1"/>
    <col min="3" max="3" width="16.33203125" customWidth="1"/>
    <col min="4" max="4" width="42.6640625" customWidth="1"/>
    <col min="5" max="5" width="13.83203125" customWidth="1"/>
    <col min="6" max="6" width="16.83203125" customWidth="1"/>
    <col min="7" max="7" width="22.5" customWidth="1"/>
    <col min="8" max="8" width="36.33203125" customWidth="1"/>
    <col min="9" max="9" width="40.5" customWidth="1"/>
    <col min="10" max="10" width="10.6640625" customWidth="1"/>
    <col min="11" max="11" width="23.5" customWidth="1"/>
    <col min="12" max="12" width="56.33203125" customWidth="1"/>
  </cols>
  <sheetData>
    <row r="1" spans="1:29" ht="16" x14ac:dyDescent="0.15">
      <c r="A1" s="5"/>
      <c r="B1" s="5" t="s">
        <v>1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971</v>
      </c>
      <c r="J1" s="5" t="s">
        <v>15</v>
      </c>
      <c r="K1" s="5" t="s">
        <v>16</v>
      </c>
      <c r="L1" s="5" t="s">
        <v>17</v>
      </c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15">
      <c r="A2" s="6">
        <v>1</v>
      </c>
      <c r="B2" s="6" t="s">
        <v>807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" x14ac:dyDescent="0.15">
      <c r="A3" s="6">
        <v>2</v>
      </c>
      <c r="B3" s="6" t="s">
        <v>808</v>
      </c>
      <c r="C3" s="6" t="s">
        <v>28</v>
      </c>
      <c r="D3" s="6" t="s">
        <v>29</v>
      </c>
      <c r="E3" s="6" t="s">
        <v>20</v>
      </c>
      <c r="F3" s="6" t="s">
        <v>30</v>
      </c>
      <c r="G3" s="6" t="s">
        <v>22</v>
      </c>
      <c r="H3" s="6" t="s">
        <v>31</v>
      </c>
      <c r="I3" s="6" t="s">
        <v>32</v>
      </c>
      <c r="J3" s="6" t="s">
        <v>25</v>
      </c>
      <c r="K3" s="6" t="s">
        <v>33</v>
      </c>
      <c r="L3" s="6" t="s">
        <v>34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6" x14ac:dyDescent="0.15">
      <c r="A4" s="6">
        <v>3</v>
      </c>
      <c r="B4" s="6" t="s">
        <v>809</v>
      </c>
      <c r="C4" s="6" t="s">
        <v>36</v>
      </c>
      <c r="D4" s="6" t="s">
        <v>37</v>
      </c>
      <c r="E4" s="6" t="s">
        <v>20</v>
      </c>
      <c r="F4" s="6" t="s">
        <v>38</v>
      </c>
      <c r="G4" s="6" t="s">
        <v>39</v>
      </c>
      <c r="H4" s="6" t="s">
        <v>40</v>
      </c>
      <c r="I4" s="6" t="s">
        <v>41</v>
      </c>
      <c r="J4" s="6" t="s">
        <v>25</v>
      </c>
      <c r="K4" s="6" t="s">
        <v>26</v>
      </c>
      <c r="L4" s="6" t="s">
        <v>42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6" x14ac:dyDescent="0.15">
      <c r="A5" s="6">
        <v>4</v>
      </c>
      <c r="B5" s="6" t="s">
        <v>810</v>
      </c>
      <c r="C5" s="6" t="s">
        <v>43</v>
      </c>
      <c r="D5" s="6" t="s">
        <v>44</v>
      </c>
      <c r="E5" s="6" t="s">
        <v>45</v>
      </c>
      <c r="F5" s="6" t="s">
        <v>38</v>
      </c>
      <c r="G5" s="6" t="s">
        <v>39</v>
      </c>
      <c r="H5" s="6" t="s">
        <v>46</v>
      </c>
      <c r="I5" s="6" t="s">
        <v>47</v>
      </c>
      <c r="J5" s="6" t="s">
        <v>25</v>
      </c>
      <c r="K5" s="6" t="s">
        <v>26</v>
      </c>
      <c r="L5" s="6" t="s">
        <v>48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" x14ac:dyDescent="0.15">
      <c r="A6" s="6">
        <v>5</v>
      </c>
      <c r="B6" s="6" t="s">
        <v>811</v>
      </c>
      <c r="C6" s="6" t="s">
        <v>49</v>
      </c>
      <c r="D6" s="6" t="s">
        <v>50</v>
      </c>
      <c r="E6" s="6" t="s">
        <v>45</v>
      </c>
      <c r="F6" s="6" t="s">
        <v>51</v>
      </c>
      <c r="G6" s="6" t="s">
        <v>22</v>
      </c>
      <c r="H6" s="6" t="s">
        <v>52</v>
      </c>
      <c r="I6" s="6" t="s">
        <v>53</v>
      </c>
      <c r="J6" s="6" t="s">
        <v>25</v>
      </c>
      <c r="K6" s="6" t="s">
        <v>26</v>
      </c>
      <c r="L6" s="6" t="s">
        <v>54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" x14ac:dyDescent="0.15">
      <c r="A7" s="6">
        <v>6</v>
      </c>
      <c r="B7" s="6" t="s">
        <v>812</v>
      </c>
      <c r="C7" s="6" t="s">
        <v>36</v>
      </c>
      <c r="D7" s="6" t="s">
        <v>55</v>
      </c>
      <c r="E7" s="6" t="s">
        <v>20</v>
      </c>
      <c r="F7" s="6" t="s">
        <v>51</v>
      </c>
      <c r="G7" s="6" t="s">
        <v>22</v>
      </c>
      <c r="H7" s="6" t="s">
        <v>40</v>
      </c>
      <c r="I7" s="6" t="s">
        <v>56</v>
      </c>
      <c r="J7" s="6" t="s">
        <v>25</v>
      </c>
      <c r="K7" s="6" t="s">
        <v>57</v>
      </c>
      <c r="L7" s="6" t="s">
        <v>58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" x14ac:dyDescent="0.15">
      <c r="A8" s="6">
        <v>7</v>
      </c>
      <c r="B8" s="6" t="s">
        <v>813</v>
      </c>
      <c r="C8" s="6" t="s">
        <v>49</v>
      </c>
      <c r="D8" s="6" t="s">
        <v>59</v>
      </c>
      <c r="E8" s="6" t="s">
        <v>20</v>
      </c>
      <c r="F8" s="6" t="s">
        <v>51</v>
      </c>
      <c r="G8" s="6" t="s">
        <v>39</v>
      </c>
      <c r="H8" s="6" t="s">
        <v>40</v>
      </c>
      <c r="I8" s="6" t="s">
        <v>56</v>
      </c>
      <c r="J8" s="6" t="s">
        <v>25</v>
      </c>
      <c r="K8" s="6" t="s">
        <v>26</v>
      </c>
      <c r="L8" s="6" t="s">
        <v>60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" x14ac:dyDescent="0.15">
      <c r="A9" s="6">
        <v>8</v>
      </c>
      <c r="B9" s="6" t="s">
        <v>814</v>
      </c>
      <c r="C9" s="6" t="s">
        <v>49</v>
      </c>
      <c r="D9" s="6" t="s">
        <v>61</v>
      </c>
      <c r="E9" s="6" t="s">
        <v>20</v>
      </c>
      <c r="F9" s="6" t="s">
        <v>62</v>
      </c>
      <c r="G9" s="6" t="s">
        <v>22</v>
      </c>
      <c r="H9" s="6" t="s">
        <v>40</v>
      </c>
      <c r="I9" s="6" t="s">
        <v>56</v>
      </c>
      <c r="J9" s="6" t="s">
        <v>25</v>
      </c>
      <c r="K9" s="6" t="s">
        <v>33</v>
      </c>
      <c r="L9" s="6" t="s">
        <v>63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" x14ac:dyDescent="0.15">
      <c r="A10" s="6">
        <v>9</v>
      </c>
      <c r="B10" s="6" t="s">
        <v>815</v>
      </c>
      <c r="C10" s="6" t="s">
        <v>65</v>
      </c>
      <c r="D10" s="6" t="s">
        <v>66</v>
      </c>
      <c r="E10" s="6" t="s">
        <v>20</v>
      </c>
      <c r="F10" s="6" t="s">
        <v>67</v>
      </c>
      <c r="G10" s="6" t="s">
        <v>68</v>
      </c>
      <c r="H10" s="6" t="s">
        <v>70</v>
      </c>
      <c r="I10" s="6" t="s">
        <v>71</v>
      </c>
      <c r="J10" s="6" t="s">
        <v>25</v>
      </c>
      <c r="K10" s="6" t="s">
        <v>26</v>
      </c>
      <c r="L10" s="6" t="s">
        <v>73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" x14ac:dyDescent="0.15">
      <c r="A11" s="6">
        <v>10</v>
      </c>
      <c r="B11" s="6" t="s">
        <v>816</v>
      </c>
      <c r="C11" s="6" t="s">
        <v>65</v>
      </c>
      <c r="D11" s="6" t="s">
        <v>66</v>
      </c>
      <c r="E11" s="6" t="s">
        <v>20</v>
      </c>
      <c r="F11" s="6" t="s">
        <v>67</v>
      </c>
      <c r="G11" s="6" t="s">
        <v>68</v>
      </c>
      <c r="H11" s="6" t="s">
        <v>70</v>
      </c>
      <c r="I11" s="6" t="s">
        <v>71</v>
      </c>
      <c r="J11" s="6" t="s">
        <v>25</v>
      </c>
      <c r="K11" s="6" t="s">
        <v>26</v>
      </c>
      <c r="L11" s="6" t="s">
        <v>73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" x14ac:dyDescent="0.15">
      <c r="A12" s="6">
        <v>11</v>
      </c>
      <c r="B12" s="6" t="s">
        <v>817</v>
      </c>
      <c r="C12" s="6" t="s">
        <v>65</v>
      </c>
      <c r="D12" s="6" t="s">
        <v>66</v>
      </c>
      <c r="E12" s="6" t="s">
        <v>20</v>
      </c>
      <c r="F12" s="6" t="s">
        <v>67</v>
      </c>
      <c r="G12" s="6" t="s">
        <v>68</v>
      </c>
      <c r="H12" s="6" t="s">
        <v>70</v>
      </c>
      <c r="I12" s="6" t="s">
        <v>71</v>
      </c>
      <c r="J12" s="6" t="s">
        <v>25</v>
      </c>
      <c r="K12" s="6" t="s">
        <v>26</v>
      </c>
      <c r="L12" s="6" t="s">
        <v>73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" x14ac:dyDescent="0.15">
      <c r="A13" s="6">
        <v>12</v>
      </c>
      <c r="B13" s="6" t="s">
        <v>818</v>
      </c>
      <c r="C13" s="6" t="s">
        <v>65</v>
      </c>
      <c r="D13" s="6" t="s">
        <v>66</v>
      </c>
      <c r="E13" s="6" t="s">
        <v>79</v>
      </c>
      <c r="F13" s="6" t="s">
        <v>67</v>
      </c>
      <c r="G13" s="6" t="s">
        <v>68</v>
      </c>
      <c r="H13" s="6" t="s">
        <v>70</v>
      </c>
      <c r="I13" s="6" t="s">
        <v>71</v>
      </c>
      <c r="J13" s="6" t="s">
        <v>25</v>
      </c>
      <c r="K13" s="6" t="s">
        <v>26</v>
      </c>
      <c r="L13" s="6" t="s">
        <v>73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" x14ac:dyDescent="0.15">
      <c r="A14" s="6">
        <v>13</v>
      </c>
      <c r="B14" s="6" t="s">
        <v>819</v>
      </c>
      <c r="C14" s="6" t="s">
        <v>65</v>
      </c>
      <c r="D14" s="6" t="s">
        <v>66</v>
      </c>
      <c r="E14" s="6" t="s">
        <v>79</v>
      </c>
      <c r="F14" s="6" t="s">
        <v>67</v>
      </c>
      <c r="G14" s="6" t="s">
        <v>68</v>
      </c>
      <c r="H14" s="6" t="s">
        <v>70</v>
      </c>
      <c r="I14" s="6" t="s">
        <v>71</v>
      </c>
      <c r="J14" s="6" t="s">
        <v>25</v>
      </c>
      <c r="K14" s="6" t="s">
        <v>26</v>
      </c>
      <c r="L14" s="6" t="s">
        <v>73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6" x14ac:dyDescent="0.15">
      <c r="A15" s="6">
        <v>14</v>
      </c>
      <c r="B15" s="6" t="s">
        <v>820</v>
      </c>
      <c r="C15" s="6" t="s">
        <v>65</v>
      </c>
      <c r="D15" s="6" t="s">
        <v>66</v>
      </c>
      <c r="E15" s="6" t="s">
        <v>79</v>
      </c>
      <c r="F15" s="6" t="s">
        <v>67</v>
      </c>
      <c r="G15" s="6" t="s">
        <v>68</v>
      </c>
      <c r="H15" s="6" t="s">
        <v>70</v>
      </c>
      <c r="I15" s="6" t="s">
        <v>71</v>
      </c>
      <c r="J15" s="6" t="s">
        <v>25</v>
      </c>
      <c r="K15" s="6" t="s">
        <v>26</v>
      </c>
      <c r="L15" s="6" t="s">
        <v>73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6" x14ac:dyDescent="0.15">
      <c r="A16" s="6">
        <v>15</v>
      </c>
      <c r="B16" s="6" t="s">
        <v>821</v>
      </c>
      <c r="C16" s="6" t="s">
        <v>80</v>
      </c>
      <c r="D16" s="6" t="s">
        <v>81</v>
      </c>
      <c r="E16" s="6" t="s">
        <v>79</v>
      </c>
      <c r="F16" s="6" t="s">
        <v>82</v>
      </c>
      <c r="G16" s="6" t="s">
        <v>83</v>
      </c>
      <c r="H16" s="6" t="s">
        <v>40</v>
      </c>
      <c r="I16" s="6" t="s">
        <v>84</v>
      </c>
      <c r="J16" s="6" t="s">
        <v>25</v>
      </c>
      <c r="K16" s="6" t="s">
        <v>26</v>
      </c>
      <c r="L16" s="6" t="s">
        <v>85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6" x14ac:dyDescent="0.15">
      <c r="A17" s="6">
        <v>16</v>
      </c>
      <c r="B17" s="6" t="s">
        <v>822</v>
      </c>
      <c r="C17" s="6" t="s">
        <v>80</v>
      </c>
      <c r="D17" s="6" t="s">
        <v>81</v>
      </c>
      <c r="E17" s="6" t="s">
        <v>79</v>
      </c>
      <c r="F17" s="6" t="s">
        <v>82</v>
      </c>
      <c r="G17" s="6" t="s">
        <v>83</v>
      </c>
      <c r="H17" s="6" t="s">
        <v>40</v>
      </c>
      <c r="I17" s="6" t="s">
        <v>84</v>
      </c>
      <c r="J17" s="6" t="s">
        <v>25</v>
      </c>
      <c r="K17" s="6" t="s">
        <v>26</v>
      </c>
      <c r="L17" s="6" t="s">
        <v>85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6" x14ac:dyDescent="0.15">
      <c r="A18" s="6">
        <v>17</v>
      </c>
      <c r="B18" s="6" t="s">
        <v>823</v>
      </c>
      <c r="C18" s="6" t="s">
        <v>80</v>
      </c>
      <c r="D18" s="6" t="s">
        <v>81</v>
      </c>
      <c r="E18" s="6" t="s">
        <v>20</v>
      </c>
      <c r="F18" s="6" t="s">
        <v>82</v>
      </c>
      <c r="G18" s="6" t="s">
        <v>83</v>
      </c>
      <c r="H18" s="6" t="s">
        <v>40</v>
      </c>
      <c r="I18" s="6" t="s">
        <v>84</v>
      </c>
      <c r="J18" s="6" t="s">
        <v>25</v>
      </c>
      <c r="K18" s="6" t="s">
        <v>26</v>
      </c>
      <c r="L18" s="6" t="s">
        <v>85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6" x14ac:dyDescent="0.15">
      <c r="A19" s="6">
        <v>18</v>
      </c>
      <c r="B19" s="6" t="s">
        <v>824</v>
      </c>
      <c r="C19" s="6" t="s">
        <v>80</v>
      </c>
      <c r="D19" s="6" t="s">
        <v>81</v>
      </c>
      <c r="E19" s="6" t="s">
        <v>79</v>
      </c>
      <c r="F19" s="6" t="s">
        <v>82</v>
      </c>
      <c r="G19" s="6" t="s">
        <v>83</v>
      </c>
      <c r="H19" s="6" t="s">
        <v>40</v>
      </c>
      <c r="I19" s="6" t="s">
        <v>84</v>
      </c>
      <c r="J19" s="6" t="s">
        <v>25</v>
      </c>
      <c r="K19" s="6" t="s">
        <v>26</v>
      </c>
      <c r="L19" s="6" t="s">
        <v>85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6" x14ac:dyDescent="0.15">
      <c r="A20" s="6">
        <v>19</v>
      </c>
      <c r="B20" s="6" t="s">
        <v>825</v>
      </c>
      <c r="C20" s="6" t="s">
        <v>49</v>
      </c>
      <c r="D20" s="6" t="s">
        <v>88</v>
      </c>
      <c r="E20" s="6" t="s">
        <v>45</v>
      </c>
      <c r="F20" s="6" t="s">
        <v>89</v>
      </c>
      <c r="G20" s="6" t="s">
        <v>22</v>
      </c>
      <c r="H20" s="6" t="s">
        <v>52</v>
      </c>
      <c r="I20" s="6" t="s">
        <v>90</v>
      </c>
      <c r="J20" s="6" t="s">
        <v>25</v>
      </c>
      <c r="K20" s="6" t="s">
        <v>26</v>
      </c>
      <c r="L20" s="6" t="s">
        <v>92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6" x14ac:dyDescent="0.15">
      <c r="A21" s="6">
        <v>20</v>
      </c>
      <c r="B21" s="6" t="s">
        <v>826</v>
      </c>
      <c r="C21" s="6" t="s">
        <v>49</v>
      </c>
      <c r="D21" s="6" t="s">
        <v>94</v>
      </c>
      <c r="E21" s="6" t="s">
        <v>20</v>
      </c>
      <c r="F21" s="6" t="s">
        <v>95</v>
      </c>
      <c r="G21" s="6" t="s">
        <v>22</v>
      </c>
      <c r="H21" s="6" t="s">
        <v>40</v>
      </c>
      <c r="I21" s="6" t="s">
        <v>41</v>
      </c>
      <c r="J21" s="6" t="s">
        <v>25</v>
      </c>
      <c r="K21" s="6" t="s">
        <v>26</v>
      </c>
      <c r="L21" s="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6" x14ac:dyDescent="0.15">
      <c r="A22" s="6">
        <v>21</v>
      </c>
      <c r="B22" s="6" t="s">
        <v>827</v>
      </c>
      <c r="C22" s="6" t="s">
        <v>36</v>
      </c>
      <c r="D22" s="6" t="s">
        <v>101</v>
      </c>
      <c r="E22" s="6" t="s">
        <v>20</v>
      </c>
      <c r="F22" s="6" t="s">
        <v>102</v>
      </c>
      <c r="G22" s="6" t="s">
        <v>22</v>
      </c>
      <c r="H22" s="6" t="s">
        <v>40</v>
      </c>
      <c r="I22" s="6" t="s">
        <v>41</v>
      </c>
      <c r="J22" s="6" t="s">
        <v>374</v>
      </c>
      <c r="K22" s="6" t="s">
        <v>26</v>
      </c>
      <c r="L22" s="6" t="s">
        <v>104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6" x14ac:dyDescent="0.15">
      <c r="A23" s="6">
        <v>22</v>
      </c>
      <c r="B23" s="6" t="s">
        <v>828</v>
      </c>
      <c r="C23" s="6" t="s">
        <v>43</v>
      </c>
      <c r="D23" s="6" t="s">
        <v>106</v>
      </c>
      <c r="E23" s="6" t="s">
        <v>20</v>
      </c>
      <c r="F23" s="6" t="s">
        <v>108</v>
      </c>
      <c r="G23" s="6" t="s">
        <v>39</v>
      </c>
      <c r="H23" s="6" t="s">
        <v>109</v>
      </c>
      <c r="I23" s="6" t="s">
        <v>47</v>
      </c>
      <c r="J23" s="6" t="s">
        <v>25</v>
      </c>
      <c r="K23" s="6" t="s">
        <v>26</v>
      </c>
      <c r="L23" s="6" t="s">
        <v>111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6" x14ac:dyDescent="0.15">
      <c r="A24" s="6">
        <v>23</v>
      </c>
      <c r="B24" s="6" t="s">
        <v>829</v>
      </c>
      <c r="C24" s="6" t="s">
        <v>43</v>
      </c>
      <c r="D24" s="6" t="s">
        <v>106</v>
      </c>
      <c r="E24" s="6" t="s">
        <v>20</v>
      </c>
      <c r="F24" s="6" t="s">
        <v>108</v>
      </c>
      <c r="G24" s="6" t="s">
        <v>39</v>
      </c>
      <c r="H24" s="6" t="s">
        <v>109</v>
      </c>
      <c r="I24" s="6" t="s">
        <v>47</v>
      </c>
      <c r="J24" s="6" t="s">
        <v>25</v>
      </c>
      <c r="K24" s="6" t="s">
        <v>26</v>
      </c>
      <c r="L24" s="6" t="s">
        <v>111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6" x14ac:dyDescent="0.15">
      <c r="A25" s="6">
        <v>24</v>
      </c>
      <c r="B25" s="6" t="s">
        <v>830</v>
      </c>
      <c r="C25" s="6" t="s">
        <v>43</v>
      </c>
      <c r="D25" s="6" t="s">
        <v>106</v>
      </c>
      <c r="E25" s="6" t="s">
        <v>20</v>
      </c>
      <c r="F25" s="6" t="s">
        <v>108</v>
      </c>
      <c r="G25" s="6" t="s">
        <v>39</v>
      </c>
      <c r="H25" s="6" t="s">
        <v>109</v>
      </c>
      <c r="I25" s="6" t="s">
        <v>47</v>
      </c>
      <c r="J25" s="6" t="s">
        <v>25</v>
      </c>
      <c r="K25" s="6" t="s">
        <v>26</v>
      </c>
      <c r="L25" s="6" t="s">
        <v>111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6" x14ac:dyDescent="0.15">
      <c r="A26" s="6">
        <v>25</v>
      </c>
      <c r="B26" s="6" t="s">
        <v>831</v>
      </c>
      <c r="C26" s="6" t="s">
        <v>91</v>
      </c>
      <c r="D26" s="6" t="s">
        <v>117</v>
      </c>
      <c r="E26" s="6" t="s">
        <v>20</v>
      </c>
      <c r="F26" s="6" t="s">
        <v>108</v>
      </c>
      <c r="G26" s="6" t="s">
        <v>22</v>
      </c>
      <c r="H26" s="6" t="s">
        <v>40</v>
      </c>
      <c r="I26" s="6" t="s">
        <v>119</v>
      </c>
      <c r="J26" s="6" t="s">
        <v>25</v>
      </c>
      <c r="K26" s="6" t="s">
        <v>120</v>
      </c>
      <c r="L26" s="6" t="s">
        <v>27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6" x14ac:dyDescent="0.15">
      <c r="A27" s="6">
        <v>26</v>
      </c>
      <c r="B27" s="6" t="s">
        <v>832</v>
      </c>
      <c r="C27" s="6" t="s">
        <v>43</v>
      </c>
      <c r="D27" s="6" t="s">
        <v>122</v>
      </c>
      <c r="E27" s="6" t="s">
        <v>79</v>
      </c>
      <c r="F27" s="6" t="s">
        <v>123</v>
      </c>
      <c r="G27" s="6" t="s">
        <v>68</v>
      </c>
      <c r="H27" s="6" t="s">
        <v>109</v>
      </c>
      <c r="I27" s="6" t="s">
        <v>124</v>
      </c>
      <c r="J27" s="6" t="s">
        <v>25</v>
      </c>
      <c r="K27" s="6" t="s">
        <v>26</v>
      </c>
      <c r="L27" s="6" t="s">
        <v>125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6" x14ac:dyDescent="0.15">
      <c r="A28" s="6">
        <v>27</v>
      </c>
      <c r="B28" s="6" t="s">
        <v>833</v>
      </c>
      <c r="C28" s="6" t="s">
        <v>43</v>
      </c>
      <c r="D28" s="6" t="s">
        <v>122</v>
      </c>
      <c r="E28" s="6" t="s">
        <v>79</v>
      </c>
      <c r="F28" s="6" t="s">
        <v>123</v>
      </c>
      <c r="G28" s="6" t="s">
        <v>68</v>
      </c>
      <c r="H28" s="6" t="s">
        <v>109</v>
      </c>
      <c r="I28" s="6" t="s">
        <v>124</v>
      </c>
      <c r="J28" s="6" t="s">
        <v>25</v>
      </c>
      <c r="K28" s="6" t="s">
        <v>26</v>
      </c>
      <c r="L28" s="6" t="s">
        <v>125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6" x14ac:dyDescent="0.15">
      <c r="A29" s="6">
        <v>28</v>
      </c>
      <c r="B29" s="6" t="s">
        <v>834</v>
      </c>
      <c r="C29" s="6" t="s">
        <v>43</v>
      </c>
      <c r="D29" s="6" t="s">
        <v>122</v>
      </c>
      <c r="E29" s="6" t="s">
        <v>79</v>
      </c>
      <c r="F29" s="6" t="s">
        <v>123</v>
      </c>
      <c r="G29" s="6" t="s">
        <v>68</v>
      </c>
      <c r="H29" s="6" t="s">
        <v>109</v>
      </c>
      <c r="I29" s="6" t="s">
        <v>124</v>
      </c>
      <c r="J29" s="6" t="s">
        <v>25</v>
      </c>
      <c r="K29" s="6" t="s">
        <v>26</v>
      </c>
      <c r="L29" s="6" t="s">
        <v>125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6" x14ac:dyDescent="0.15">
      <c r="A30" s="6">
        <v>29</v>
      </c>
      <c r="B30" s="6" t="s">
        <v>835</v>
      </c>
      <c r="C30" s="6" t="s">
        <v>103</v>
      </c>
      <c r="D30" s="6" t="s">
        <v>134</v>
      </c>
      <c r="E30" s="6" t="s">
        <v>20</v>
      </c>
      <c r="F30" s="6" t="s">
        <v>135</v>
      </c>
      <c r="G30" s="6" t="s">
        <v>136</v>
      </c>
      <c r="H30" s="6" t="s">
        <v>137</v>
      </c>
      <c r="I30" s="6" t="s">
        <v>138</v>
      </c>
      <c r="J30" s="6" t="s">
        <v>25</v>
      </c>
      <c r="K30" s="6" t="s">
        <v>57</v>
      </c>
      <c r="L30" s="6" t="s">
        <v>139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6" x14ac:dyDescent="0.15">
      <c r="A31" s="6">
        <v>30</v>
      </c>
      <c r="B31" s="6" t="s">
        <v>836</v>
      </c>
      <c r="C31" s="6" t="s">
        <v>103</v>
      </c>
      <c r="D31" s="6" t="s">
        <v>134</v>
      </c>
      <c r="E31" s="6" t="s">
        <v>20</v>
      </c>
      <c r="F31" s="6" t="s">
        <v>135</v>
      </c>
      <c r="G31" s="6" t="s">
        <v>136</v>
      </c>
      <c r="H31" s="6" t="s">
        <v>137</v>
      </c>
      <c r="I31" s="6" t="s">
        <v>138</v>
      </c>
      <c r="J31" s="6" t="s">
        <v>25</v>
      </c>
      <c r="K31" s="6" t="s">
        <v>57</v>
      </c>
      <c r="L31" s="6" t="s">
        <v>139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6" x14ac:dyDescent="0.15">
      <c r="A32" s="6">
        <v>31</v>
      </c>
      <c r="B32" s="6" t="s">
        <v>837</v>
      </c>
      <c r="C32" s="6" t="s">
        <v>49</v>
      </c>
      <c r="D32" s="6" t="s">
        <v>156</v>
      </c>
      <c r="E32" s="6" t="s">
        <v>20</v>
      </c>
      <c r="F32" s="6" t="s">
        <v>157</v>
      </c>
      <c r="G32" s="6" t="s">
        <v>22</v>
      </c>
      <c r="H32" s="6" t="s">
        <v>40</v>
      </c>
      <c r="I32" s="6" t="s">
        <v>119</v>
      </c>
      <c r="J32" s="6" t="s">
        <v>25</v>
      </c>
      <c r="K32" s="6" t="s">
        <v>57</v>
      </c>
      <c r="L32" s="6" t="s">
        <v>34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6" x14ac:dyDescent="0.15">
      <c r="A33" s="6">
        <v>32</v>
      </c>
      <c r="B33" s="6" t="s">
        <v>838</v>
      </c>
      <c r="C33" s="6" t="s">
        <v>103</v>
      </c>
      <c r="D33" s="6" t="s">
        <v>162</v>
      </c>
      <c r="E33" s="6" t="s">
        <v>164</v>
      </c>
      <c r="F33" s="6" t="s">
        <v>165</v>
      </c>
      <c r="G33" s="6" t="s">
        <v>39</v>
      </c>
      <c r="H33" s="6" t="s">
        <v>137</v>
      </c>
      <c r="I33" s="6" t="s">
        <v>138</v>
      </c>
      <c r="J33" s="6" t="s">
        <v>25</v>
      </c>
      <c r="K33" s="6" t="s">
        <v>26</v>
      </c>
      <c r="L33" s="6" t="s">
        <v>166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6" x14ac:dyDescent="0.15">
      <c r="A34" s="6">
        <v>33</v>
      </c>
      <c r="B34" s="6" t="s">
        <v>839</v>
      </c>
      <c r="C34" s="6" t="s">
        <v>36</v>
      </c>
      <c r="D34" s="6" t="s">
        <v>169</v>
      </c>
      <c r="E34" s="6" t="s">
        <v>20</v>
      </c>
      <c r="F34" s="6" t="s">
        <v>165</v>
      </c>
      <c r="G34" s="6" t="s">
        <v>136</v>
      </c>
      <c r="H34" s="6" t="s">
        <v>40</v>
      </c>
      <c r="I34" s="6" t="s">
        <v>41</v>
      </c>
      <c r="J34" s="6" t="s">
        <v>25</v>
      </c>
      <c r="K34" s="6" t="s">
        <v>26</v>
      </c>
      <c r="L34" s="6" t="s">
        <v>170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6" x14ac:dyDescent="0.15">
      <c r="A35" s="6">
        <v>34</v>
      </c>
      <c r="B35" s="6" t="s">
        <v>840</v>
      </c>
      <c r="C35" s="6" t="s">
        <v>43</v>
      </c>
      <c r="D35" s="6" t="s">
        <v>171</v>
      </c>
      <c r="E35" s="6" t="s">
        <v>164</v>
      </c>
      <c r="F35" s="6" t="s">
        <v>165</v>
      </c>
      <c r="G35" s="6" t="s">
        <v>39</v>
      </c>
      <c r="H35" s="6" t="s">
        <v>40</v>
      </c>
      <c r="I35" s="6" t="s">
        <v>41</v>
      </c>
      <c r="J35" s="6" t="s">
        <v>25</v>
      </c>
      <c r="K35" s="6" t="s">
        <v>26</v>
      </c>
      <c r="L35" s="6" t="s">
        <v>173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6" x14ac:dyDescent="0.15">
      <c r="A36" s="6">
        <v>35</v>
      </c>
      <c r="B36" s="6" t="s">
        <v>841</v>
      </c>
      <c r="C36" s="6" t="s">
        <v>36</v>
      </c>
      <c r="D36" s="6" t="s">
        <v>174</v>
      </c>
      <c r="E36" s="6" t="s">
        <v>20</v>
      </c>
      <c r="F36" s="6" t="s">
        <v>175</v>
      </c>
      <c r="G36" s="6" t="s">
        <v>22</v>
      </c>
      <c r="H36" s="6" t="s">
        <v>40</v>
      </c>
      <c r="I36" s="6" t="s">
        <v>176</v>
      </c>
      <c r="J36" s="6" t="s">
        <v>25</v>
      </c>
      <c r="K36" s="6" t="s">
        <v>26</v>
      </c>
      <c r="L36" s="6" t="s">
        <v>177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6" x14ac:dyDescent="0.15">
      <c r="A37" s="6">
        <v>36</v>
      </c>
      <c r="B37" s="6" t="s">
        <v>842</v>
      </c>
      <c r="C37" s="6" t="s">
        <v>49</v>
      </c>
      <c r="D37" s="6" t="s">
        <v>178</v>
      </c>
      <c r="E37" s="6" t="s">
        <v>20</v>
      </c>
      <c r="F37" s="6" t="s">
        <v>175</v>
      </c>
      <c r="G37" s="6" t="s">
        <v>39</v>
      </c>
      <c r="H37" s="6" t="s">
        <v>40</v>
      </c>
      <c r="I37" s="6" t="s">
        <v>176</v>
      </c>
      <c r="J37" s="6" t="s">
        <v>25</v>
      </c>
      <c r="K37" s="6" t="s">
        <v>26</v>
      </c>
      <c r="L37" s="6" t="s">
        <v>179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6" x14ac:dyDescent="0.15">
      <c r="A38" s="6">
        <v>37</v>
      </c>
      <c r="B38" s="6" t="s">
        <v>843</v>
      </c>
      <c r="C38" s="6" t="s">
        <v>36</v>
      </c>
      <c r="D38" s="6" t="s">
        <v>182</v>
      </c>
      <c r="E38" s="6" t="s">
        <v>79</v>
      </c>
      <c r="F38" s="6" t="s">
        <v>183</v>
      </c>
      <c r="G38" s="6" t="s">
        <v>22</v>
      </c>
      <c r="H38" s="6" t="s">
        <v>40</v>
      </c>
      <c r="I38" s="6" t="s">
        <v>41</v>
      </c>
      <c r="J38" s="6" t="s">
        <v>25</v>
      </c>
      <c r="K38" s="6" t="s">
        <v>26</v>
      </c>
      <c r="L38" s="6" t="s">
        <v>184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6" x14ac:dyDescent="0.15">
      <c r="A39" s="6">
        <v>38</v>
      </c>
      <c r="B39" s="6" t="s">
        <v>844</v>
      </c>
      <c r="C39" s="6" t="s">
        <v>36</v>
      </c>
      <c r="D39" s="6" t="s">
        <v>182</v>
      </c>
      <c r="E39" s="6" t="s">
        <v>79</v>
      </c>
      <c r="F39" s="6" t="s">
        <v>183</v>
      </c>
      <c r="G39" s="6" t="s">
        <v>22</v>
      </c>
      <c r="H39" s="6" t="s">
        <v>40</v>
      </c>
      <c r="I39" s="6" t="s">
        <v>41</v>
      </c>
      <c r="J39" s="6" t="s">
        <v>25</v>
      </c>
      <c r="K39" s="6" t="s">
        <v>26</v>
      </c>
      <c r="L39" s="6" t="s">
        <v>184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6" x14ac:dyDescent="0.15">
      <c r="A40" s="6">
        <v>39</v>
      </c>
      <c r="B40" s="6" t="s">
        <v>845</v>
      </c>
      <c r="C40" s="6" t="s">
        <v>36</v>
      </c>
      <c r="D40" s="6" t="s">
        <v>182</v>
      </c>
      <c r="E40" s="6" t="s">
        <v>79</v>
      </c>
      <c r="F40" s="6" t="s">
        <v>183</v>
      </c>
      <c r="G40" s="6" t="s">
        <v>22</v>
      </c>
      <c r="H40" s="6" t="s">
        <v>40</v>
      </c>
      <c r="I40" s="6" t="s">
        <v>41</v>
      </c>
      <c r="J40" s="6" t="s">
        <v>25</v>
      </c>
      <c r="K40" s="6" t="s">
        <v>26</v>
      </c>
      <c r="L40" s="6" t="s">
        <v>184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6" x14ac:dyDescent="0.15">
      <c r="A41" s="6">
        <v>40</v>
      </c>
      <c r="B41" s="6" t="s">
        <v>846</v>
      </c>
      <c r="C41" s="6" t="s">
        <v>36</v>
      </c>
      <c r="D41" s="6" t="s">
        <v>182</v>
      </c>
      <c r="E41" s="6" t="s">
        <v>79</v>
      </c>
      <c r="F41" s="6" t="s">
        <v>183</v>
      </c>
      <c r="G41" s="6" t="s">
        <v>22</v>
      </c>
      <c r="H41" s="6" t="s">
        <v>40</v>
      </c>
      <c r="I41" s="6" t="s">
        <v>41</v>
      </c>
      <c r="J41" s="6" t="s">
        <v>25</v>
      </c>
      <c r="K41" s="6" t="s">
        <v>26</v>
      </c>
      <c r="L41" s="6" t="s">
        <v>184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6" x14ac:dyDescent="0.15">
      <c r="A42" s="6">
        <v>41</v>
      </c>
      <c r="B42" s="6" t="s">
        <v>847</v>
      </c>
      <c r="C42" s="6" t="s">
        <v>36</v>
      </c>
      <c r="D42" s="6" t="s">
        <v>182</v>
      </c>
      <c r="E42" s="6" t="s">
        <v>79</v>
      </c>
      <c r="F42" s="6" t="s">
        <v>183</v>
      </c>
      <c r="G42" s="6" t="s">
        <v>22</v>
      </c>
      <c r="H42" s="6" t="s">
        <v>40</v>
      </c>
      <c r="I42" s="6" t="s">
        <v>41</v>
      </c>
      <c r="J42" s="6" t="s">
        <v>25</v>
      </c>
      <c r="K42" s="6" t="s">
        <v>26</v>
      </c>
      <c r="L42" s="6" t="s">
        <v>184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6" x14ac:dyDescent="0.15">
      <c r="A43" s="6">
        <v>42</v>
      </c>
      <c r="B43" s="6" t="s">
        <v>848</v>
      </c>
      <c r="C43" s="6" t="s">
        <v>93</v>
      </c>
      <c r="D43" s="6" t="s">
        <v>188</v>
      </c>
      <c r="E43" s="6" t="s">
        <v>79</v>
      </c>
      <c r="F43" s="6" t="s">
        <v>183</v>
      </c>
      <c r="G43" s="6" t="s">
        <v>153</v>
      </c>
      <c r="H43" s="6" t="s">
        <v>40</v>
      </c>
      <c r="I43" s="6" t="s">
        <v>41</v>
      </c>
      <c r="J43" s="6" t="s">
        <v>25</v>
      </c>
      <c r="K43" s="6" t="s">
        <v>189</v>
      </c>
      <c r="L43" s="6" t="s">
        <v>190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6" x14ac:dyDescent="0.15">
      <c r="A44" s="6">
        <v>43</v>
      </c>
      <c r="B44" s="6" t="s">
        <v>849</v>
      </c>
      <c r="C44" s="6" t="s">
        <v>93</v>
      </c>
      <c r="D44" s="6" t="s">
        <v>188</v>
      </c>
      <c r="E44" s="6" t="s">
        <v>79</v>
      </c>
      <c r="F44" s="6" t="s">
        <v>183</v>
      </c>
      <c r="G44" s="6" t="s">
        <v>153</v>
      </c>
      <c r="H44" s="6" t="s">
        <v>40</v>
      </c>
      <c r="I44" s="6" t="s">
        <v>41</v>
      </c>
      <c r="J44" s="6" t="s">
        <v>25</v>
      </c>
      <c r="K44" s="6" t="s">
        <v>189</v>
      </c>
      <c r="L44" s="6" t="s">
        <v>190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" x14ac:dyDescent="0.15">
      <c r="A45" s="6">
        <v>44</v>
      </c>
      <c r="B45" s="6" t="s">
        <v>850</v>
      </c>
      <c r="C45" s="6" t="s">
        <v>65</v>
      </c>
      <c r="D45" s="6" t="s">
        <v>191</v>
      </c>
      <c r="E45" s="6" t="s">
        <v>45</v>
      </c>
      <c r="F45" s="6" t="s">
        <v>183</v>
      </c>
      <c r="G45" s="6" t="s">
        <v>136</v>
      </c>
      <c r="H45" s="6" t="s">
        <v>40</v>
      </c>
      <c r="I45" s="6" t="s">
        <v>41</v>
      </c>
      <c r="J45" s="6" t="s">
        <v>25</v>
      </c>
      <c r="K45" s="6" t="s">
        <v>26</v>
      </c>
      <c r="L45" s="6" t="s">
        <v>193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6" x14ac:dyDescent="0.15">
      <c r="A46" s="6">
        <v>45</v>
      </c>
      <c r="B46" s="6" t="s">
        <v>851</v>
      </c>
      <c r="C46" s="6" t="s">
        <v>49</v>
      </c>
      <c r="D46" s="6" t="s">
        <v>195</v>
      </c>
      <c r="E46" s="6" t="s">
        <v>20</v>
      </c>
      <c r="F46" s="6" t="s">
        <v>196</v>
      </c>
      <c r="G46" s="6" t="s">
        <v>22</v>
      </c>
      <c r="H46" s="6" t="s">
        <v>40</v>
      </c>
      <c r="I46" s="6" t="s">
        <v>119</v>
      </c>
      <c r="J46" s="6" t="s">
        <v>25</v>
      </c>
      <c r="K46" s="6" t="s">
        <v>33</v>
      </c>
      <c r="L46" s="6" t="s">
        <v>198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" x14ac:dyDescent="0.15">
      <c r="A47" s="6">
        <v>46</v>
      </c>
      <c r="B47" s="6" t="s">
        <v>852</v>
      </c>
      <c r="C47" s="6" t="s">
        <v>147</v>
      </c>
      <c r="D47" s="6" t="s">
        <v>199</v>
      </c>
      <c r="E47" s="6" t="s">
        <v>45</v>
      </c>
      <c r="F47" s="6" t="s">
        <v>200</v>
      </c>
      <c r="G47" s="6" t="s">
        <v>22</v>
      </c>
      <c r="H47" s="6" t="s">
        <v>201</v>
      </c>
      <c r="I47" s="6" t="s">
        <v>202</v>
      </c>
      <c r="J47" s="6" t="s">
        <v>25</v>
      </c>
      <c r="K47" s="6" t="s">
        <v>26</v>
      </c>
      <c r="L47" s="6" t="s">
        <v>203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6" x14ac:dyDescent="0.15">
      <c r="A48" s="6">
        <v>47</v>
      </c>
      <c r="B48" s="6" t="s">
        <v>853</v>
      </c>
      <c r="C48" s="6" t="s">
        <v>18</v>
      </c>
      <c r="D48" s="6" t="s">
        <v>208</v>
      </c>
      <c r="E48" s="6" t="s">
        <v>79</v>
      </c>
      <c r="F48" s="6" t="s">
        <v>209</v>
      </c>
      <c r="G48" s="6" t="s">
        <v>153</v>
      </c>
      <c r="H48" s="6" t="s">
        <v>23</v>
      </c>
      <c r="I48" s="6" t="s">
        <v>210</v>
      </c>
      <c r="J48" s="6" t="s">
        <v>25</v>
      </c>
      <c r="K48" s="6" t="s">
        <v>26</v>
      </c>
      <c r="L48" s="6" t="s">
        <v>211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" x14ac:dyDescent="0.15">
      <c r="A49" s="6">
        <v>48</v>
      </c>
      <c r="B49" s="6" t="s">
        <v>854</v>
      </c>
      <c r="C49" s="6" t="s">
        <v>18</v>
      </c>
      <c r="D49" s="6" t="s">
        <v>208</v>
      </c>
      <c r="E49" s="6" t="s">
        <v>79</v>
      </c>
      <c r="F49" s="6" t="s">
        <v>209</v>
      </c>
      <c r="G49" s="6" t="s">
        <v>153</v>
      </c>
      <c r="H49" s="6" t="s">
        <v>23</v>
      </c>
      <c r="I49" s="6" t="s">
        <v>210</v>
      </c>
      <c r="J49" s="6" t="s">
        <v>25</v>
      </c>
      <c r="K49" s="6" t="s">
        <v>26</v>
      </c>
      <c r="L49" s="6" t="s">
        <v>211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6" x14ac:dyDescent="0.15">
      <c r="A50" s="6">
        <v>49</v>
      </c>
      <c r="B50" s="6" t="s">
        <v>855</v>
      </c>
      <c r="C50" s="6" t="s">
        <v>18</v>
      </c>
      <c r="D50" s="6" t="s">
        <v>208</v>
      </c>
      <c r="E50" s="6" t="s">
        <v>79</v>
      </c>
      <c r="F50" s="6" t="s">
        <v>209</v>
      </c>
      <c r="G50" s="6" t="s">
        <v>153</v>
      </c>
      <c r="H50" s="6" t="s">
        <v>23</v>
      </c>
      <c r="I50" s="6" t="s">
        <v>210</v>
      </c>
      <c r="J50" s="6" t="s">
        <v>25</v>
      </c>
      <c r="K50" s="6" t="s">
        <v>26</v>
      </c>
      <c r="L50" s="6" t="s">
        <v>211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" x14ac:dyDescent="0.15">
      <c r="A51" s="6">
        <v>50</v>
      </c>
      <c r="B51" s="6" t="s">
        <v>856</v>
      </c>
      <c r="C51" s="6" t="s">
        <v>18</v>
      </c>
      <c r="D51" s="6" t="s">
        <v>208</v>
      </c>
      <c r="E51" s="6" t="s">
        <v>79</v>
      </c>
      <c r="F51" s="6" t="s">
        <v>209</v>
      </c>
      <c r="G51" s="6" t="s">
        <v>153</v>
      </c>
      <c r="H51" s="6" t="s">
        <v>23</v>
      </c>
      <c r="I51" s="6" t="s">
        <v>210</v>
      </c>
      <c r="J51" s="6" t="s">
        <v>25</v>
      </c>
      <c r="K51" s="6" t="s">
        <v>26</v>
      </c>
      <c r="L51" s="6" t="s">
        <v>211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6" x14ac:dyDescent="0.15">
      <c r="A52" s="6">
        <v>51</v>
      </c>
      <c r="B52" s="6" t="s">
        <v>857</v>
      </c>
      <c r="C52" s="6" t="s">
        <v>18</v>
      </c>
      <c r="D52" s="6" t="s">
        <v>215</v>
      </c>
      <c r="E52" s="6" t="s">
        <v>20</v>
      </c>
      <c r="F52" s="6" t="s">
        <v>216</v>
      </c>
      <c r="G52" s="6" t="s">
        <v>39</v>
      </c>
      <c r="H52" s="6" t="s">
        <v>23</v>
      </c>
      <c r="I52" s="6" t="s">
        <v>217</v>
      </c>
      <c r="J52" s="6" t="s">
        <v>25</v>
      </c>
      <c r="K52" s="6" t="s">
        <v>26</v>
      </c>
      <c r="L52" s="6" t="s">
        <v>219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" x14ac:dyDescent="0.15">
      <c r="A53" s="6">
        <v>52</v>
      </c>
      <c r="B53" s="6" t="s">
        <v>858</v>
      </c>
      <c r="C53" s="6" t="s">
        <v>103</v>
      </c>
      <c r="D53" s="6" t="s">
        <v>221</v>
      </c>
      <c r="E53" s="6" t="s">
        <v>164</v>
      </c>
      <c r="F53" s="6" t="s">
        <v>222</v>
      </c>
      <c r="G53" s="6" t="s">
        <v>39</v>
      </c>
      <c r="H53" s="6" t="s">
        <v>137</v>
      </c>
      <c r="I53" s="6" t="s">
        <v>138</v>
      </c>
      <c r="J53" s="6" t="s">
        <v>25</v>
      </c>
      <c r="K53" s="6" t="s">
        <v>26</v>
      </c>
      <c r="L53" s="6" t="s">
        <v>223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6" x14ac:dyDescent="0.15">
      <c r="A54" s="6">
        <v>53</v>
      </c>
      <c r="B54" s="6" t="s">
        <v>859</v>
      </c>
      <c r="C54" s="6" t="s">
        <v>107</v>
      </c>
      <c r="D54" s="6" t="s">
        <v>225</v>
      </c>
      <c r="E54" s="6" t="s">
        <v>45</v>
      </c>
      <c r="F54" s="6" t="s">
        <v>226</v>
      </c>
      <c r="G54" s="6" t="s">
        <v>22</v>
      </c>
      <c r="H54" s="6" t="s">
        <v>70</v>
      </c>
      <c r="I54" s="6" t="s">
        <v>71</v>
      </c>
      <c r="J54" s="6" t="s">
        <v>25</v>
      </c>
      <c r="K54" s="6" t="s">
        <v>26</v>
      </c>
      <c r="L54" s="6" t="s">
        <v>228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" x14ac:dyDescent="0.15">
      <c r="A55" s="6">
        <v>54</v>
      </c>
      <c r="B55" s="6" t="s">
        <v>860</v>
      </c>
      <c r="C55" s="6" t="s">
        <v>107</v>
      </c>
      <c r="D55" s="6" t="s">
        <v>225</v>
      </c>
      <c r="E55" s="6" t="s">
        <v>45</v>
      </c>
      <c r="F55" s="6" t="s">
        <v>226</v>
      </c>
      <c r="G55" s="6" t="s">
        <v>22</v>
      </c>
      <c r="H55" s="6" t="s">
        <v>70</v>
      </c>
      <c r="I55" s="6" t="s">
        <v>71</v>
      </c>
      <c r="J55" s="6" t="s">
        <v>25</v>
      </c>
      <c r="K55" s="6" t="s">
        <v>26</v>
      </c>
      <c r="L55" s="6" t="s">
        <v>228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" x14ac:dyDescent="0.15">
      <c r="A56" s="6">
        <v>55</v>
      </c>
      <c r="B56" s="6" t="s">
        <v>861</v>
      </c>
      <c r="C56" s="6" t="s">
        <v>107</v>
      </c>
      <c r="D56" s="6" t="s">
        <v>225</v>
      </c>
      <c r="E56" s="6" t="s">
        <v>45</v>
      </c>
      <c r="F56" s="6" t="s">
        <v>226</v>
      </c>
      <c r="G56" s="6" t="s">
        <v>22</v>
      </c>
      <c r="H56" s="6" t="s">
        <v>70</v>
      </c>
      <c r="I56" s="6" t="s">
        <v>71</v>
      </c>
      <c r="J56" s="6" t="s">
        <v>25</v>
      </c>
      <c r="K56" s="6" t="s">
        <v>26</v>
      </c>
      <c r="L56" s="6" t="s">
        <v>228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" x14ac:dyDescent="0.15">
      <c r="A57" s="6">
        <v>56</v>
      </c>
      <c r="B57" s="6" t="s">
        <v>862</v>
      </c>
      <c r="C57" s="6" t="s">
        <v>107</v>
      </c>
      <c r="D57" s="6" t="s">
        <v>225</v>
      </c>
      <c r="E57" s="6" t="s">
        <v>45</v>
      </c>
      <c r="F57" s="6" t="s">
        <v>226</v>
      </c>
      <c r="G57" s="6" t="s">
        <v>22</v>
      </c>
      <c r="H57" s="6" t="s">
        <v>70</v>
      </c>
      <c r="I57" s="6" t="s">
        <v>71</v>
      </c>
      <c r="J57" s="6" t="s">
        <v>25</v>
      </c>
      <c r="K57" s="6" t="s">
        <v>26</v>
      </c>
      <c r="L57" s="6" t="s">
        <v>228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" x14ac:dyDescent="0.15">
      <c r="A58" s="6">
        <v>57</v>
      </c>
      <c r="B58" s="6" t="s">
        <v>863</v>
      </c>
      <c r="C58" s="6" t="s">
        <v>107</v>
      </c>
      <c r="D58" s="6" t="s">
        <v>225</v>
      </c>
      <c r="E58" s="6" t="s">
        <v>45</v>
      </c>
      <c r="F58" s="6" t="s">
        <v>226</v>
      </c>
      <c r="G58" s="6" t="s">
        <v>22</v>
      </c>
      <c r="H58" s="6" t="s">
        <v>70</v>
      </c>
      <c r="I58" s="6" t="s">
        <v>71</v>
      </c>
      <c r="J58" s="6" t="s">
        <v>25</v>
      </c>
      <c r="K58" s="6" t="s">
        <v>26</v>
      </c>
      <c r="L58" s="6" t="s">
        <v>228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" x14ac:dyDescent="0.15">
      <c r="A59" s="6">
        <v>58</v>
      </c>
      <c r="B59" s="6" t="s">
        <v>864</v>
      </c>
      <c r="C59" s="6" t="s">
        <v>107</v>
      </c>
      <c r="D59" s="6" t="s">
        <v>225</v>
      </c>
      <c r="E59" s="6" t="s">
        <v>45</v>
      </c>
      <c r="F59" s="6" t="s">
        <v>226</v>
      </c>
      <c r="G59" s="6" t="s">
        <v>22</v>
      </c>
      <c r="H59" s="6" t="s">
        <v>70</v>
      </c>
      <c r="I59" s="6" t="s">
        <v>71</v>
      </c>
      <c r="J59" s="6" t="s">
        <v>25</v>
      </c>
      <c r="K59" s="6" t="s">
        <v>26</v>
      </c>
      <c r="L59" s="6" t="s">
        <v>228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" x14ac:dyDescent="0.15">
      <c r="A60" s="6">
        <v>59</v>
      </c>
      <c r="B60" s="6" t="s">
        <v>865</v>
      </c>
      <c r="C60" s="6" t="s">
        <v>107</v>
      </c>
      <c r="D60" s="6" t="s">
        <v>225</v>
      </c>
      <c r="E60" s="6" t="s">
        <v>45</v>
      </c>
      <c r="F60" s="6" t="s">
        <v>226</v>
      </c>
      <c r="G60" s="6" t="s">
        <v>22</v>
      </c>
      <c r="H60" s="6" t="s">
        <v>70</v>
      </c>
      <c r="I60" s="6" t="s">
        <v>71</v>
      </c>
      <c r="J60" s="6" t="s">
        <v>25</v>
      </c>
      <c r="K60" s="6" t="s">
        <v>26</v>
      </c>
      <c r="L60" s="6" t="s">
        <v>228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" x14ac:dyDescent="0.15">
      <c r="A61" s="6">
        <v>60</v>
      </c>
      <c r="B61" s="6" t="s">
        <v>866</v>
      </c>
      <c r="C61" s="6" t="s">
        <v>49</v>
      </c>
      <c r="D61" s="6" t="s">
        <v>237</v>
      </c>
      <c r="E61" s="6" t="s">
        <v>20</v>
      </c>
      <c r="F61" s="6" t="s">
        <v>238</v>
      </c>
      <c r="G61" s="6" t="s">
        <v>39</v>
      </c>
      <c r="H61" s="6" t="s">
        <v>52</v>
      </c>
      <c r="I61" s="6" t="s">
        <v>240</v>
      </c>
      <c r="J61" s="6" t="s">
        <v>25</v>
      </c>
      <c r="K61" s="6" t="s">
        <v>26</v>
      </c>
      <c r="L61" s="6" t="s">
        <v>241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" x14ac:dyDescent="0.15">
      <c r="A62" s="6">
        <v>61</v>
      </c>
      <c r="B62" s="6" t="s">
        <v>867</v>
      </c>
      <c r="C62" s="6" t="s">
        <v>65</v>
      </c>
      <c r="D62" s="6" t="s">
        <v>243</v>
      </c>
      <c r="E62" s="6" t="s">
        <v>20</v>
      </c>
      <c r="F62" s="6" t="s">
        <v>244</v>
      </c>
      <c r="G62" s="6" t="s">
        <v>39</v>
      </c>
      <c r="H62" s="6" t="s">
        <v>70</v>
      </c>
      <c r="I62" s="6" t="s">
        <v>245</v>
      </c>
      <c r="J62" s="6" t="s">
        <v>25</v>
      </c>
      <c r="K62" s="6" t="s">
        <v>246</v>
      </c>
      <c r="L62" s="6" t="s">
        <v>247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" x14ac:dyDescent="0.15">
      <c r="A63" s="6">
        <v>62</v>
      </c>
      <c r="B63" s="6" t="s">
        <v>868</v>
      </c>
      <c r="C63" s="6" t="s">
        <v>147</v>
      </c>
      <c r="D63" s="6" t="s">
        <v>248</v>
      </c>
      <c r="E63" s="6" t="s">
        <v>20</v>
      </c>
      <c r="F63" s="6" t="s">
        <v>249</v>
      </c>
      <c r="G63" s="6" t="s">
        <v>39</v>
      </c>
      <c r="H63" s="6" t="s">
        <v>201</v>
      </c>
      <c r="I63" s="6" t="s">
        <v>202</v>
      </c>
      <c r="J63" s="6" t="s">
        <v>25</v>
      </c>
      <c r="K63" s="6" t="s">
        <v>120</v>
      </c>
      <c r="L63" s="6" t="s">
        <v>250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" x14ac:dyDescent="0.15">
      <c r="A64" s="6">
        <v>63</v>
      </c>
      <c r="B64" s="6" t="s">
        <v>869</v>
      </c>
      <c r="C64" s="6" t="s">
        <v>116</v>
      </c>
      <c r="D64" s="6" t="s">
        <v>254</v>
      </c>
      <c r="E64" s="6" t="s">
        <v>20</v>
      </c>
      <c r="F64" s="6" t="s">
        <v>255</v>
      </c>
      <c r="G64" s="6" t="s">
        <v>22</v>
      </c>
      <c r="H64" s="6" t="s">
        <v>256</v>
      </c>
      <c r="I64" s="6" t="s">
        <v>257</v>
      </c>
      <c r="J64" s="6" t="s">
        <v>25</v>
      </c>
      <c r="K64" s="6" t="s">
        <v>120</v>
      </c>
      <c r="L64" s="6" t="s">
        <v>258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" x14ac:dyDescent="0.15">
      <c r="A65" s="6">
        <v>64</v>
      </c>
      <c r="B65" s="6" t="s">
        <v>870</v>
      </c>
      <c r="C65" s="6" t="s">
        <v>116</v>
      </c>
      <c r="D65" s="6" t="s">
        <v>259</v>
      </c>
      <c r="E65" s="6" t="s">
        <v>20</v>
      </c>
      <c r="F65" s="6" t="s">
        <v>255</v>
      </c>
      <c r="G65" s="6" t="s">
        <v>22</v>
      </c>
      <c r="H65" s="6" t="s">
        <v>256</v>
      </c>
      <c r="I65" s="6" t="s">
        <v>257</v>
      </c>
      <c r="J65" s="6" t="s">
        <v>25</v>
      </c>
      <c r="K65" s="6" t="s">
        <v>120</v>
      </c>
      <c r="L65" s="6" t="s">
        <v>258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" x14ac:dyDescent="0.15">
      <c r="A66" s="6">
        <v>65</v>
      </c>
      <c r="B66" s="6" t="s">
        <v>871</v>
      </c>
      <c r="C66" s="6" t="s">
        <v>18</v>
      </c>
      <c r="D66" s="6" t="s">
        <v>264</v>
      </c>
      <c r="E66" s="6" t="s">
        <v>164</v>
      </c>
      <c r="F66" s="6" t="s">
        <v>265</v>
      </c>
      <c r="G66" s="6" t="s">
        <v>83</v>
      </c>
      <c r="H66" s="6" t="s">
        <v>23</v>
      </c>
      <c r="I66" s="6" t="s">
        <v>266</v>
      </c>
      <c r="J66" s="6" t="s">
        <v>25</v>
      </c>
      <c r="K66" s="6" t="s">
        <v>26</v>
      </c>
      <c r="L66" s="6" t="s">
        <v>267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" x14ac:dyDescent="0.15">
      <c r="A67" s="6">
        <v>66</v>
      </c>
      <c r="B67" s="6" t="s">
        <v>872</v>
      </c>
      <c r="C67" s="6" t="s">
        <v>147</v>
      </c>
      <c r="D67" s="6" t="s">
        <v>272</v>
      </c>
      <c r="E67" s="6" t="s">
        <v>79</v>
      </c>
      <c r="F67" s="6" t="s">
        <v>273</v>
      </c>
      <c r="G67" s="6" t="s">
        <v>22</v>
      </c>
      <c r="H67" s="6" t="s">
        <v>201</v>
      </c>
      <c r="I67" s="6" t="s">
        <v>274</v>
      </c>
      <c r="J67" s="6" t="s">
        <v>25</v>
      </c>
      <c r="K67" s="6" t="s">
        <v>26</v>
      </c>
      <c r="L67" s="6" t="s">
        <v>275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" x14ac:dyDescent="0.15">
      <c r="A68" s="6">
        <v>67</v>
      </c>
      <c r="B68" s="6" t="s">
        <v>873</v>
      </c>
      <c r="C68" s="6" t="s">
        <v>147</v>
      </c>
      <c r="D68" s="6" t="s">
        <v>272</v>
      </c>
      <c r="E68" s="6" t="s">
        <v>79</v>
      </c>
      <c r="F68" s="6" t="s">
        <v>273</v>
      </c>
      <c r="G68" s="6" t="s">
        <v>22</v>
      </c>
      <c r="H68" s="6" t="s">
        <v>201</v>
      </c>
      <c r="I68" s="6" t="s">
        <v>274</v>
      </c>
      <c r="J68" s="6" t="s">
        <v>25</v>
      </c>
      <c r="K68" s="6" t="s">
        <v>26</v>
      </c>
      <c r="L68" s="6" t="s">
        <v>275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" x14ac:dyDescent="0.15">
      <c r="A69" s="6">
        <v>68</v>
      </c>
      <c r="B69" s="6" t="s">
        <v>874</v>
      </c>
      <c r="C69" s="6" t="s">
        <v>147</v>
      </c>
      <c r="D69" s="6" t="s">
        <v>272</v>
      </c>
      <c r="E69" s="6" t="s">
        <v>79</v>
      </c>
      <c r="F69" s="6" t="s">
        <v>273</v>
      </c>
      <c r="G69" s="6" t="s">
        <v>22</v>
      </c>
      <c r="H69" s="6" t="s">
        <v>201</v>
      </c>
      <c r="I69" s="6" t="s">
        <v>274</v>
      </c>
      <c r="J69" s="6" t="s">
        <v>25</v>
      </c>
      <c r="K69" s="6" t="s">
        <v>26</v>
      </c>
      <c r="L69" s="6" t="s">
        <v>275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" x14ac:dyDescent="0.15">
      <c r="A70" s="6">
        <v>69</v>
      </c>
      <c r="B70" s="6" t="s">
        <v>875</v>
      </c>
      <c r="C70" s="6" t="s">
        <v>103</v>
      </c>
      <c r="D70" s="6" t="s">
        <v>280</v>
      </c>
      <c r="E70" s="6" t="s">
        <v>45</v>
      </c>
      <c r="F70" s="6" t="s">
        <v>273</v>
      </c>
      <c r="G70" s="6" t="s">
        <v>22</v>
      </c>
      <c r="H70" s="6" t="s">
        <v>137</v>
      </c>
      <c r="I70" s="6" t="s">
        <v>138</v>
      </c>
      <c r="J70" s="6" t="s">
        <v>25</v>
      </c>
      <c r="K70" s="6" t="s">
        <v>26</v>
      </c>
      <c r="L70" s="6" t="s">
        <v>282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" x14ac:dyDescent="0.15">
      <c r="A71" s="6">
        <v>70</v>
      </c>
      <c r="B71" s="6" t="s">
        <v>876</v>
      </c>
      <c r="C71" s="6" t="s">
        <v>107</v>
      </c>
      <c r="D71" s="6" t="s">
        <v>285</v>
      </c>
      <c r="E71" s="6" t="s">
        <v>79</v>
      </c>
      <c r="F71" s="6" t="s">
        <v>286</v>
      </c>
      <c r="G71" s="6" t="s">
        <v>39</v>
      </c>
      <c r="H71" s="6" t="s">
        <v>70</v>
      </c>
      <c r="I71" s="6" t="s">
        <v>287</v>
      </c>
      <c r="J71" s="6" t="s">
        <v>25</v>
      </c>
      <c r="K71" s="6" t="s">
        <v>26</v>
      </c>
      <c r="L71" s="6" t="s">
        <v>289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" x14ac:dyDescent="0.15">
      <c r="A72" s="6">
        <v>71</v>
      </c>
      <c r="B72" s="6" t="s">
        <v>877</v>
      </c>
      <c r="C72" s="6" t="s">
        <v>36</v>
      </c>
      <c r="D72" s="6" t="s">
        <v>292</v>
      </c>
      <c r="E72" s="6" t="s">
        <v>20</v>
      </c>
      <c r="F72" s="6" t="s">
        <v>293</v>
      </c>
      <c r="G72" s="6" t="s">
        <v>22</v>
      </c>
      <c r="H72" s="6" t="s">
        <v>40</v>
      </c>
      <c r="I72" s="6" t="s">
        <v>119</v>
      </c>
      <c r="J72" s="6" t="s">
        <v>25</v>
      </c>
      <c r="K72" s="6" t="s">
        <v>120</v>
      </c>
      <c r="L72" s="6" t="s">
        <v>294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" x14ac:dyDescent="0.15">
      <c r="A73" s="6">
        <v>72</v>
      </c>
      <c r="B73" s="6" t="s">
        <v>878</v>
      </c>
      <c r="C73" s="6" t="s">
        <v>36</v>
      </c>
      <c r="D73" s="6" t="s">
        <v>295</v>
      </c>
      <c r="E73" s="6" t="s">
        <v>164</v>
      </c>
      <c r="F73" s="6" t="s">
        <v>296</v>
      </c>
      <c r="G73" s="6" t="s">
        <v>22</v>
      </c>
      <c r="H73" s="6" t="s">
        <v>297</v>
      </c>
      <c r="I73" s="6" t="s">
        <v>299</v>
      </c>
      <c r="J73" s="6" t="s">
        <v>25</v>
      </c>
      <c r="K73" s="6" t="s">
        <v>26</v>
      </c>
      <c r="L73" s="6" t="s">
        <v>198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" x14ac:dyDescent="0.15">
      <c r="A74" s="6">
        <v>73</v>
      </c>
      <c r="B74" s="6" t="s">
        <v>879</v>
      </c>
      <c r="C74" s="6" t="s">
        <v>65</v>
      </c>
      <c r="D74" s="6" t="s">
        <v>302</v>
      </c>
      <c r="E74" s="6" t="s">
        <v>45</v>
      </c>
      <c r="F74" s="6" t="s">
        <v>296</v>
      </c>
      <c r="G74" s="6" t="s">
        <v>39</v>
      </c>
      <c r="H74" s="6" t="s">
        <v>70</v>
      </c>
      <c r="I74" s="6" t="s">
        <v>287</v>
      </c>
      <c r="J74" s="6" t="s">
        <v>25</v>
      </c>
      <c r="K74" s="6" t="s">
        <v>26</v>
      </c>
      <c r="L74" s="6" t="s">
        <v>303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" x14ac:dyDescent="0.15">
      <c r="A75" s="6">
        <v>74</v>
      </c>
      <c r="B75" s="6" t="s">
        <v>880</v>
      </c>
      <c r="C75" s="6" t="s">
        <v>43</v>
      </c>
      <c r="D75" s="6" t="s">
        <v>305</v>
      </c>
      <c r="E75" s="6" t="s">
        <v>79</v>
      </c>
      <c r="F75" s="6" t="s">
        <v>306</v>
      </c>
      <c r="G75" s="6" t="s">
        <v>39</v>
      </c>
      <c r="H75" s="6" t="s">
        <v>109</v>
      </c>
      <c r="I75" s="6" t="s">
        <v>307</v>
      </c>
      <c r="J75" s="6" t="s">
        <v>25</v>
      </c>
      <c r="K75" s="6" t="s">
        <v>26</v>
      </c>
      <c r="L75" s="6" t="s">
        <v>308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" x14ac:dyDescent="0.15">
      <c r="A76" s="6">
        <v>75</v>
      </c>
      <c r="B76" s="6" t="s">
        <v>881</v>
      </c>
      <c r="C76" s="6" t="s">
        <v>43</v>
      </c>
      <c r="D76" s="6" t="s">
        <v>305</v>
      </c>
      <c r="E76" s="6" t="s">
        <v>79</v>
      </c>
      <c r="F76" s="6" t="s">
        <v>306</v>
      </c>
      <c r="G76" s="6" t="s">
        <v>39</v>
      </c>
      <c r="H76" s="6" t="s">
        <v>109</v>
      </c>
      <c r="I76" s="6" t="s">
        <v>307</v>
      </c>
      <c r="J76" s="6" t="s">
        <v>25</v>
      </c>
      <c r="K76" s="6" t="s">
        <v>26</v>
      </c>
      <c r="L76" s="6" t="s">
        <v>308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" x14ac:dyDescent="0.15">
      <c r="A77" s="6">
        <v>76</v>
      </c>
      <c r="B77" s="6" t="s">
        <v>882</v>
      </c>
      <c r="C77" s="6" t="s">
        <v>43</v>
      </c>
      <c r="D77" s="6" t="s">
        <v>312</v>
      </c>
      <c r="E77" s="6" t="s">
        <v>79</v>
      </c>
      <c r="F77" s="6" t="s">
        <v>273</v>
      </c>
      <c r="G77" s="6" t="s">
        <v>22</v>
      </c>
      <c r="H77" s="6" t="s">
        <v>109</v>
      </c>
      <c r="I77" s="6" t="s">
        <v>313</v>
      </c>
      <c r="J77" s="6" t="s">
        <v>25</v>
      </c>
      <c r="K77" s="6" t="s">
        <v>26</v>
      </c>
      <c r="L77" s="6" t="s">
        <v>258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" x14ac:dyDescent="0.15">
      <c r="A78" s="6">
        <v>77</v>
      </c>
      <c r="B78" s="6" t="s">
        <v>883</v>
      </c>
      <c r="C78" s="6" t="s">
        <v>43</v>
      </c>
      <c r="D78" s="6" t="s">
        <v>317</v>
      </c>
      <c r="E78" s="6" t="s">
        <v>79</v>
      </c>
      <c r="F78" s="6" t="s">
        <v>319</v>
      </c>
      <c r="G78" s="6" t="s">
        <v>39</v>
      </c>
      <c r="H78" s="6" t="s">
        <v>109</v>
      </c>
      <c r="I78" s="6" t="s">
        <v>320</v>
      </c>
      <c r="J78" s="6" t="s">
        <v>25</v>
      </c>
      <c r="K78" s="6" t="s">
        <v>26</v>
      </c>
      <c r="L78" s="6" t="s">
        <v>267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" x14ac:dyDescent="0.15">
      <c r="A79" s="6">
        <v>78</v>
      </c>
      <c r="B79" s="6" t="s">
        <v>884</v>
      </c>
      <c r="C79" s="6" t="s">
        <v>43</v>
      </c>
      <c r="D79" s="6" t="s">
        <v>317</v>
      </c>
      <c r="E79" s="6" t="s">
        <v>79</v>
      </c>
      <c r="F79" s="6" t="s">
        <v>319</v>
      </c>
      <c r="G79" s="6" t="s">
        <v>39</v>
      </c>
      <c r="H79" s="6" t="s">
        <v>109</v>
      </c>
      <c r="I79" s="6" t="s">
        <v>320</v>
      </c>
      <c r="J79" s="6" t="s">
        <v>25</v>
      </c>
      <c r="K79" s="6" t="s">
        <v>26</v>
      </c>
      <c r="L79" s="6" t="s">
        <v>267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" x14ac:dyDescent="0.15">
      <c r="A80" s="6">
        <v>79</v>
      </c>
      <c r="B80" s="6" t="s">
        <v>885</v>
      </c>
      <c r="C80" s="6" t="s">
        <v>36</v>
      </c>
      <c r="D80" s="6" t="s">
        <v>325</v>
      </c>
      <c r="E80" s="6" t="s">
        <v>79</v>
      </c>
      <c r="F80" s="6" t="s">
        <v>326</v>
      </c>
      <c r="G80" s="6" t="s">
        <v>22</v>
      </c>
      <c r="H80" s="6" t="s">
        <v>297</v>
      </c>
      <c r="I80" s="6" t="s">
        <v>327</v>
      </c>
      <c r="J80" s="6" t="s">
        <v>25</v>
      </c>
      <c r="K80" s="6" t="s">
        <v>26</v>
      </c>
      <c r="L80" s="6" t="s">
        <v>258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" x14ac:dyDescent="0.15">
      <c r="A81" s="6">
        <v>80</v>
      </c>
      <c r="B81" s="6" t="s">
        <v>886</v>
      </c>
      <c r="C81" s="6" t="s">
        <v>49</v>
      </c>
      <c r="D81" s="6" t="s">
        <v>329</v>
      </c>
      <c r="E81" s="6" t="s">
        <v>20</v>
      </c>
      <c r="F81" s="6" t="s">
        <v>330</v>
      </c>
      <c r="G81" s="6" t="s">
        <v>22</v>
      </c>
      <c r="H81" s="6" t="s">
        <v>52</v>
      </c>
      <c r="I81" s="6" t="s">
        <v>331</v>
      </c>
      <c r="J81" s="6" t="s">
        <v>25</v>
      </c>
      <c r="K81" s="6" t="s">
        <v>26</v>
      </c>
      <c r="L81" s="6" t="s">
        <v>258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" x14ac:dyDescent="0.15">
      <c r="A82" s="6">
        <v>81</v>
      </c>
      <c r="B82" s="6" t="s">
        <v>887</v>
      </c>
      <c r="C82" s="6" t="s">
        <v>43</v>
      </c>
      <c r="D82" s="6" t="s">
        <v>333</v>
      </c>
      <c r="E82" s="6" t="s">
        <v>79</v>
      </c>
      <c r="F82" s="6" t="s">
        <v>316</v>
      </c>
      <c r="G82" s="6" t="s">
        <v>68</v>
      </c>
      <c r="H82" s="6" t="s">
        <v>109</v>
      </c>
      <c r="I82" s="6" t="s">
        <v>335</v>
      </c>
      <c r="J82" s="6" t="s">
        <v>25</v>
      </c>
      <c r="K82" s="6" t="s">
        <v>26</v>
      </c>
      <c r="L82" s="6" t="s">
        <v>336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" x14ac:dyDescent="0.15">
      <c r="A83" s="6">
        <v>82</v>
      </c>
      <c r="B83" s="6" t="s">
        <v>888</v>
      </c>
      <c r="C83" s="6" t="s">
        <v>43</v>
      </c>
      <c r="D83" s="6" t="s">
        <v>339</v>
      </c>
      <c r="E83" s="6" t="s">
        <v>79</v>
      </c>
      <c r="F83" s="6" t="s">
        <v>340</v>
      </c>
      <c r="G83" s="6" t="s">
        <v>39</v>
      </c>
      <c r="H83" s="6" t="s">
        <v>109</v>
      </c>
      <c r="I83" s="6" t="s">
        <v>341</v>
      </c>
      <c r="J83" s="6" t="s">
        <v>25</v>
      </c>
      <c r="K83" s="6" t="s">
        <v>26</v>
      </c>
      <c r="L83" s="6" t="s">
        <v>342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" x14ac:dyDescent="0.15">
      <c r="A84" s="6">
        <v>83</v>
      </c>
      <c r="B84" s="6" t="s">
        <v>889</v>
      </c>
      <c r="C84" s="6" t="s">
        <v>49</v>
      </c>
      <c r="D84" s="6" t="s">
        <v>344</v>
      </c>
      <c r="E84" s="6" t="s">
        <v>20</v>
      </c>
      <c r="F84" s="6" t="s">
        <v>345</v>
      </c>
      <c r="G84" s="6" t="s">
        <v>22</v>
      </c>
      <c r="H84" s="6" t="s">
        <v>52</v>
      </c>
      <c r="I84" s="6" t="s">
        <v>331</v>
      </c>
      <c r="J84" s="6" t="s">
        <v>25</v>
      </c>
      <c r="K84" s="6" t="s">
        <v>57</v>
      </c>
      <c r="L84" s="6" t="s">
        <v>348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" x14ac:dyDescent="0.15">
      <c r="A85" s="6">
        <v>84</v>
      </c>
      <c r="B85" s="6" t="s">
        <v>890</v>
      </c>
      <c r="C85" s="6" t="s">
        <v>49</v>
      </c>
      <c r="D85" s="6" t="s">
        <v>350</v>
      </c>
      <c r="E85" s="6" t="s">
        <v>20</v>
      </c>
      <c r="F85" s="6" t="s">
        <v>351</v>
      </c>
      <c r="G85" s="6" t="s">
        <v>22</v>
      </c>
      <c r="H85" s="6" t="s">
        <v>52</v>
      </c>
      <c r="I85" s="6" t="s">
        <v>331</v>
      </c>
      <c r="J85" s="6" t="s">
        <v>25</v>
      </c>
      <c r="K85" s="6" t="s">
        <v>57</v>
      </c>
      <c r="L85" s="6" t="s">
        <v>352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" x14ac:dyDescent="0.15">
      <c r="A86" s="6">
        <v>85</v>
      </c>
      <c r="B86" s="6" t="s">
        <v>891</v>
      </c>
      <c r="C86" s="6" t="s">
        <v>36</v>
      </c>
      <c r="D86" s="6" t="s">
        <v>354</v>
      </c>
      <c r="E86" s="6" t="s">
        <v>79</v>
      </c>
      <c r="F86" s="6" t="s">
        <v>356</v>
      </c>
      <c r="G86" s="6" t="s">
        <v>22</v>
      </c>
      <c r="H86" s="6" t="s">
        <v>297</v>
      </c>
      <c r="I86" s="6" t="s">
        <v>357</v>
      </c>
      <c r="J86" s="6" t="s">
        <v>25</v>
      </c>
      <c r="K86" s="6" t="s">
        <v>26</v>
      </c>
      <c r="L86" s="6" t="s">
        <v>258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" x14ac:dyDescent="0.15">
      <c r="A87" s="6">
        <v>86</v>
      </c>
      <c r="B87" s="6" t="s">
        <v>892</v>
      </c>
      <c r="C87" s="6" t="s">
        <v>36</v>
      </c>
      <c r="D87" s="6" t="s">
        <v>358</v>
      </c>
      <c r="E87" s="6" t="s">
        <v>20</v>
      </c>
      <c r="F87" s="6" t="s">
        <v>359</v>
      </c>
      <c r="G87" s="6" t="s">
        <v>22</v>
      </c>
      <c r="H87" s="6" t="s">
        <v>297</v>
      </c>
      <c r="I87" s="6" t="s">
        <v>360</v>
      </c>
      <c r="J87" s="6" t="s">
        <v>25</v>
      </c>
      <c r="K87" s="6" t="s">
        <v>26</v>
      </c>
      <c r="L87" s="6" t="s">
        <v>361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" x14ac:dyDescent="0.15">
      <c r="A88" s="6">
        <v>87</v>
      </c>
      <c r="B88" s="6" t="s">
        <v>893</v>
      </c>
      <c r="C88" s="6" t="s">
        <v>103</v>
      </c>
      <c r="D88" s="6" t="s">
        <v>363</v>
      </c>
      <c r="E88" s="6" t="s">
        <v>20</v>
      </c>
      <c r="F88" s="6" t="s">
        <v>364</v>
      </c>
      <c r="G88" s="6" t="s">
        <v>22</v>
      </c>
      <c r="H88" s="6" t="s">
        <v>137</v>
      </c>
      <c r="I88" s="6" t="s">
        <v>365</v>
      </c>
      <c r="J88" s="6" t="s">
        <v>25</v>
      </c>
      <c r="K88" s="6" t="s">
        <v>57</v>
      </c>
      <c r="L88" s="6" t="s">
        <v>366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" x14ac:dyDescent="0.15">
      <c r="A89" s="6">
        <v>88</v>
      </c>
      <c r="B89" s="6" t="s">
        <v>894</v>
      </c>
      <c r="C89" s="6" t="s">
        <v>65</v>
      </c>
      <c r="D89" s="6" t="s">
        <v>370</v>
      </c>
      <c r="E89" s="6" t="s">
        <v>20</v>
      </c>
      <c r="F89" s="6" t="s">
        <v>371</v>
      </c>
      <c r="G89" s="6" t="s">
        <v>39</v>
      </c>
      <c r="H89" s="6" t="s">
        <v>70</v>
      </c>
      <c r="I89" s="11" t="s">
        <v>372</v>
      </c>
      <c r="J89" s="6" t="s">
        <v>25</v>
      </c>
      <c r="K89" s="6" t="s">
        <v>246</v>
      </c>
      <c r="L89" s="6" t="s">
        <v>373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" x14ac:dyDescent="0.15">
      <c r="A90" s="6">
        <v>89</v>
      </c>
      <c r="B90" s="6" t="s">
        <v>895</v>
      </c>
      <c r="C90" s="6" t="s">
        <v>107</v>
      </c>
      <c r="D90" s="6" t="s">
        <v>370</v>
      </c>
      <c r="E90" s="6" t="s">
        <v>20</v>
      </c>
      <c r="F90" s="6" t="s">
        <v>371</v>
      </c>
      <c r="G90" s="6" t="s">
        <v>136</v>
      </c>
      <c r="H90" s="6" t="s">
        <v>70</v>
      </c>
      <c r="I90" s="6" t="s">
        <v>372</v>
      </c>
      <c r="J90" s="6" t="s">
        <v>374</v>
      </c>
      <c r="K90" s="6"/>
      <c r="L90" s="6" t="s">
        <v>170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" x14ac:dyDescent="0.15">
      <c r="A91" s="6">
        <v>90</v>
      </c>
      <c r="B91" s="6" t="s">
        <v>896</v>
      </c>
      <c r="C91" s="6" t="s">
        <v>107</v>
      </c>
      <c r="D91" s="6" t="s">
        <v>370</v>
      </c>
      <c r="E91" s="6" t="s">
        <v>20</v>
      </c>
      <c r="F91" s="6" t="s">
        <v>371</v>
      </c>
      <c r="G91" s="6" t="s">
        <v>136</v>
      </c>
      <c r="H91" s="6" t="s">
        <v>70</v>
      </c>
      <c r="I91" s="6" t="s">
        <v>372</v>
      </c>
      <c r="J91" s="6" t="s">
        <v>374</v>
      </c>
      <c r="K91" s="6"/>
      <c r="L91" s="6" t="s">
        <v>170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" x14ac:dyDescent="0.15">
      <c r="A92" s="6">
        <v>91</v>
      </c>
      <c r="B92" s="6" t="s">
        <v>897</v>
      </c>
      <c r="C92" s="6" t="s">
        <v>107</v>
      </c>
      <c r="D92" s="6" t="s">
        <v>370</v>
      </c>
      <c r="E92" s="6" t="s">
        <v>20</v>
      </c>
      <c r="F92" s="6" t="s">
        <v>371</v>
      </c>
      <c r="G92" s="6" t="s">
        <v>136</v>
      </c>
      <c r="H92" s="6" t="s">
        <v>70</v>
      </c>
      <c r="I92" s="6" t="s">
        <v>372</v>
      </c>
      <c r="J92" s="6" t="s">
        <v>374</v>
      </c>
      <c r="K92" s="6"/>
      <c r="L92" s="6" t="s">
        <v>170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" x14ac:dyDescent="0.15">
      <c r="A93" s="6">
        <v>92</v>
      </c>
      <c r="B93" s="6" t="s">
        <v>898</v>
      </c>
      <c r="C93" s="6" t="s">
        <v>49</v>
      </c>
      <c r="D93" s="6" t="s">
        <v>379</v>
      </c>
      <c r="E93" s="6" t="s">
        <v>20</v>
      </c>
      <c r="F93" s="6" t="s">
        <v>380</v>
      </c>
      <c r="G93" s="6" t="s">
        <v>22</v>
      </c>
      <c r="H93" s="6" t="s">
        <v>40</v>
      </c>
      <c r="I93" s="6" t="s">
        <v>381</v>
      </c>
      <c r="J93" s="6" t="s">
        <v>25</v>
      </c>
      <c r="K93" s="6" t="s">
        <v>33</v>
      </c>
      <c r="L93" s="6" t="s">
        <v>198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" x14ac:dyDescent="0.15">
      <c r="A94" s="6">
        <v>93</v>
      </c>
      <c r="B94" s="6" t="s">
        <v>899</v>
      </c>
      <c r="C94" s="6" t="s">
        <v>18</v>
      </c>
      <c r="D94" s="6" t="s">
        <v>382</v>
      </c>
      <c r="E94" s="6" t="s">
        <v>45</v>
      </c>
      <c r="F94" s="6" t="s">
        <v>383</v>
      </c>
      <c r="G94" s="6" t="s">
        <v>384</v>
      </c>
      <c r="H94" s="6" t="s">
        <v>23</v>
      </c>
      <c r="I94" s="6" t="s">
        <v>385</v>
      </c>
      <c r="J94" s="6" t="s">
        <v>25</v>
      </c>
      <c r="K94" s="6" t="s">
        <v>26</v>
      </c>
      <c r="L94" s="6" t="s">
        <v>386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" x14ac:dyDescent="0.15">
      <c r="A95" s="6">
        <v>94</v>
      </c>
      <c r="B95" s="6" t="s">
        <v>900</v>
      </c>
      <c r="C95" s="6" t="s">
        <v>36</v>
      </c>
      <c r="D95" s="6" t="s">
        <v>387</v>
      </c>
      <c r="E95" s="6" t="s">
        <v>45</v>
      </c>
      <c r="F95" s="6" t="s">
        <v>388</v>
      </c>
      <c r="G95" s="6" t="s">
        <v>39</v>
      </c>
      <c r="H95" s="6" t="s">
        <v>389</v>
      </c>
      <c r="I95" s="6" t="s">
        <v>390</v>
      </c>
      <c r="J95" s="6" t="s">
        <v>25</v>
      </c>
      <c r="K95" s="6" t="s">
        <v>26</v>
      </c>
      <c r="L95" s="6" t="s">
        <v>391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" x14ac:dyDescent="0.15">
      <c r="A96" s="6">
        <v>95</v>
      </c>
      <c r="B96" s="6" t="s">
        <v>901</v>
      </c>
      <c r="C96" s="6" t="s">
        <v>36</v>
      </c>
      <c r="D96" s="12" t="s">
        <v>392</v>
      </c>
      <c r="E96" s="6" t="s">
        <v>20</v>
      </c>
      <c r="F96" s="6" t="s">
        <v>393</v>
      </c>
      <c r="G96" s="6" t="s">
        <v>22</v>
      </c>
      <c r="H96" s="6" t="s">
        <v>389</v>
      </c>
      <c r="I96" s="6" t="s">
        <v>394</v>
      </c>
      <c r="J96" s="6" t="s">
        <v>25</v>
      </c>
      <c r="K96" s="6" t="s">
        <v>395</v>
      </c>
      <c r="L96" s="6" t="s">
        <v>396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" x14ac:dyDescent="0.15">
      <c r="A97" s="6">
        <v>96</v>
      </c>
      <c r="B97" s="6" t="s">
        <v>902</v>
      </c>
      <c r="C97" s="6" t="s">
        <v>36</v>
      </c>
      <c r="D97" s="6" t="s">
        <v>397</v>
      </c>
      <c r="E97" s="6" t="s">
        <v>20</v>
      </c>
      <c r="F97" s="6" t="s">
        <v>393</v>
      </c>
      <c r="G97" s="6" t="s">
        <v>22</v>
      </c>
      <c r="H97" s="6" t="s">
        <v>389</v>
      </c>
      <c r="I97" s="6" t="s">
        <v>394</v>
      </c>
      <c r="J97" s="6" t="s">
        <v>25</v>
      </c>
      <c r="K97" s="6" t="s">
        <v>395</v>
      </c>
      <c r="L97" s="6" t="s">
        <v>396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" x14ac:dyDescent="0.15">
      <c r="A98" s="6">
        <v>97</v>
      </c>
      <c r="B98" s="6" t="s">
        <v>903</v>
      </c>
      <c r="C98" s="6" t="s">
        <v>43</v>
      </c>
      <c r="D98" s="6" t="s">
        <v>402</v>
      </c>
      <c r="E98" s="6" t="s">
        <v>20</v>
      </c>
      <c r="F98" s="6" t="s">
        <v>403</v>
      </c>
      <c r="G98" s="6" t="s">
        <v>68</v>
      </c>
      <c r="H98" s="6" t="s">
        <v>405</v>
      </c>
      <c r="I98" s="6" t="s">
        <v>124</v>
      </c>
      <c r="J98" s="6" t="s">
        <v>25</v>
      </c>
      <c r="K98" s="6"/>
      <c r="L98" s="6" t="s">
        <v>406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" x14ac:dyDescent="0.15">
      <c r="A99" s="6">
        <v>98</v>
      </c>
      <c r="B99" s="6" t="s">
        <v>904</v>
      </c>
      <c r="C99" s="6" t="s">
        <v>43</v>
      </c>
      <c r="D99" s="6" t="s">
        <v>410</v>
      </c>
      <c r="E99" s="6" t="s">
        <v>20</v>
      </c>
      <c r="F99" s="12" t="s">
        <v>403</v>
      </c>
      <c r="G99" s="6" t="s">
        <v>68</v>
      </c>
      <c r="H99" s="12" t="s">
        <v>405</v>
      </c>
      <c r="I99" s="6" t="s">
        <v>124</v>
      </c>
      <c r="J99" s="6" t="s">
        <v>25</v>
      </c>
      <c r="K99" s="12"/>
      <c r="L99" s="6" t="s">
        <v>415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" x14ac:dyDescent="0.15">
      <c r="A100" s="6">
        <v>99</v>
      </c>
      <c r="B100" s="6" t="s">
        <v>905</v>
      </c>
      <c r="C100" s="12" t="s">
        <v>204</v>
      </c>
      <c r="D100" s="6" t="s">
        <v>410</v>
      </c>
      <c r="E100" s="6" t="s">
        <v>20</v>
      </c>
      <c r="F100" s="12" t="s">
        <v>403</v>
      </c>
      <c r="G100" s="12" t="s">
        <v>68</v>
      </c>
      <c r="H100" s="12" t="s">
        <v>405</v>
      </c>
      <c r="I100" s="6" t="s">
        <v>124</v>
      </c>
      <c r="J100" s="6" t="s">
        <v>25</v>
      </c>
      <c r="K100" s="12"/>
      <c r="L100" s="6" t="s">
        <v>415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" x14ac:dyDescent="0.15">
      <c r="A101" s="6">
        <v>100</v>
      </c>
      <c r="B101" s="6" t="s">
        <v>906</v>
      </c>
      <c r="C101" s="6" t="s">
        <v>43</v>
      </c>
      <c r="D101" s="6" t="s">
        <v>410</v>
      </c>
      <c r="E101" s="6" t="s">
        <v>20</v>
      </c>
      <c r="F101" s="12" t="s">
        <v>403</v>
      </c>
      <c r="G101" s="12" t="s">
        <v>68</v>
      </c>
      <c r="H101" s="12" t="s">
        <v>405</v>
      </c>
      <c r="I101" s="12" t="s">
        <v>124</v>
      </c>
      <c r="J101" s="6" t="s">
        <v>25</v>
      </c>
      <c r="K101" s="12"/>
      <c r="L101" s="12" t="s">
        <v>415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" x14ac:dyDescent="0.15">
      <c r="A102" s="6">
        <v>101</v>
      </c>
      <c r="B102" s="6" t="s">
        <v>907</v>
      </c>
      <c r="C102" s="12" t="s">
        <v>204</v>
      </c>
      <c r="D102" s="6" t="s">
        <v>410</v>
      </c>
      <c r="E102" s="6" t="s">
        <v>20</v>
      </c>
      <c r="F102" s="12" t="s">
        <v>403</v>
      </c>
      <c r="G102" s="12" t="s">
        <v>68</v>
      </c>
      <c r="H102" s="12" t="s">
        <v>405</v>
      </c>
      <c r="I102" s="12" t="s">
        <v>124</v>
      </c>
      <c r="J102" s="6" t="s">
        <v>25</v>
      </c>
      <c r="K102" s="12"/>
      <c r="L102" s="6" t="s">
        <v>415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" x14ac:dyDescent="0.15">
      <c r="A103" s="6">
        <v>102</v>
      </c>
      <c r="B103" s="6" t="s">
        <v>908</v>
      </c>
      <c r="C103" s="12" t="s">
        <v>204</v>
      </c>
      <c r="D103" s="6" t="s">
        <v>419</v>
      </c>
      <c r="E103" s="6" t="s">
        <v>20</v>
      </c>
      <c r="F103" s="12" t="s">
        <v>403</v>
      </c>
      <c r="G103" s="12" t="s">
        <v>68</v>
      </c>
      <c r="H103" s="12" t="s">
        <v>405</v>
      </c>
      <c r="I103" s="6" t="s">
        <v>124</v>
      </c>
      <c r="J103" s="6" t="s">
        <v>25</v>
      </c>
      <c r="K103" s="12"/>
      <c r="L103" s="6" t="s">
        <v>415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" x14ac:dyDescent="0.15">
      <c r="A104" s="6">
        <v>103</v>
      </c>
      <c r="B104" s="6" t="s">
        <v>909</v>
      </c>
      <c r="C104" s="12" t="s">
        <v>204</v>
      </c>
      <c r="D104" s="6" t="s">
        <v>419</v>
      </c>
      <c r="E104" s="6" t="s">
        <v>20</v>
      </c>
      <c r="F104" s="12" t="s">
        <v>403</v>
      </c>
      <c r="G104" s="12" t="s">
        <v>68</v>
      </c>
      <c r="H104" s="6" t="s">
        <v>405</v>
      </c>
      <c r="I104" s="12" t="s">
        <v>124</v>
      </c>
      <c r="J104" s="6" t="s">
        <v>25</v>
      </c>
      <c r="K104" s="12"/>
      <c r="L104" s="6" t="s">
        <v>415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" x14ac:dyDescent="0.15">
      <c r="A105" s="6">
        <v>104</v>
      </c>
      <c r="B105" s="6" t="s">
        <v>910</v>
      </c>
      <c r="C105" s="6" t="s">
        <v>147</v>
      </c>
      <c r="D105" s="6" t="s">
        <v>424</v>
      </c>
      <c r="E105" s="6" t="s">
        <v>45</v>
      </c>
      <c r="F105" s="6" t="s">
        <v>426</v>
      </c>
      <c r="G105" s="6" t="s">
        <v>22</v>
      </c>
      <c r="H105" s="6" t="s">
        <v>40</v>
      </c>
      <c r="I105" s="6" t="s">
        <v>427</v>
      </c>
      <c r="J105" s="6" t="s">
        <v>25</v>
      </c>
      <c r="K105" s="6" t="s">
        <v>26</v>
      </c>
      <c r="L105" s="6" t="s">
        <v>428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" x14ac:dyDescent="0.15">
      <c r="A106" s="6">
        <v>105</v>
      </c>
      <c r="B106" s="6" t="s">
        <v>911</v>
      </c>
      <c r="C106" s="6" t="s">
        <v>80</v>
      </c>
      <c r="D106" s="6" t="s">
        <v>429</v>
      </c>
      <c r="E106" s="6" t="s">
        <v>20</v>
      </c>
      <c r="F106" s="6" t="s">
        <v>430</v>
      </c>
      <c r="G106" s="6" t="s">
        <v>22</v>
      </c>
      <c r="H106" s="6" t="s">
        <v>431</v>
      </c>
      <c r="I106" s="6" t="s">
        <v>432</v>
      </c>
      <c r="J106" s="6" t="s">
        <v>25</v>
      </c>
      <c r="K106" s="6" t="s">
        <v>33</v>
      </c>
      <c r="L106" s="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" x14ac:dyDescent="0.15">
      <c r="A107" s="6">
        <v>106</v>
      </c>
      <c r="B107" s="6" t="s">
        <v>912</v>
      </c>
      <c r="C107" s="6" t="s">
        <v>36</v>
      </c>
      <c r="D107" s="6" t="s">
        <v>436</v>
      </c>
      <c r="E107" s="6" t="s">
        <v>45</v>
      </c>
      <c r="F107" s="6" t="s">
        <v>437</v>
      </c>
      <c r="G107" s="6" t="s">
        <v>39</v>
      </c>
      <c r="H107" s="6" t="s">
        <v>389</v>
      </c>
      <c r="I107" s="6" t="s">
        <v>394</v>
      </c>
      <c r="J107" s="6" t="s">
        <v>25</v>
      </c>
      <c r="K107" s="6" t="s">
        <v>26</v>
      </c>
      <c r="L107" s="6" t="s">
        <v>438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6" x14ac:dyDescent="0.15">
      <c r="A108" s="6">
        <v>107</v>
      </c>
      <c r="B108" s="6" t="s">
        <v>913</v>
      </c>
      <c r="C108" s="6" t="s">
        <v>36</v>
      </c>
      <c r="D108" s="6" t="s">
        <v>441</v>
      </c>
      <c r="E108" s="6" t="s">
        <v>164</v>
      </c>
      <c r="F108" s="6" t="s">
        <v>442</v>
      </c>
      <c r="G108" s="6" t="s">
        <v>39</v>
      </c>
      <c r="H108" s="6" t="s">
        <v>443</v>
      </c>
      <c r="I108" s="6" t="s">
        <v>444</v>
      </c>
      <c r="J108" s="6" t="s">
        <v>25</v>
      </c>
      <c r="K108" s="6" t="s">
        <v>26</v>
      </c>
      <c r="L108" s="6" t="s">
        <v>445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" x14ac:dyDescent="0.15">
      <c r="A109" s="6">
        <v>108</v>
      </c>
      <c r="B109" s="6" t="s">
        <v>914</v>
      </c>
      <c r="C109" s="6" t="s">
        <v>36</v>
      </c>
      <c r="D109" s="6" t="s">
        <v>448</v>
      </c>
      <c r="E109" s="6" t="s">
        <v>79</v>
      </c>
      <c r="F109" s="6" t="s">
        <v>451</v>
      </c>
      <c r="G109" s="6" t="s">
        <v>136</v>
      </c>
      <c r="H109" s="6" t="s">
        <v>389</v>
      </c>
      <c r="I109" s="12" t="s">
        <v>452</v>
      </c>
      <c r="J109" s="6" t="s">
        <v>25</v>
      </c>
      <c r="K109" s="6" t="s">
        <v>26</v>
      </c>
      <c r="L109" s="6" t="s">
        <v>455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" x14ac:dyDescent="0.15">
      <c r="A110" s="6">
        <v>109</v>
      </c>
      <c r="B110" s="6" t="s">
        <v>915</v>
      </c>
      <c r="C110" s="6" t="s">
        <v>28</v>
      </c>
      <c r="D110" s="6" t="s">
        <v>458</v>
      </c>
      <c r="E110" s="6" t="s">
        <v>20</v>
      </c>
      <c r="F110" s="6" t="s">
        <v>459</v>
      </c>
      <c r="G110" s="6" t="s">
        <v>39</v>
      </c>
      <c r="H110" s="6" t="s">
        <v>31</v>
      </c>
      <c r="I110" s="6" t="s">
        <v>461</v>
      </c>
      <c r="J110" s="6" t="s">
        <v>25</v>
      </c>
      <c r="K110" s="6"/>
      <c r="L110" s="6" t="s">
        <v>465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" x14ac:dyDescent="0.15">
      <c r="A111" s="6">
        <v>110</v>
      </c>
      <c r="B111" s="6" t="s">
        <v>916</v>
      </c>
      <c r="C111" s="6" t="s">
        <v>35</v>
      </c>
      <c r="D111" s="6" t="s">
        <v>466</v>
      </c>
      <c r="E111" s="6" t="s">
        <v>79</v>
      </c>
      <c r="F111" s="6" t="s">
        <v>467</v>
      </c>
      <c r="G111" s="6" t="s">
        <v>39</v>
      </c>
      <c r="H111" s="6" t="s">
        <v>468</v>
      </c>
      <c r="I111" s="6" t="s">
        <v>469</v>
      </c>
      <c r="J111" s="6" t="s">
        <v>25</v>
      </c>
      <c r="K111" s="6" t="s">
        <v>26</v>
      </c>
      <c r="L111" s="6" t="s">
        <v>474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" x14ac:dyDescent="0.15">
      <c r="A112" s="6">
        <v>111</v>
      </c>
      <c r="B112" s="6" t="s">
        <v>917</v>
      </c>
      <c r="C112" s="6" t="s">
        <v>35</v>
      </c>
      <c r="D112" s="6" t="s">
        <v>466</v>
      </c>
      <c r="E112" s="6" t="s">
        <v>79</v>
      </c>
      <c r="F112" s="6" t="s">
        <v>467</v>
      </c>
      <c r="G112" s="6" t="s">
        <v>39</v>
      </c>
      <c r="H112" s="6" t="s">
        <v>468</v>
      </c>
      <c r="I112" s="6" t="s">
        <v>469</v>
      </c>
      <c r="J112" s="6" t="s">
        <v>25</v>
      </c>
      <c r="K112" s="6" t="s">
        <v>26</v>
      </c>
      <c r="L112" s="6" t="s">
        <v>474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" x14ac:dyDescent="0.15">
      <c r="A113" s="6">
        <v>112</v>
      </c>
      <c r="B113" s="6" t="s">
        <v>918</v>
      </c>
      <c r="C113" s="6" t="s">
        <v>35</v>
      </c>
      <c r="D113" s="6" t="s">
        <v>466</v>
      </c>
      <c r="E113" s="6" t="s">
        <v>79</v>
      </c>
      <c r="F113" s="6" t="s">
        <v>467</v>
      </c>
      <c r="G113" s="6" t="s">
        <v>39</v>
      </c>
      <c r="H113" s="6" t="s">
        <v>468</v>
      </c>
      <c r="I113" s="6" t="s">
        <v>469</v>
      </c>
      <c r="J113" s="6" t="s">
        <v>25</v>
      </c>
      <c r="K113" s="6" t="s">
        <v>26</v>
      </c>
      <c r="L113" s="6" t="s">
        <v>474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" x14ac:dyDescent="0.15">
      <c r="A114" s="6">
        <v>113</v>
      </c>
      <c r="B114" s="6" t="s">
        <v>919</v>
      </c>
      <c r="C114" s="6" t="s">
        <v>35</v>
      </c>
      <c r="D114" s="6" t="s">
        <v>466</v>
      </c>
      <c r="E114" s="6" t="s">
        <v>79</v>
      </c>
      <c r="F114" s="6" t="s">
        <v>467</v>
      </c>
      <c r="G114" s="6" t="s">
        <v>39</v>
      </c>
      <c r="H114" s="6" t="s">
        <v>468</v>
      </c>
      <c r="I114" s="6" t="s">
        <v>469</v>
      </c>
      <c r="J114" s="6" t="s">
        <v>25</v>
      </c>
      <c r="K114" s="6" t="s">
        <v>26</v>
      </c>
      <c r="L114" s="6" t="s">
        <v>474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" x14ac:dyDescent="0.15">
      <c r="A115" s="6">
        <v>114</v>
      </c>
      <c r="B115" s="6" t="s">
        <v>920</v>
      </c>
      <c r="C115" s="6" t="s">
        <v>49</v>
      </c>
      <c r="D115" s="6" t="s">
        <v>481</v>
      </c>
      <c r="E115" s="6" t="s">
        <v>164</v>
      </c>
      <c r="F115" s="6" t="s">
        <v>482</v>
      </c>
      <c r="G115" s="6" t="s">
        <v>22</v>
      </c>
      <c r="H115" s="6" t="s">
        <v>483</v>
      </c>
      <c r="I115" s="6" t="s">
        <v>485</v>
      </c>
      <c r="J115" s="6" t="s">
        <v>25</v>
      </c>
      <c r="K115" s="6" t="s">
        <v>26</v>
      </c>
      <c r="L115" s="6" t="s">
        <v>486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" x14ac:dyDescent="0.15">
      <c r="A116" s="6">
        <v>115</v>
      </c>
      <c r="B116" s="6" t="s">
        <v>921</v>
      </c>
      <c r="C116" s="6" t="s">
        <v>49</v>
      </c>
      <c r="D116" s="6" t="s">
        <v>489</v>
      </c>
      <c r="E116" s="6" t="s">
        <v>79</v>
      </c>
      <c r="F116" s="6" t="s">
        <v>490</v>
      </c>
      <c r="G116" s="6" t="s">
        <v>39</v>
      </c>
      <c r="H116" s="6" t="s">
        <v>491</v>
      </c>
      <c r="I116" s="6" t="s">
        <v>485</v>
      </c>
      <c r="J116" s="6" t="s">
        <v>25</v>
      </c>
      <c r="K116" s="6" t="s">
        <v>26</v>
      </c>
      <c r="L116" s="6" t="s">
        <v>492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" x14ac:dyDescent="0.15">
      <c r="A117" s="6">
        <v>116</v>
      </c>
      <c r="B117" s="6" t="s">
        <v>922</v>
      </c>
      <c r="C117" s="6" t="s">
        <v>18</v>
      </c>
      <c r="D117" s="6" t="s">
        <v>496</v>
      </c>
      <c r="E117" s="6" t="s">
        <v>20</v>
      </c>
      <c r="F117" s="6" t="s">
        <v>498</v>
      </c>
      <c r="G117" s="6" t="s">
        <v>39</v>
      </c>
      <c r="H117" s="6" t="s">
        <v>23</v>
      </c>
      <c r="I117" s="6" t="s">
        <v>499</v>
      </c>
      <c r="J117" s="6" t="s">
        <v>25</v>
      </c>
      <c r="K117" s="6" t="s">
        <v>33</v>
      </c>
      <c r="L117" s="6" t="s">
        <v>500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" x14ac:dyDescent="0.15">
      <c r="A118" s="6">
        <v>117</v>
      </c>
      <c r="B118" s="6" t="s">
        <v>923</v>
      </c>
      <c r="C118" s="6" t="s">
        <v>49</v>
      </c>
      <c r="D118" s="6" t="s">
        <v>501</v>
      </c>
      <c r="E118" s="6" t="s">
        <v>20</v>
      </c>
      <c r="F118" s="6" t="s">
        <v>502</v>
      </c>
      <c r="G118" s="6" t="s">
        <v>39</v>
      </c>
      <c r="H118" s="6" t="s">
        <v>503</v>
      </c>
      <c r="I118" s="6" t="s">
        <v>504</v>
      </c>
      <c r="J118" s="6" t="s">
        <v>25</v>
      </c>
      <c r="K118" s="6" t="s">
        <v>26</v>
      </c>
      <c r="L118" s="6" t="s">
        <v>404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" x14ac:dyDescent="0.15">
      <c r="A119" s="6">
        <v>118</v>
      </c>
      <c r="B119" s="6" t="s">
        <v>924</v>
      </c>
      <c r="C119" s="6" t="s">
        <v>36</v>
      </c>
      <c r="D119" s="6" t="s">
        <v>511</v>
      </c>
      <c r="E119" s="6" t="s">
        <v>20</v>
      </c>
      <c r="F119" s="6" t="s">
        <v>512</v>
      </c>
      <c r="G119" s="6" t="s">
        <v>39</v>
      </c>
      <c r="H119" s="6" t="s">
        <v>40</v>
      </c>
      <c r="I119" s="6" t="s">
        <v>513</v>
      </c>
      <c r="J119" s="6" t="s">
        <v>25</v>
      </c>
      <c r="K119" s="6" t="s">
        <v>120</v>
      </c>
      <c r="L119" s="6" t="s">
        <v>514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" x14ac:dyDescent="0.15">
      <c r="A120" s="6">
        <v>119</v>
      </c>
      <c r="B120" s="6" t="s">
        <v>925</v>
      </c>
      <c r="C120" s="6" t="s">
        <v>93</v>
      </c>
      <c r="D120" s="6" t="s">
        <v>515</v>
      </c>
      <c r="E120" s="6" t="s">
        <v>45</v>
      </c>
      <c r="F120" s="6" t="s">
        <v>516</v>
      </c>
      <c r="G120" s="6" t="s">
        <v>136</v>
      </c>
      <c r="H120" s="6" t="s">
        <v>40</v>
      </c>
      <c r="I120" s="6" t="s">
        <v>519</v>
      </c>
      <c r="J120" s="6" t="s">
        <v>25</v>
      </c>
      <c r="K120" s="6" t="s">
        <v>26</v>
      </c>
      <c r="L120" s="6" t="s">
        <v>521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" x14ac:dyDescent="0.15">
      <c r="A121" s="6">
        <v>120</v>
      </c>
      <c r="B121" s="6" t="s">
        <v>926</v>
      </c>
      <c r="C121" s="6" t="s">
        <v>93</v>
      </c>
      <c r="D121" s="6" t="s">
        <v>515</v>
      </c>
      <c r="E121" s="6" t="s">
        <v>45</v>
      </c>
      <c r="F121" s="6" t="s">
        <v>516</v>
      </c>
      <c r="G121" s="6" t="s">
        <v>136</v>
      </c>
      <c r="H121" s="6" t="s">
        <v>40</v>
      </c>
      <c r="I121" s="6" t="s">
        <v>519</v>
      </c>
      <c r="J121" s="6" t="s">
        <v>25</v>
      </c>
      <c r="K121" s="6" t="s">
        <v>26</v>
      </c>
      <c r="L121" s="6" t="s">
        <v>521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" x14ac:dyDescent="0.15">
      <c r="A122" s="6">
        <v>121</v>
      </c>
      <c r="B122" s="6" t="s">
        <v>927</v>
      </c>
      <c r="C122" s="6" t="s">
        <v>36</v>
      </c>
      <c r="D122" s="6" t="s">
        <v>527</v>
      </c>
      <c r="E122" s="6" t="s">
        <v>45</v>
      </c>
      <c r="F122" s="6" t="s">
        <v>516</v>
      </c>
      <c r="G122" s="6" t="s">
        <v>22</v>
      </c>
      <c r="H122" s="6" t="s">
        <v>40</v>
      </c>
      <c r="I122" s="6" t="s">
        <v>519</v>
      </c>
      <c r="J122" s="6" t="s">
        <v>25</v>
      </c>
      <c r="K122" s="6" t="s">
        <v>26</v>
      </c>
      <c r="L122" s="6" t="s">
        <v>27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" x14ac:dyDescent="0.15">
      <c r="A123" s="6">
        <v>122</v>
      </c>
      <c r="B123" s="6" t="s">
        <v>928</v>
      </c>
      <c r="C123" s="6" t="s">
        <v>49</v>
      </c>
      <c r="D123" s="6" t="s">
        <v>528</v>
      </c>
      <c r="E123" s="6" t="s">
        <v>20</v>
      </c>
      <c r="F123" s="6" t="s">
        <v>516</v>
      </c>
      <c r="G123" s="6" t="s">
        <v>22</v>
      </c>
      <c r="H123" s="6" t="s">
        <v>40</v>
      </c>
      <c r="I123" s="6" t="s">
        <v>519</v>
      </c>
      <c r="J123" s="6" t="s">
        <v>25</v>
      </c>
      <c r="K123" s="6" t="s">
        <v>120</v>
      </c>
      <c r="L123" s="6" t="s">
        <v>27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" x14ac:dyDescent="0.15">
      <c r="A124" s="6">
        <v>123</v>
      </c>
      <c r="B124" s="6" t="s">
        <v>929</v>
      </c>
      <c r="C124" s="6" t="s">
        <v>116</v>
      </c>
      <c r="D124" s="6"/>
      <c r="E124" s="6" t="s">
        <v>20</v>
      </c>
      <c r="F124" s="6" t="s">
        <v>532</v>
      </c>
      <c r="G124" s="6" t="s">
        <v>39</v>
      </c>
      <c r="H124" s="6" t="s">
        <v>256</v>
      </c>
      <c r="I124" s="6" t="s">
        <v>534</v>
      </c>
      <c r="J124" s="6" t="s">
        <v>374</v>
      </c>
      <c r="K124" s="6"/>
      <c r="L124" s="6" t="s">
        <v>535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" x14ac:dyDescent="0.15">
      <c r="A125" s="6">
        <v>124</v>
      </c>
      <c r="B125" s="6" t="s">
        <v>930</v>
      </c>
      <c r="C125" s="6" t="s">
        <v>36</v>
      </c>
      <c r="D125" s="6" t="s">
        <v>536</v>
      </c>
      <c r="E125" s="6" t="s">
        <v>45</v>
      </c>
      <c r="F125" s="6" t="s">
        <v>537</v>
      </c>
      <c r="G125" s="6" t="s">
        <v>22</v>
      </c>
      <c r="H125" s="6" t="s">
        <v>538</v>
      </c>
      <c r="I125" s="6" t="s">
        <v>539</v>
      </c>
      <c r="J125" s="6" t="s">
        <v>25</v>
      </c>
      <c r="K125" s="6" t="s">
        <v>26</v>
      </c>
      <c r="L125" s="6" t="s">
        <v>540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" x14ac:dyDescent="0.15">
      <c r="A126" s="6">
        <v>125</v>
      </c>
      <c r="B126" s="6" t="s">
        <v>931</v>
      </c>
      <c r="C126" s="6" t="s">
        <v>36</v>
      </c>
      <c r="D126" s="6" t="s">
        <v>536</v>
      </c>
      <c r="E126" s="6" t="s">
        <v>45</v>
      </c>
      <c r="F126" s="6" t="s">
        <v>537</v>
      </c>
      <c r="G126" s="6" t="s">
        <v>22</v>
      </c>
      <c r="H126" s="6" t="s">
        <v>538</v>
      </c>
      <c r="I126" s="6" t="s">
        <v>539</v>
      </c>
      <c r="J126" s="6" t="s">
        <v>25</v>
      </c>
      <c r="K126" s="6" t="s">
        <v>26</v>
      </c>
      <c r="L126" s="6" t="s">
        <v>540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" x14ac:dyDescent="0.15">
      <c r="A127" s="6">
        <v>126</v>
      </c>
      <c r="B127" s="6" t="s">
        <v>932</v>
      </c>
      <c r="C127" s="6" t="s">
        <v>36</v>
      </c>
      <c r="D127" s="6" t="s">
        <v>536</v>
      </c>
      <c r="E127" s="6" t="s">
        <v>45</v>
      </c>
      <c r="F127" s="6" t="s">
        <v>537</v>
      </c>
      <c r="G127" s="6" t="s">
        <v>22</v>
      </c>
      <c r="H127" s="6" t="s">
        <v>538</v>
      </c>
      <c r="I127" s="6" t="s">
        <v>539</v>
      </c>
      <c r="J127" s="6" t="s">
        <v>25</v>
      </c>
      <c r="K127" s="6" t="s">
        <v>26</v>
      </c>
      <c r="L127" s="6" t="s">
        <v>540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" x14ac:dyDescent="0.15">
      <c r="A128" s="6">
        <v>127</v>
      </c>
      <c r="B128" s="6" t="s">
        <v>933</v>
      </c>
      <c r="C128" s="6" t="s">
        <v>127</v>
      </c>
      <c r="D128" s="6"/>
      <c r="E128" s="6" t="s">
        <v>45</v>
      </c>
      <c r="F128" s="6" t="s">
        <v>541</v>
      </c>
      <c r="G128" s="6" t="s">
        <v>22</v>
      </c>
      <c r="H128" s="6" t="s">
        <v>542</v>
      </c>
      <c r="I128" s="6" t="s">
        <v>543</v>
      </c>
      <c r="J128" s="6" t="s">
        <v>374</v>
      </c>
      <c r="K128" s="6"/>
      <c r="L128" s="6" t="s">
        <v>27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" x14ac:dyDescent="0.15">
      <c r="A129" s="6">
        <v>128</v>
      </c>
      <c r="B129" s="6" t="s">
        <v>934</v>
      </c>
      <c r="C129" s="6" t="s">
        <v>36</v>
      </c>
      <c r="D129" s="6"/>
      <c r="E129" s="6" t="s">
        <v>544</v>
      </c>
      <c r="F129" s="6" t="s">
        <v>545</v>
      </c>
      <c r="G129" s="6" t="s">
        <v>22</v>
      </c>
      <c r="H129" s="6" t="s">
        <v>297</v>
      </c>
      <c r="I129" s="6" t="s">
        <v>546</v>
      </c>
      <c r="J129" s="6" t="s">
        <v>374</v>
      </c>
      <c r="K129" s="6"/>
      <c r="L129" s="6" t="s">
        <v>547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" x14ac:dyDescent="0.15">
      <c r="A130" s="6">
        <v>129</v>
      </c>
      <c r="B130" s="6" t="s">
        <v>935</v>
      </c>
      <c r="C130" s="6" t="s">
        <v>204</v>
      </c>
      <c r="D130" s="6" t="s">
        <v>548</v>
      </c>
      <c r="E130" s="6" t="s">
        <v>20</v>
      </c>
      <c r="F130" s="6" t="s">
        <v>545</v>
      </c>
      <c r="G130" s="6" t="s">
        <v>22</v>
      </c>
      <c r="H130" s="6" t="s">
        <v>109</v>
      </c>
      <c r="I130" s="6" t="s">
        <v>313</v>
      </c>
      <c r="J130" s="6" t="s">
        <v>25</v>
      </c>
      <c r="K130" s="6" t="s">
        <v>26</v>
      </c>
      <c r="L130" s="6" t="s">
        <v>549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" x14ac:dyDescent="0.15">
      <c r="A131" s="6">
        <v>130</v>
      </c>
      <c r="B131" s="6" t="s">
        <v>936</v>
      </c>
      <c r="C131" s="6" t="s">
        <v>18</v>
      </c>
      <c r="D131" s="6" t="s">
        <v>550</v>
      </c>
      <c r="E131" s="6" t="s">
        <v>20</v>
      </c>
      <c r="F131" s="6" t="s">
        <v>277</v>
      </c>
      <c r="G131" s="6" t="s">
        <v>68</v>
      </c>
      <c r="H131" s="6" t="s">
        <v>551</v>
      </c>
      <c r="I131" s="6" t="s">
        <v>552</v>
      </c>
      <c r="J131" s="6" t="s">
        <v>25</v>
      </c>
      <c r="K131" s="6" t="s">
        <v>120</v>
      </c>
      <c r="L131" s="6" t="s">
        <v>553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" x14ac:dyDescent="0.15">
      <c r="A132" s="6">
        <v>131</v>
      </c>
      <c r="B132" s="6" t="s">
        <v>937</v>
      </c>
      <c r="C132" s="6" t="s">
        <v>18</v>
      </c>
      <c r="D132" s="6" t="s">
        <v>550</v>
      </c>
      <c r="E132" s="6" t="s">
        <v>20</v>
      </c>
      <c r="F132" s="6" t="s">
        <v>277</v>
      </c>
      <c r="G132" s="6" t="s">
        <v>68</v>
      </c>
      <c r="H132" s="6" t="s">
        <v>551</v>
      </c>
      <c r="I132" s="6" t="s">
        <v>552</v>
      </c>
      <c r="J132" s="6" t="s">
        <v>25</v>
      </c>
      <c r="K132" s="6" t="s">
        <v>120</v>
      </c>
      <c r="L132" s="6" t="s">
        <v>553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" x14ac:dyDescent="0.15">
      <c r="A133" s="6">
        <v>132</v>
      </c>
      <c r="B133" s="6" t="s">
        <v>938</v>
      </c>
      <c r="C133" s="6" t="s">
        <v>18</v>
      </c>
      <c r="D133" s="6" t="s">
        <v>550</v>
      </c>
      <c r="E133" s="6" t="s">
        <v>20</v>
      </c>
      <c r="F133" s="6" t="s">
        <v>277</v>
      </c>
      <c r="G133" s="6" t="s">
        <v>68</v>
      </c>
      <c r="H133" s="6" t="s">
        <v>551</v>
      </c>
      <c r="I133" s="6" t="s">
        <v>552</v>
      </c>
      <c r="J133" s="6" t="s">
        <v>25</v>
      </c>
      <c r="K133" s="6" t="s">
        <v>120</v>
      </c>
      <c r="L133" s="6" t="s">
        <v>553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" x14ac:dyDescent="0.15">
      <c r="A134" s="6">
        <v>133</v>
      </c>
      <c r="B134" s="6" t="s">
        <v>939</v>
      </c>
      <c r="C134" s="6" t="s">
        <v>18</v>
      </c>
      <c r="D134" s="6" t="s">
        <v>550</v>
      </c>
      <c r="E134" s="6" t="s">
        <v>20</v>
      </c>
      <c r="F134" s="6" t="s">
        <v>277</v>
      </c>
      <c r="G134" s="6" t="s">
        <v>68</v>
      </c>
      <c r="H134" s="6" t="s">
        <v>551</v>
      </c>
      <c r="I134" s="6" t="s">
        <v>552</v>
      </c>
      <c r="J134" s="6" t="s">
        <v>25</v>
      </c>
      <c r="K134" s="6" t="s">
        <v>120</v>
      </c>
      <c r="L134" s="6" t="s">
        <v>553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" x14ac:dyDescent="0.15">
      <c r="A135" s="6">
        <v>134</v>
      </c>
      <c r="B135" s="6" t="s">
        <v>940</v>
      </c>
      <c r="C135" s="6" t="s">
        <v>18</v>
      </c>
      <c r="D135" s="6" t="s">
        <v>550</v>
      </c>
      <c r="E135" s="6" t="s">
        <v>20</v>
      </c>
      <c r="F135" s="6" t="s">
        <v>277</v>
      </c>
      <c r="G135" s="6" t="s">
        <v>68</v>
      </c>
      <c r="H135" s="6" t="s">
        <v>551</v>
      </c>
      <c r="I135" s="6" t="s">
        <v>552</v>
      </c>
      <c r="J135" s="6" t="s">
        <v>25</v>
      </c>
      <c r="K135" s="6" t="s">
        <v>120</v>
      </c>
      <c r="L135" s="6" t="s">
        <v>553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" x14ac:dyDescent="0.15">
      <c r="A136" s="6">
        <v>135</v>
      </c>
      <c r="B136" s="6" t="s">
        <v>941</v>
      </c>
      <c r="C136" s="6" t="s">
        <v>28</v>
      </c>
      <c r="D136" s="6" t="s">
        <v>554</v>
      </c>
      <c r="E136" s="6" t="s">
        <v>20</v>
      </c>
      <c r="F136" s="6" t="s">
        <v>555</v>
      </c>
      <c r="G136" s="6" t="s">
        <v>252</v>
      </c>
      <c r="H136" s="6" t="s">
        <v>31</v>
      </c>
      <c r="I136" s="6" t="s">
        <v>461</v>
      </c>
      <c r="J136" s="6" t="s">
        <v>25</v>
      </c>
      <c r="K136" s="6" t="s">
        <v>556</v>
      </c>
      <c r="L136" s="6" t="s">
        <v>557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" x14ac:dyDescent="0.15">
      <c r="A137" s="6">
        <v>136</v>
      </c>
      <c r="B137" s="6" t="s">
        <v>942</v>
      </c>
      <c r="C137" s="6" t="s">
        <v>144</v>
      </c>
      <c r="D137" s="6" t="s">
        <v>558</v>
      </c>
      <c r="E137" s="6" t="s">
        <v>164</v>
      </c>
      <c r="F137" s="6" t="s">
        <v>559</v>
      </c>
      <c r="G137" s="6" t="s">
        <v>252</v>
      </c>
      <c r="H137" s="6" t="s">
        <v>560</v>
      </c>
      <c r="I137" s="6" t="s">
        <v>561</v>
      </c>
      <c r="J137" s="6" t="s">
        <v>25</v>
      </c>
      <c r="K137" s="6" t="s">
        <v>26</v>
      </c>
      <c r="L137" s="6" t="s">
        <v>562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" x14ac:dyDescent="0.15">
      <c r="A138" s="6">
        <v>137</v>
      </c>
      <c r="B138" s="6" t="s">
        <v>943</v>
      </c>
      <c r="C138" s="6" t="s">
        <v>144</v>
      </c>
      <c r="D138" s="6" t="s">
        <v>558</v>
      </c>
      <c r="E138" s="6" t="s">
        <v>164</v>
      </c>
      <c r="F138" s="6" t="s">
        <v>559</v>
      </c>
      <c r="G138" s="6" t="s">
        <v>252</v>
      </c>
      <c r="H138" s="6" t="s">
        <v>560</v>
      </c>
      <c r="I138" s="6" t="s">
        <v>561</v>
      </c>
      <c r="J138" s="6" t="s">
        <v>25</v>
      </c>
      <c r="K138" s="6" t="s">
        <v>26</v>
      </c>
      <c r="L138" s="6" t="s">
        <v>562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" x14ac:dyDescent="0.15">
      <c r="A139" s="6">
        <v>138</v>
      </c>
      <c r="B139" s="6" t="s">
        <v>944</v>
      </c>
      <c r="C139" s="6" t="s">
        <v>144</v>
      </c>
      <c r="D139" s="6" t="s">
        <v>558</v>
      </c>
      <c r="E139" s="6" t="s">
        <v>164</v>
      </c>
      <c r="F139" s="6" t="s">
        <v>559</v>
      </c>
      <c r="G139" s="6" t="s">
        <v>252</v>
      </c>
      <c r="H139" s="6" t="s">
        <v>560</v>
      </c>
      <c r="I139" s="6" t="s">
        <v>561</v>
      </c>
      <c r="J139" s="6" t="s">
        <v>25</v>
      </c>
      <c r="K139" s="6" t="s">
        <v>26</v>
      </c>
      <c r="L139" s="6" t="s">
        <v>562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" x14ac:dyDescent="0.15">
      <c r="A140" s="6">
        <v>139</v>
      </c>
      <c r="B140" s="6" t="s">
        <v>945</v>
      </c>
      <c r="C140" s="6" t="s">
        <v>144</v>
      </c>
      <c r="D140" s="6" t="s">
        <v>558</v>
      </c>
      <c r="E140" s="6" t="s">
        <v>164</v>
      </c>
      <c r="F140" s="6" t="s">
        <v>559</v>
      </c>
      <c r="G140" s="6" t="s">
        <v>252</v>
      </c>
      <c r="H140" s="6" t="s">
        <v>560</v>
      </c>
      <c r="I140" s="6" t="s">
        <v>561</v>
      </c>
      <c r="J140" s="6" t="s">
        <v>25</v>
      </c>
      <c r="K140" s="6" t="s">
        <v>26</v>
      </c>
      <c r="L140" s="6" t="s">
        <v>562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" x14ac:dyDescent="0.15">
      <c r="A141" s="6">
        <v>140</v>
      </c>
      <c r="B141" s="6" t="s">
        <v>946</v>
      </c>
      <c r="C141" s="6" t="s">
        <v>144</v>
      </c>
      <c r="D141" s="6" t="s">
        <v>558</v>
      </c>
      <c r="E141" s="6" t="s">
        <v>164</v>
      </c>
      <c r="F141" s="6" t="s">
        <v>559</v>
      </c>
      <c r="G141" s="6" t="s">
        <v>252</v>
      </c>
      <c r="H141" s="6" t="s">
        <v>560</v>
      </c>
      <c r="I141" s="6" t="s">
        <v>561</v>
      </c>
      <c r="J141" s="6" t="s">
        <v>25</v>
      </c>
      <c r="K141" s="6" t="s">
        <v>26</v>
      </c>
      <c r="L141" s="6" t="s">
        <v>562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" x14ac:dyDescent="0.15">
      <c r="A142" s="6">
        <v>141</v>
      </c>
      <c r="B142" s="6" t="s">
        <v>947</v>
      </c>
      <c r="C142" s="6" t="s">
        <v>144</v>
      </c>
      <c r="D142" s="6" t="s">
        <v>558</v>
      </c>
      <c r="E142" s="6" t="s">
        <v>164</v>
      </c>
      <c r="F142" s="6" t="s">
        <v>559</v>
      </c>
      <c r="G142" s="6" t="s">
        <v>252</v>
      </c>
      <c r="H142" s="6" t="s">
        <v>560</v>
      </c>
      <c r="I142" s="6" t="s">
        <v>561</v>
      </c>
      <c r="J142" s="6" t="s">
        <v>25</v>
      </c>
      <c r="K142" s="6" t="s">
        <v>26</v>
      </c>
      <c r="L142" s="6" t="s">
        <v>562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" x14ac:dyDescent="0.15">
      <c r="A143" s="6">
        <v>142</v>
      </c>
      <c r="B143" s="6" t="s">
        <v>948</v>
      </c>
      <c r="C143" s="6" t="s">
        <v>144</v>
      </c>
      <c r="D143" s="6" t="s">
        <v>558</v>
      </c>
      <c r="E143" s="6" t="s">
        <v>164</v>
      </c>
      <c r="F143" s="6" t="s">
        <v>559</v>
      </c>
      <c r="G143" s="6" t="s">
        <v>252</v>
      </c>
      <c r="H143" s="6" t="s">
        <v>560</v>
      </c>
      <c r="I143" s="6" t="s">
        <v>561</v>
      </c>
      <c r="J143" s="6" t="s">
        <v>25</v>
      </c>
      <c r="K143" s="6" t="s">
        <v>26</v>
      </c>
      <c r="L143" s="6" t="s">
        <v>562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" x14ac:dyDescent="0.15">
      <c r="A144" s="6">
        <v>143</v>
      </c>
      <c r="B144" s="6" t="s">
        <v>949</v>
      </c>
      <c r="C144" s="6" t="s">
        <v>144</v>
      </c>
      <c r="D144" s="6" t="s">
        <v>558</v>
      </c>
      <c r="E144" s="6" t="s">
        <v>164</v>
      </c>
      <c r="F144" s="6" t="s">
        <v>559</v>
      </c>
      <c r="G144" s="6" t="s">
        <v>252</v>
      </c>
      <c r="H144" s="6" t="s">
        <v>560</v>
      </c>
      <c r="I144" s="6" t="s">
        <v>561</v>
      </c>
      <c r="J144" s="6" t="s">
        <v>25</v>
      </c>
      <c r="K144" s="6" t="s">
        <v>26</v>
      </c>
      <c r="L144" s="6" t="s">
        <v>562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" x14ac:dyDescent="0.15">
      <c r="A145" s="6">
        <v>144</v>
      </c>
      <c r="B145" s="6" t="s">
        <v>950</v>
      </c>
      <c r="C145" s="6" t="s">
        <v>144</v>
      </c>
      <c r="D145" s="6" t="s">
        <v>558</v>
      </c>
      <c r="E145" s="6" t="s">
        <v>164</v>
      </c>
      <c r="F145" s="6" t="s">
        <v>559</v>
      </c>
      <c r="G145" s="6" t="s">
        <v>252</v>
      </c>
      <c r="H145" s="6" t="s">
        <v>560</v>
      </c>
      <c r="I145" s="6" t="s">
        <v>561</v>
      </c>
      <c r="J145" s="6" t="s">
        <v>25</v>
      </c>
      <c r="K145" s="6" t="s">
        <v>26</v>
      </c>
      <c r="L145" s="6" t="s">
        <v>562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" x14ac:dyDescent="0.15">
      <c r="A146" s="6">
        <v>145</v>
      </c>
      <c r="B146" s="6" t="s">
        <v>951</v>
      </c>
      <c r="C146" s="6" t="s">
        <v>36</v>
      </c>
      <c r="D146" s="6" t="s">
        <v>563</v>
      </c>
      <c r="E146" s="6" t="s">
        <v>20</v>
      </c>
      <c r="F146" s="6" t="s">
        <v>559</v>
      </c>
      <c r="G146" s="6" t="s">
        <v>153</v>
      </c>
      <c r="H146" s="6" t="s">
        <v>443</v>
      </c>
      <c r="I146" s="6" t="s">
        <v>564</v>
      </c>
      <c r="J146" s="6" t="s">
        <v>25</v>
      </c>
      <c r="K146" s="6" t="s">
        <v>26</v>
      </c>
      <c r="L146" s="6" t="s">
        <v>565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" x14ac:dyDescent="0.15">
      <c r="A147" s="6">
        <v>146</v>
      </c>
      <c r="B147" s="6" t="s">
        <v>952</v>
      </c>
      <c r="C147" s="6" t="s">
        <v>36</v>
      </c>
      <c r="D147" s="6" t="s">
        <v>563</v>
      </c>
      <c r="E147" s="6" t="s">
        <v>20</v>
      </c>
      <c r="F147" s="6" t="s">
        <v>559</v>
      </c>
      <c r="G147" s="6" t="s">
        <v>153</v>
      </c>
      <c r="H147" s="6" t="s">
        <v>443</v>
      </c>
      <c r="I147" s="6" t="s">
        <v>564</v>
      </c>
      <c r="J147" s="6" t="s">
        <v>25</v>
      </c>
      <c r="K147" s="6" t="s">
        <v>26</v>
      </c>
      <c r="L147" s="6" t="s">
        <v>565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" x14ac:dyDescent="0.15">
      <c r="A148" s="6">
        <v>147</v>
      </c>
      <c r="B148" s="6" t="s">
        <v>953</v>
      </c>
      <c r="C148" s="6" t="s">
        <v>127</v>
      </c>
      <c r="D148" s="6"/>
      <c r="E148" s="6" t="s">
        <v>79</v>
      </c>
      <c r="F148" s="6" t="s">
        <v>566</v>
      </c>
      <c r="G148" s="6" t="s">
        <v>22</v>
      </c>
      <c r="H148" s="6" t="s">
        <v>542</v>
      </c>
      <c r="I148" s="6" t="s">
        <v>543</v>
      </c>
      <c r="J148" s="6" t="s">
        <v>374</v>
      </c>
      <c r="K148" s="6"/>
      <c r="L148" s="6" t="s">
        <v>567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" x14ac:dyDescent="0.15">
      <c r="A149" s="6">
        <v>148</v>
      </c>
      <c r="B149" s="6" t="s">
        <v>910</v>
      </c>
      <c r="C149" s="6" t="s">
        <v>147</v>
      </c>
      <c r="D149" s="6" t="s">
        <v>568</v>
      </c>
      <c r="E149" s="6" t="s">
        <v>569</v>
      </c>
      <c r="F149" s="6" t="s">
        <v>570</v>
      </c>
      <c r="G149" s="6" t="s">
        <v>22</v>
      </c>
      <c r="H149" s="6" t="s">
        <v>40</v>
      </c>
      <c r="I149" s="6" t="s">
        <v>571</v>
      </c>
      <c r="J149" s="6" t="s">
        <v>25</v>
      </c>
      <c r="K149" s="6" t="s">
        <v>26</v>
      </c>
      <c r="L149" s="6" t="s">
        <v>572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" x14ac:dyDescent="0.15">
      <c r="A150" s="6">
        <v>149</v>
      </c>
      <c r="B150" s="6" t="s">
        <v>954</v>
      </c>
      <c r="C150" s="6" t="s">
        <v>18</v>
      </c>
      <c r="D150" s="6"/>
      <c r="E150" s="6" t="s">
        <v>20</v>
      </c>
      <c r="F150" s="6" t="s">
        <v>573</v>
      </c>
      <c r="G150" s="6" t="s">
        <v>22</v>
      </c>
      <c r="H150" s="6" t="s">
        <v>23</v>
      </c>
      <c r="I150" s="6" t="s">
        <v>574</v>
      </c>
      <c r="J150" s="6" t="s">
        <v>374</v>
      </c>
      <c r="K150" s="6"/>
      <c r="L150" s="6" t="s">
        <v>575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" x14ac:dyDescent="0.15">
      <c r="A151" s="6">
        <v>150</v>
      </c>
      <c r="B151" s="6" t="s">
        <v>955</v>
      </c>
      <c r="C151" s="6" t="s">
        <v>93</v>
      </c>
      <c r="D151" s="6" t="s">
        <v>576</v>
      </c>
      <c r="E151" s="6" t="s">
        <v>20</v>
      </c>
      <c r="F151" s="6" t="s">
        <v>577</v>
      </c>
      <c r="G151" s="6" t="s">
        <v>39</v>
      </c>
      <c r="H151" s="6" t="s">
        <v>578</v>
      </c>
      <c r="I151" s="6" t="s">
        <v>579</v>
      </c>
      <c r="J151" s="6" t="s">
        <v>25</v>
      </c>
      <c r="K151" s="6" t="s">
        <v>120</v>
      </c>
      <c r="L151" s="6" t="s">
        <v>404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" x14ac:dyDescent="0.15">
      <c r="A152" s="6">
        <v>151</v>
      </c>
      <c r="B152" s="6" t="s">
        <v>956</v>
      </c>
      <c r="C152" s="6" t="s">
        <v>150</v>
      </c>
      <c r="D152" s="6"/>
      <c r="E152" s="6" t="s">
        <v>20</v>
      </c>
      <c r="F152" s="6" t="s">
        <v>580</v>
      </c>
      <c r="G152" s="6" t="s">
        <v>22</v>
      </c>
      <c r="H152" s="6" t="s">
        <v>581</v>
      </c>
      <c r="I152" s="6" t="s">
        <v>582</v>
      </c>
      <c r="J152" s="6" t="s">
        <v>374</v>
      </c>
      <c r="K152" s="6" t="s">
        <v>120</v>
      </c>
      <c r="L152" s="6" t="s">
        <v>583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" x14ac:dyDescent="0.15">
      <c r="A153" s="6">
        <v>152</v>
      </c>
      <c r="B153" s="6" t="s">
        <v>957</v>
      </c>
      <c r="C153" s="6" t="s">
        <v>49</v>
      </c>
      <c r="D153" s="6" t="s">
        <v>584</v>
      </c>
      <c r="E153" s="6" t="s">
        <v>45</v>
      </c>
      <c r="F153" s="6" t="s">
        <v>585</v>
      </c>
      <c r="G153" s="6" t="s">
        <v>22</v>
      </c>
      <c r="H153" s="6" t="s">
        <v>503</v>
      </c>
      <c r="I153" s="6" t="s">
        <v>586</v>
      </c>
      <c r="J153" s="6" t="s">
        <v>25</v>
      </c>
      <c r="K153" s="6" t="s">
        <v>26</v>
      </c>
      <c r="L153" s="6" t="s">
        <v>587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" x14ac:dyDescent="0.15">
      <c r="A154" s="6">
        <v>153</v>
      </c>
      <c r="B154" s="6" t="s">
        <v>958</v>
      </c>
      <c r="C154" s="6" t="s">
        <v>588</v>
      </c>
      <c r="D154" s="6"/>
      <c r="E154" s="6" t="s">
        <v>20</v>
      </c>
      <c r="F154" s="6" t="s">
        <v>589</v>
      </c>
      <c r="G154" s="6" t="s">
        <v>590</v>
      </c>
      <c r="H154" s="6" t="s">
        <v>591</v>
      </c>
      <c r="I154" s="6" t="s">
        <v>592</v>
      </c>
      <c r="J154" s="6" t="s">
        <v>374</v>
      </c>
      <c r="K154" s="6"/>
      <c r="L154" s="6" t="s">
        <v>593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" x14ac:dyDescent="0.15">
      <c r="A155" s="6">
        <v>154</v>
      </c>
      <c r="B155" s="6" t="s">
        <v>959</v>
      </c>
      <c r="C155" s="6" t="s">
        <v>36</v>
      </c>
      <c r="D155" s="6" t="s">
        <v>594</v>
      </c>
      <c r="E155" s="6" t="s">
        <v>45</v>
      </c>
      <c r="F155" s="6" t="s">
        <v>595</v>
      </c>
      <c r="G155" s="6" t="s">
        <v>68</v>
      </c>
      <c r="H155" s="6" t="s">
        <v>297</v>
      </c>
      <c r="I155" s="6" t="s">
        <v>596</v>
      </c>
      <c r="J155" s="6" t="s">
        <v>25</v>
      </c>
      <c r="K155" s="6" t="s">
        <v>26</v>
      </c>
      <c r="L155" s="6" t="s">
        <v>597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" x14ac:dyDescent="0.15">
      <c r="A156" s="6">
        <v>155</v>
      </c>
      <c r="B156" s="6" t="s">
        <v>960</v>
      </c>
      <c r="C156" s="6" t="s">
        <v>36</v>
      </c>
      <c r="D156" s="6" t="s">
        <v>594</v>
      </c>
      <c r="E156" s="6" t="s">
        <v>45</v>
      </c>
      <c r="F156" s="6" t="s">
        <v>595</v>
      </c>
      <c r="G156" s="6" t="s">
        <v>68</v>
      </c>
      <c r="H156" s="6" t="s">
        <v>297</v>
      </c>
      <c r="I156" s="6" t="s">
        <v>596</v>
      </c>
      <c r="J156" s="6" t="s">
        <v>25</v>
      </c>
      <c r="K156" s="6" t="s">
        <v>26</v>
      </c>
      <c r="L156" s="6" t="s">
        <v>597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" x14ac:dyDescent="0.15">
      <c r="A157" s="6">
        <v>156</v>
      </c>
      <c r="B157" s="6" t="s">
        <v>961</v>
      </c>
      <c r="C157" s="6" t="s">
        <v>36</v>
      </c>
      <c r="D157" s="6" t="s">
        <v>594</v>
      </c>
      <c r="E157" s="6" t="s">
        <v>45</v>
      </c>
      <c r="F157" s="6" t="s">
        <v>595</v>
      </c>
      <c r="G157" s="6" t="s">
        <v>68</v>
      </c>
      <c r="H157" s="6" t="s">
        <v>297</v>
      </c>
      <c r="I157" s="6" t="s">
        <v>596</v>
      </c>
      <c r="J157" s="6" t="s">
        <v>25</v>
      </c>
      <c r="K157" s="6" t="s">
        <v>26</v>
      </c>
      <c r="L157" s="6" t="s">
        <v>597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" x14ac:dyDescent="0.15">
      <c r="A158" s="6">
        <v>157</v>
      </c>
      <c r="B158" s="6" t="s">
        <v>962</v>
      </c>
      <c r="C158" s="6" t="s">
        <v>36</v>
      </c>
      <c r="D158" s="6" t="s">
        <v>594</v>
      </c>
      <c r="E158" s="6" t="s">
        <v>45</v>
      </c>
      <c r="F158" s="6" t="s">
        <v>595</v>
      </c>
      <c r="G158" s="6" t="s">
        <v>68</v>
      </c>
      <c r="H158" s="6" t="s">
        <v>297</v>
      </c>
      <c r="I158" s="6" t="s">
        <v>596</v>
      </c>
      <c r="J158" s="6" t="s">
        <v>25</v>
      </c>
      <c r="K158" s="6" t="s">
        <v>26</v>
      </c>
      <c r="L158" s="6" t="s">
        <v>597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" x14ac:dyDescent="0.15">
      <c r="A159" s="6">
        <v>158</v>
      </c>
      <c r="B159" s="6" t="s">
        <v>963</v>
      </c>
      <c r="C159" s="6" t="s">
        <v>36</v>
      </c>
      <c r="D159" s="6" t="s">
        <v>594</v>
      </c>
      <c r="E159" s="6" t="s">
        <v>79</v>
      </c>
      <c r="F159" s="6" t="s">
        <v>595</v>
      </c>
      <c r="G159" s="6" t="s">
        <v>68</v>
      </c>
      <c r="H159" s="6" t="s">
        <v>297</v>
      </c>
      <c r="I159" s="6" t="s">
        <v>596</v>
      </c>
      <c r="J159" s="6" t="s">
        <v>25</v>
      </c>
      <c r="K159" s="6" t="s">
        <v>26</v>
      </c>
      <c r="L159" s="6" t="s">
        <v>597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" x14ac:dyDescent="0.15">
      <c r="A160" s="6">
        <v>159</v>
      </c>
      <c r="B160" s="6" t="s">
        <v>964</v>
      </c>
      <c r="C160" s="6" t="s">
        <v>588</v>
      </c>
      <c r="D160" s="6" t="s">
        <v>598</v>
      </c>
      <c r="E160" s="6" t="s">
        <v>20</v>
      </c>
      <c r="F160" s="6" t="s">
        <v>599</v>
      </c>
      <c r="G160" s="6" t="s">
        <v>22</v>
      </c>
      <c r="H160" s="6" t="s">
        <v>591</v>
      </c>
      <c r="I160" s="6" t="s">
        <v>592</v>
      </c>
      <c r="J160" s="6" t="s">
        <v>25</v>
      </c>
      <c r="K160" s="6" t="s">
        <v>395</v>
      </c>
      <c r="L160" s="6" t="s">
        <v>600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" x14ac:dyDescent="0.15">
      <c r="A161" s="6">
        <v>160</v>
      </c>
      <c r="B161" s="6" t="s">
        <v>965</v>
      </c>
      <c r="C161" s="6" t="s">
        <v>98</v>
      </c>
      <c r="D161" s="6" t="s">
        <v>601</v>
      </c>
      <c r="E161" s="6" t="s">
        <v>45</v>
      </c>
      <c r="F161" s="6" t="s">
        <v>602</v>
      </c>
      <c r="G161" s="6" t="s">
        <v>22</v>
      </c>
      <c r="H161" s="6" t="s">
        <v>40</v>
      </c>
      <c r="I161" s="6" t="s">
        <v>603</v>
      </c>
      <c r="J161" s="6" t="s">
        <v>25</v>
      </c>
      <c r="K161" s="6" t="s">
        <v>26</v>
      </c>
      <c r="L161" s="6" t="s">
        <v>604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" x14ac:dyDescent="0.15">
      <c r="A162" s="6">
        <v>161</v>
      </c>
      <c r="B162" s="6" t="s">
        <v>966</v>
      </c>
      <c r="C162" s="6" t="s">
        <v>49</v>
      </c>
      <c r="D162" s="6" t="s">
        <v>605</v>
      </c>
      <c r="E162" s="6" t="s">
        <v>164</v>
      </c>
      <c r="F162" s="6" t="s">
        <v>602</v>
      </c>
      <c r="G162" s="6" t="s">
        <v>22</v>
      </c>
      <c r="H162" s="6" t="s">
        <v>40</v>
      </c>
      <c r="I162" s="6" t="s">
        <v>606</v>
      </c>
      <c r="J162" s="6" t="s">
        <v>25</v>
      </c>
      <c r="K162" s="6" t="s">
        <v>26</v>
      </c>
      <c r="L162" s="6" t="s">
        <v>198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" x14ac:dyDescent="0.15">
      <c r="A163" s="6">
        <v>162</v>
      </c>
      <c r="B163" s="6" t="s">
        <v>967</v>
      </c>
      <c r="C163" s="6" t="s">
        <v>36</v>
      </c>
      <c r="D163" s="6" t="s">
        <v>607</v>
      </c>
      <c r="E163" s="6" t="s">
        <v>20</v>
      </c>
      <c r="F163" s="6" t="s">
        <v>608</v>
      </c>
      <c r="G163" s="6" t="s">
        <v>39</v>
      </c>
      <c r="H163" s="6" t="s">
        <v>443</v>
      </c>
      <c r="I163" s="6" t="s">
        <v>609</v>
      </c>
      <c r="J163" s="6" t="s">
        <v>25</v>
      </c>
      <c r="K163" s="6" t="s">
        <v>26</v>
      </c>
      <c r="L163" s="6" t="s">
        <v>610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" x14ac:dyDescent="0.15">
      <c r="A164" s="6">
        <v>163</v>
      </c>
      <c r="B164" s="6" t="s">
        <v>968</v>
      </c>
      <c r="C164" s="6" t="s">
        <v>36</v>
      </c>
      <c r="D164" s="6" t="s">
        <v>607</v>
      </c>
      <c r="E164" s="6" t="s">
        <v>20</v>
      </c>
      <c r="F164" s="6" t="s">
        <v>608</v>
      </c>
      <c r="G164" s="6" t="s">
        <v>39</v>
      </c>
      <c r="H164" s="6" t="s">
        <v>443</v>
      </c>
      <c r="I164" s="6" t="s">
        <v>609</v>
      </c>
      <c r="J164" s="6" t="s">
        <v>25</v>
      </c>
      <c r="K164" s="6" t="s">
        <v>26</v>
      </c>
      <c r="L164" s="6" t="s">
        <v>610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" x14ac:dyDescent="0.15">
      <c r="A165" s="6">
        <v>164</v>
      </c>
      <c r="B165" s="6" t="s">
        <v>969</v>
      </c>
      <c r="C165" s="6" t="s">
        <v>36</v>
      </c>
      <c r="D165" s="6" t="s">
        <v>607</v>
      </c>
      <c r="E165" s="6" t="s">
        <v>20</v>
      </c>
      <c r="F165" s="6" t="s">
        <v>608</v>
      </c>
      <c r="G165" s="6" t="s">
        <v>39</v>
      </c>
      <c r="H165" s="6" t="s">
        <v>443</v>
      </c>
      <c r="I165" s="6" t="s">
        <v>609</v>
      </c>
      <c r="J165" s="6" t="s">
        <v>25</v>
      </c>
      <c r="K165" s="6" t="s">
        <v>26</v>
      </c>
      <c r="L165" s="6" t="s">
        <v>610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" x14ac:dyDescent="0.15">
      <c r="A166" s="6">
        <v>165</v>
      </c>
      <c r="B166" s="6" t="s">
        <v>970</v>
      </c>
      <c r="C166" s="6" t="s">
        <v>103</v>
      </c>
      <c r="D166" s="6" t="s">
        <v>611</v>
      </c>
      <c r="E166" s="6" t="s">
        <v>45</v>
      </c>
      <c r="F166" s="6" t="s">
        <v>612</v>
      </c>
      <c r="G166" s="6" t="s">
        <v>22</v>
      </c>
      <c r="H166" s="6" t="s">
        <v>613</v>
      </c>
      <c r="I166" s="6" t="s">
        <v>614</v>
      </c>
      <c r="J166" s="6" t="s">
        <v>25</v>
      </c>
      <c r="K166" s="6" t="s">
        <v>26</v>
      </c>
      <c r="L166" s="6" t="s">
        <v>615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" x14ac:dyDescent="0.15">
      <c r="A167" s="3"/>
      <c r="B167" s="3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6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6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6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6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6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6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6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6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6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6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6" x14ac:dyDescent="0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6" x14ac:dyDescent="0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6" x14ac:dyDescent="0.1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6" x14ac:dyDescent="0.1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6" x14ac:dyDescent="0.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6" x14ac:dyDescent="0.1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6" x14ac:dyDescent="0.1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6" x14ac:dyDescent="0.1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6" x14ac:dyDescent="0.1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6" x14ac:dyDescent="0.1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6" x14ac:dyDescent="0.1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6" x14ac:dyDescent="0.1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6" x14ac:dyDescent="0.1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6" x14ac:dyDescent="0.1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6" x14ac:dyDescent="0.1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6" x14ac:dyDescent="0.1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6" x14ac:dyDescent="0.1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6" x14ac:dyDescent="0.1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6" x14ac:dyDescent="0.1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6" x14ac:dyDescent="0.1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6" x14ac:dyDescent="0.1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6" x14ac:dyDescent="0.1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6" x14ac:dyDescent="0.1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6" x14ac:dyDescent="0.1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6" x14ac:dyDescent="0.1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6" x14ac:dyDescent="0.1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6" x14ac:dyDescent="0.1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6" x14ac:dyDescent="0.1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6" x14ac:dyDescent="0.1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6" x14ac:dyDescent="0.1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6" x14ac:dyDescent="0.1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6" x14ac:dyDescent="0.1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6" x14ac:dyDescent="0.1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6" x14ac:dyDescent="0.1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6" x14ac:dyDescent="0.1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6" x14ac:dyDescent="0.1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</sheetData>
  <customSheetViews>
    <customSheetView guid="{6C53418E-D8A3-4603-928F-FFFFAB60DFE6}" filter="1" showAutoFilter="1">
      <pageMargins left="0.7" right="0.7" top="0.75" bottom="0.75" header="0.3" footer="0.3"/>
      <autoFilter ref="A1:O116" xr:uid="{00000000-0000-0000-0000-000000000000}"/>
    </customSheetView>
    <customSheetView guid="{4080C78A-E42F-4E6C-BACC-329D649CC7F1}" filter="1" showAutoFilter="1">
      <pageMargins left="0.7" right="0.7" top="0.75" bottom="0.75" header="0.3" footer="0.3"/>
      <autoFilter ref="A1:O116" xr:uid="{00000000-0000-0000-0000-000000000000}">
        <filterColumn colId="4">
          <filters>
            <filter val="Confirmed"/>
          </filters>
        </filterColumn>
      </autoFilter>
    </customSheetView>
  </customSheetViews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E39F-7546-D74F-9058-696B8C0D7E6B}">
  <dimension ref="A1:G5"/>
  <sheetViews>
    <sheetView tabSelected="1" workbookViewId="0">
      <selection sqref="A1:XFD1"/>
    </sheetView>
  </sheetViews>
  <sheetFormatPr baseColWidth="10" defaultRowHeight="13" x14ac:dyDescent="0.15"/>
  <sheetData>
    <row r="1" spans="1:7" s="22" customFormat="1" ht="16" x14ac:dyDescent="0.2">
      <c r="A1" s="21" t="s">
        <v>11</v>
      </c>
      <c r="B1" s="21" t="s">
        <v>972</v>
      </c>
      <c r="C1" s="21" t="s">
        <v>973</v>
      </c>
      <c r="D1" s="21" t="s">
        <v>974</v>
      </c>
      <c r="E1" s="21" t="s">
        <v>975</v>
      </c>
      <c r="F1" s="21" t="s">
        <v>976</v>
      </c>
      <c r="G1" s="21" t="s">
        <v>977</v>
      </c>
    </row>
    <row r="2" spans="1:7" s="20" customFormat="1" ht="16" x14ac:dyDescent="0.2">
      <c r="A2" s="19" t="s">
        <v>20</v>
      </c>
      <c r="B2" s="19">
        <v>56</v>
      </c>
      <c r="C2" s="19">
        <v>35</v>
      </c>
      <c r="D2" s="19">
        <v>17</v>
      </c>
      <c r="E2" s="19">
        <v>17</v>
      </c>
      <c r="F2" s="19">
        <v>54</v>
      </c>
      <c r="G2" s="19">
        <v>6</v>
      </c>
    </row>
    <row r="3" spans="1:7" s="20" customFormat="1" ht="16" x14ac:dyDescent="0.2">
      <c r="A3" s="19" t="s">
        <v>79</v>
      </c>
      <c r="B3" s="19">
        <v>32</v>
      </c>
      <c r="C3" s="19">
        <v>17</v>
      </c>
      <c r="D3" s="19">
        <v>10</v>
      </c>
      <c r="E3" s="19">
        <v>3</v>
      </c>
      <c r="F3" s="19">
        <v>19</v>
      </c>
      <c r="G3" s="19">
        <v>1</v>
      </c>
    </row>
    <row r="4" spans="1:7" s="20" customFormat="1" ht="16" x14ac:dyDescent="0.2">
      <c r="A4" s="19" t="s">
        <v>164</v>
      </c>
      <c r="B4" s="19">
        <v>15</v>
      </c>
      <c r="C4" s="19">
        <v>7</v>
      </c>
      <c r="D4" s="19">
        <v>2</v>
      </c>
      <c r="E4" s="19">
        <v>2</v>
      </c>
      <c r="F4" s="19">
        <v>5</v>
      </c>
      <c r="G4" s="19">
        <v>2</v>
      </c>
    </row>
    <row r="5" spans="1:7" s="20" customFormat="1" ht="16" x14ac:dyDescent="0.2">
      <c r="A5" s="19" t="s">
        <v>45</v>
      </c>
      <c r="B5" s="19">
        <v>26</v>
      </c>
      <c r="C5" s="19">
        <v>15</v>
      </c>
      <c r="D5" s="19">
        <v>6</v>
      </c>
      <c r="E5" s="19">
        <v>6</v>
      </c>
      <c r="F5" s="19">
        <v>20</v>
      </c>
      <c r="G5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Persons sentenced to death</vt:lpstr>
      <vt:lpstr>Statistics - Trial Courts</vt:lpstr>
      <vt:lpstr>Movements in HC and SC</vt:lpstr>
      <vt:lpstr>Statistics - HC and 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2020-03-22T15:28:32Z</dcterms:modified>
</cp:coreProperties>
</file>