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98b7cadc4286720/Documents/ICT/Courses/MSc_Physics_DataScience/Sem4_2023/Week5_PandasAndUncertaintyAnalysis/"/>
    </mc:Choice>
  </mc:AlternateContent>
  <xr:revisionPtr revIDLastSave="160" documentId="11_F25DC773A252ABDACC1048F3B19B49FA5ADE58F3" xr6:coauthVersionLast="47" xr6:coauthVersionMax="47" xr10:uidLastSave="{1C519BDB-888A-4C7C-8F2F-BBF406EB05BB}"/>
  <bookViews>
    <workbookView xWindow="-120" yWindow="-120" windowWidth="20730" windowHeight="11160" activeTab="1" xr2:uid="{00000000-000D-0000-FFFF-FFFF0000000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3" i="2"/>
  <c r="I4" i="1"/>
  <c r="I5" i="1" s="1"/>
  <c r="I3" i="1"/>
  <c r="M2" i="1" a="1"/>
  <c r="M2" i="1" s="1"/>
  <c r="L2" i="1" a="1"/>
  <c r="L2" i="1" s="1"/>
  <c r="K2" i="1" a="1"/>
  <c r="K2" i="1" s="1"/>
  <c r="K3" i="1" a="1"/>
  <c r="K3" i="1" s="1"/>
  <c r="L3" i="1" s="1" a="1"/>
  <c r="L3" i="1" s="1"/>
  <c r="K4" i="1" a="1"/>
  <c r="K4" i="1" s="1"/>
  <c r="Q2" i="1" a="1"/>
  <c r="Q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  <c r="R7" i="1"/>
  <c r="H2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G2" i="1"/>
  <c r="F2" i="1"/>
  <c r="A73" i="2" l="1"/>
  <c r="L4" i="1" a="1"/>
  <c r="L4" i="1" s="1"/>
  <c r="M4" i="1" a="1"/>
  <c r="M4" i="1" s="1"/>
  <c r="I6" i="1"/>
  <c r="K5" i="1" a="1"/>
  <c r="K5" i="1" s="1"/>
  <c r="L5" i="1" s="1" a="1"/>
  <c r="L5" i="1" s="1"/>
  <c r="M3" i="1" a="1"/>
  <c r="M3" i="1" s="1"/>
  <c r="R6" i="1"/>
  <c r="A74" i="2" l="1"/>
  <c r="M5" i="1" a="1"/>
  <c r="M5" i="1" s="1"/>
  <c r="K6" i="1" a="1"/>
  <c r="K6" i="1" s="1"/>
  <c r="L6" i="1" s="1" a="1"/>
  <c r="L6" i="1" s="1"/>
  <c r="I7" i="1"/>
  <c r="M6" i="1" a="1"/>
  <c r="M6" i="1" s="1"/>
  <c r="A75" i="2" l="1"/>
  <c r="I8" i="1"/>
  <c r="K7" i="1" a="1"/>
  <c r="K7" i="1" s="1"/>
  <c r="L7" i="1" s="1" a="1"/>
  <c r="L7" i="1" s="1"/>
  <c r="A3" i="1"/>
  <c r="A76" i="2" l="1"/>
  <c r="M7" i="1" a="1"/>
  <c r="M7" i="1" s="1"/>
  <c r="K8" i="1" a="1"/>
  <c r="K8" i="1" s="1"/>
  <c r="L8" i="1" s="1" a="1"/>
  <c r="L8" i="1" s="1"/>
  <c r="I9" i="1"/>
  <c r="M8" i="1" a="1"/>
  <c r="M8" i="1" s="1"/>
  <c r="A4" i="1"/>
  <c r="A77" i="2" l="1"/>
  <c r="I10" i="1"/>
  <c r="K9" i="1" a="1"/>
  <c r="K9" i="1" s="1"/>
  <c r="L9" i="1" s="1" a="1"/>
  <c r="L9" i="1" s="1"/>
  <c r="A5" i="1"/>
  <c r="A78" i="2" l="1"/>
  <c r="M9" i="1" a="1"/>
  <c r="M9" i="1" s="1"/>
  <c r="K10" i="1" a="1"/>
  <c r="K10" i="1" s="1"/>
  <c r="M10" i="1" s="1" a="1"/>
  <c r="M10" i="1" s="1"/>
  <c r="I11" i="1"/>
  <c r="A6" i="1"/>
  <c r="A79" i="2" l="1"/>
  <c r="I12" i="1"/>
  <c r="K11" i="1" a="1"/>
  <c r="K11" i="1" s="1"/>
  <c r="L11" i="1" s="1" a="1"/>
  <c r="L11" i="1" s="1"/>
  <c r="L10" i="1" a="1"/>
  <c r="L10" i="1" s="1"/>
  <c r="A7" i="1"/>
  <c r="A80" i="2" l="1"/>
  <c r="M11" i="1" a="1"/>
  <c r="M11" i="1" s="1"/>
  <c r="I13" i="1"/>
  <c r="K12" i="1" a="1"/>
  <c r="K12" i="1" s="1"/>
  <c r="L12" i="1" s="1" a="1"/>
  <c r="L12" i="1" s="1"/>
  <c r="A8" i="1"/>
  <c r="A81" i="2" l="1"/>
  <c r="M12" i="1" a="1"/>
  <c r="M12" i="1" s="1"/>
  <c r="I14" i="1"/>
  <c r="K13" i="1" a="1"/>
  <c r="K13" i="1" s="1"/>
  <c r="L13" i="1" s="1" a="1"/>
  <c r="L13" i="1" s="1"/>
  <c r="A9" i="1"/>
  <c r="A82" i="2" l="1"/>
  <c r="M13" i="1" a="1"/>
  <c r="M13" i="1" s="1"/>
  <c r="K14" i="1" a="1"/>
  <c r="K14" i="1" s="1"/>
  <c r="M14" i="1" s="1" a="1"/>
  <c r="M14" i="1" s="1"/>
  <c r="I15" i="1"/>
  <c r="A10" i="1"/>
  <c r="A83" i="2" l="1"/>
  <c r="K15" i="1" a="1"/>
  <c r="K15" i="1" s="1"/>
  <c r="L15" i="1" s="1" a="1"/>
  <c r="L15" i="1" s="1"/>
  <c r="I16" i="1"/>
  <c r="L14" i="1" a="1"/>
  <c r="L14" i="1" s="1"/>
  <c r="A11" i="1"/>
  <c r="A84" i="2" l="1"/>
  <c r="M15" i="1" a="1"/>
  <c r="M15" i="1" s="1"/>
  <c r="I17" i="1"/>
  <c r="K16" i="1" a="1"/>
  <c r="K16" i="1" s="1"/>
  <c r="L16" i="1" s="1" a="1"/>
  <c r="L16" i="1" s="1"/>
  <c r="A12" i="1"/>
  <c r="A85" i="2" l="1"/>
  <c r="M16" i="1" a="1"/>
  <c r="M16" i="1" s="1"/>
  <c r="I18" i="1"/>
  <c r="K17" i="1" a="1"/>
  <c r="K17" i="1" s="1"/>
  <c r="M17" i="1" s="1" a="1"/>
  <c r="M17" i="1" s="1"/>
  <c r="A13" i="1"/>
  <c r="A86" i="2" l="1"/>
  <c r="L17" i="1" a="1"/>
  <c r="L17" i="1" s="1"/>
  <c r="K18" i="1" a="1"/>
  <c r="K18" i="1" s="1"/>
  <c r="L18" i="1" s="1" a="1"/>
  <c r="L18" i="1" s="1"/>
  <c r="I19" i="1"/>
  <c r="M18" i="1" a="1"/>
  <c r="M18" i="1" s="1"/>
  <c r="A14" i="1"/>
  <c r="A87" i="2" l="1"/>
  <c r="K19" i="1" a="1"/>
  <c r="K19" i="1" s="1"/>
  <c r="L19" i="1" s="1" a="1"/>
  <c r="L19" i="1" s="1"/>
  <c r="I20" i="1"/>
  <c r="A15" i="1"/>
  <c r="A88" i="2" l="1"/>
  <c r="M19" i="1" a="1"/>
  <c r="M19" i="1" s="1"/>
  <c r="I21" i="1"/>
  <c r="K20" i="1" a="1"/>
  <c r="K20" i="1" s="1"/>
  <c r="L20" i="1" s="1" a="1"/>
  <c r="L20" i="1" s="1"/>
  <c r="A16" i="1"/>
  <c r="A89" i="2" l="1"/>
  <c r="M20" i="1" a="1"/>
  <c r="M20" i="1" s="1"/>
  <c r="I22" i="1"/>
  <c r="K21" i="1" a="1"/>
  <c r="K21" i="1" s="1"/>
  <c r="M21" i="1" s="1" a="1"/>
  <c r="M21" i="1" s="1"/>
  <c r="A17" i="1"/>
  <c r="A90" i="2" l="1"/>
  <c r="L21" i="1" a="1"/>
  <c r="L21" i="1" s="1"/>
  <c r="K22" i="1" a="1"/>
  <c r="K22" i="1" s="1"/>
  <c r="M22" i="1" s="1" a="1"/>
  <c r="M22" i="1" s="1"/>
  <c r="A18" i="1"/>
  <c r="A91" i="2" l="1"/>
  <c r="L22" i="1" a="1"/>
  <c r="L22" i="1" s="1"/>
  <c r="A19" i="1"/>
  <c r="A20" i="1" l="1"/>
  <c r="A21" i="1" l="1"/>
  <c r="A22" i="1" l="1"/>
  <c r="Q6" i="1" s="1" a="1"/>
  <c r="Q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<sst xmlns="http://schemas.openxmlformats.org/spreadsheetml/2006/main" count="45" uniqueCount="40">
  <si>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Intercept</t>
  </si>
  <si>
    <t>x</t>
  </si>
  <si>
    <t>y</t>
  </si>
  <si>
    <t>erry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</si>
  <si>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</si>
  <si>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</si>
  <si>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</si>
  <si>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</si>
  <si>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</si>
  <si>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</si>
  <si>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</si>
  <si>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</si>
  <si>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</si>
  <si>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</si>
  <si>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</si>
  <si>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</si>
  <si>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</si>
  <si>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</si>
  <si>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</si>
  <si>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</si>
  <si>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</si>
  <si>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</si>
  <si>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</si>
  <si>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</si>
  <si>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</si>
  <si>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</si>
  <si>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</si>
  <si>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F0</t>
  </si>
  <si>
    <t>F1</t>
  </si>
  <si>
    <t>C</t>
  </si>
  <si>
    <t>a</t>
  </si>
  <si>
    <t>b</t>
  </si>
  <si>
    <t>a0</t>
  </si>
  <si>
    <t>a1</t>
  </si>
  <si>
    <t>dela</t>
  </si>
  <si>
    <t>F0byerry</t>
  </si>
  <si>
    <t>F1byerry</t>
  </si>
  <si>
    <t>y+</t>
  </si>
  <si>
    <t>y-</t>
  </si>
  <si>
    <t>dely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</si>
</sst>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862204724409444E-2"/>
                  <c:y val="-0.16301254009915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Sheet1!$C$2:$C$22</c:f>
                <c:numCache>
                  <c:formatCode>General</c:formatCode>
                  <c:ptCount val="21"/>
                  <c:pt idx="0">
                    <c:v>0.99273904454294615</c:v>
                  </c:pt>
                  <c:pt idx="1">
                    <c:v>0.93256175174556832</c:v>
                  </c:pt>
                  <c:pt idx="2">
                    <c:v>0.88133413980111408</c:v>
                  </c:pt>
                  <c:pt idx="3">
                    <c:v>0.84926349767412646</c:v>
                  </c:pt>
                  <c:pt idx="4">
                    <c:v>0.82226516018674234</c:v>
                  </c:pt>
                  <c:pt idx="5">
                    <c:v>0.78798066712435699</c:v>
                  </c:pt>
                  <c:pt idx="6">
                    <c:v>0.73777748720240788</c:v>
                  </c:pt>
                  <c:pt idx="7">
                    <c:v>0.70270113489024677</c:v>
                  </c:pt>
                  <c:pt idx="8">
                    <c:v>0.66758319770257613</c:v>
                  </c:pt>
                  <c:pt idx="9">
                    <c:v>0.61722653567566355</c:v>
                  </c:pt>
                  <c:pt idx="10">
                    <c:v>0.56717923065634579</c:v>
                  </c:pt>
                  <c:pt idx="11">
                    <c:v>0.5571790064736647</c:v>
                  </c:pt>
                  <c:pt idx="12">
                    <c:v>0.51621472698699111</c:v>
                  </c:pt>
                  <c:pt idx="13">
                    <c:v>0.44813247231578263</c:v>
                  </c:pt>
                  <c:pt idx="14">
                    <c:v>0.40011557321831087</c:v>
                  </c:pt>
                  <c:pt idx="15">
                    <c:v>0.39019857513618117</c:v>
                  </c:pt>
                  <c:pt idx="16">
                    <c:v>0.32078989165528338</c:v>
                  </c:pt>
                  <c:pt idx="17">
                    <c:v>0.3133747752636975</c:v>
                  </c:pt>
                  <c:pt idx="18">
                    <c:v>0.27025096902877671</c:v>
                  </c:pt>
                  <c:pt idx="19">
                    <c:v>0.23015809952133745</c:v>
                  </c:pt>
                  <c:pt idx="20">
                    <c:v>0.16217803445928913</c:v>
                  </c:pt>
                </c:numCache>
              </c:numRef>
            </c:plus>
            <c:minus>
              <c:numRef>
                <c:f>Sheet1!$C$2:$C$22</c:f>
                <c:numCache>
                  <c:formatCode>General</c:formatCode>
                  <c:ptCount val="21"/>
                  <c:pt idx="0">
                    <c:v>0.99273904454294615</c:v>
                  </c:pt>
                  <c:pt idx="1">
                    <c:v>0.93256175174556832</c:v>
                  </c:pt>
                  <c:pt idx="2">
                    <c:v>0.88133413980111408</c:v>
                  </c:pt>
                  <c:pt idx="3">
                    <c:v>0.84926349767412646</c:v>
                  </c:pt>
                  <c:pt idx="4">
                    <c:v>0.82226516018674234</c:v>
                  </c:pt>
                  <c:pt idx="5">
                    <c:v>0.78798066712435699</c:v>
                  </c:pt>
                  <c:pt idx="6">
                    <c:v>0.73777748720240788</c:v>
                  </c:pt>
                  <c:pt idx="7">
                    <c:v>0.70270113489024677</c:v>
                  </c:pt>
                  <c:pt idx="8">
                    <c:v>0.66758319770257613</c:v>
                  </c:pt>
                  <c:pt idx="9">
                    <c:v>0.61722653567566355</c:v>
                  </c:pt>
                  <c:pt idx="10">
                    <c:v>0.56717923065634579</c:v>
                  </c:pt>
                  <c:pt idx="11">
                    <c:v>0.5571790064736647</c:v>
                  </c:pt>
                  <c:pt idx="12">
                    <c:v>0.51621472698699111</c:v>
                  </c:pt>
                  <c:pt idx="13">
                    <c:v>0.44813247231578263</c:v>
                  </c:pt>
                  <c:pt idx="14">
                    <c:v>0.40011557321831087</c:v>
                  </c:pt>
                  <c:pt idx="15">
                    <c:v>0.39019857513618117</c:v>
                  </c:pt>
                  <c:pt idx="16">
                    <c:v>0.32078989165528338</c:v>
                  </c:pt>
                  <c:pt idx="17">
                    <c:v>0.3133747752636975</c:v>
                  </c:pt>
                  <c:pt idx="18">
                    <c:v>0.27025096902877671</c:v>
                  </c:pt>
                  <c:pt idx="19">
                    <c:v>0.23015809952133745</c:v>
                  </c:pt>
                  <c:pt idx="20">
                    <c:v>0.16217803445928913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-4.9636952227147306</c:v>
                </c:pt>
                <c:pt idx="1">
                  <c:v>-4.6628087587278415</c:v>
                </c:pt>
                <c:pt idx="2">
                  <c:v>-4.40667069900557</c:v>
                </c:pt>
                <c:pt idx="3">
                  <c:v>-4.2463174883706323</c:v>
                </c:pt>
                <c:pt idx="4">
                  <c:v>-4.1113258009337112</c:v>
                </c:pt>
                <c:pt idx="5">
                  <c:v>-3.9399033356217847</c:v>
                </c:pt>
                <c:pt idx="6">
                  <c:v>-3.6888874360120392</c:v>
                </c:pt>
                <c:pt idx="7">
                  <c:v>-3.5135056744512339</c:v>
                </c:pt>
                <c:pt idx="8">
                  <c:v>-3.3379159885128802</c:v>
                </c:pt>
                <c:pt idx="9">
                  <c:v>-3.0861326783783176</c:v>
                </c:pt>
                <c:pt idx="10">
                  <c:v>-2.8358961532817291</c:v>
                </c:pt>
                <c:pt idx="11">
                  <c:v>-2.7858950323683231</c:v>
                </c:pt>
                <c:pt idx="12">
                  <c:v>-2.5810736349349557</c:v>
                </c:pt>
                <c:pt idx="13">
                  <c:v>-2.240662361578913</c:v>
                </c:pt>
                <c:pt idx="14">
                  <c:v>-2.0005778660915543</c:v>
                </c:pt>
                <c:pt idx="15">
                  <c:v>-1.9509928756809056</c:v>
                </c:pt>
                <c:pt idx="16">
                  <c:v>-1.6039494582764167</c:v>
                </c:pt>
                <c:pt idx="17">
                  <c:v>-1.5668738763184873</c:v>
                </c:pt>
                <c:pt idx="18">
                  <c:v>-1.3512548451438835</c:v>
                </c:pt>
                <c:pt idx="19">
                  <c:v>-1.1507904976066872</c:v>
                </c:pt>
                <c:pt idx="20">
                  <c:v>-0.81089017229644567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4-4012-AE6F-331397074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883376"/>
        <c:axId val="1262877968"/>
      </c:scatterChart>
      <c:scatterChart>
        <c:scatterStyle val="smoothMarker"/>
        <c:varyColors val="0"/>
        <c:ser>
          <c:idx val="1"/>
          <c:order val="1"/>
          <c:tx>
            <c:v>y+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Sheet1!$L$2:$L$22</c:f>
              <c:numCache>
                <c:formatCode>General</c:formatCode>
                <c:ptCount val="21"/>
                <c:pt idx="0">
                  <c:v>-4.3457308011885596</c:v>
                </c:pt>
                <c:pt idx="1">
                  <c:v>-4.1763809491914765</c:v>
                </c:pt>
                <c:pt idx="2">
                  <c:v>-4.0068165072096651</c:v>
                </c:pt>
                <c:pt idx="3">
                  <c:v>-3.8369932115514533</c:v>
                </c:pt>
                <c:pt idx="4">
                  <c:v>-3.666854251099652</c:v>
                </c:pt>
                <c:pt idx="5">
                  <c:v>-3.4963257279055404</c:v>
                </c:pt>
                <c:pt idx="6">
                  <c:v>-3.3253101426803058</c:v>
                </c:pt>
                <c:pt idx="7">
                  <c:v>-3.1536769396200497</c:v>
                </c:pt>
                <c:pt idx="8">
                  <c:v>-2.9812486777290816</c:v>
                </c:pt>
                <c:pt idx="9">
                  <c:v>-2.807780799161216</c:v>
                </c:pt>
                <c:pt idx="10">
                  <c:v>-2.6329324463343458</c:v>
                </c:pt>
                <c:pt idx="11">
                  <c:v>-2.4562261724576864</c:v>
                </c:pt>
                <c:pt idx="12">
                  <c:v>-2.2769981854918373</c:v>
                </c:pt>
                <c:pt idx="13">
                  <c:v>-2.0943537034141237</c:v>
                </c:pt>
                <c:pt idx="14">
                  <c:v>-1.9071718142491432</c:v>
                </c:pt>
                <c:pt idx="15">
                  <c:v>-1.7142427811271173</c:v>
                </c:pt>
                <c:pt idx="16">
                  <c:v>-1.5145996409816695</c:v>
                </c:pt>
                <c:pt idx="17">
                  <c:v>-1.3079253271223323</c:v>
                </c:pt>
                <c:pt idx="18">
                  <c:v>-1.0947135925780271</c:v>
                </c:pt>
                <c:pt idx="19">
                  <c:v>-0.87602426358398267</c:v>
                </c:pt>
                <c:pt idx="20">
                  <c:v>-0.65306901846968579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D4-4012-AE6F-331397074B70}"/>
            </c:ext>
          </c:extLst>
        </c:ser>
        <c:ser>
          <c:idx val="2"/>
          <c:order val="2"/>
          <c:tx>
            <c:v>y-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Sheet1!$M$2:$M$22</c:f>
              <c:numCache>
                <c:formatCode>General</c:formatCode>
                <c:ptCount val="21"/>
                <c:pt idx="0">
                  <c:v>-5.496568553241441</c:v>
                </c:pt>
                <c:pt idx="1">
                  <c:v>-5.2611896717067159</c:v>
                </c:pt>
                <c:pt idx="2">
                  <c:v>-5.0260253801567192</c:v>
                </c:pt>
                <c:pt idx="3">
                  <c:v>-4.7911199422831228</c:v>
                </c:pt>
                <c:pt idx="4">
                  <c:v>-4.5565301692031159</c:v>
                </c:pt>
                <c:pt idx="5">
                  <c:v>-4.3223299588654189</c:v>
                </c:pt>
                <c:pt idx="6">
                  <c:v>-4.0886168105588458</c:v>
                </c:pt>
                <c:pt idx="7">
                  <c:v>-3.8555212800872938</c:v>
                </c:pt>
                <c:pt idx="8">
                  <c:v>-3.6232208084464528</c:v>
                </c:pt>
                <c:pt idx="9">
                  <c:v>-3.3919599534825102</c:v>
                </c:pt>
                <c:pt idx="10">
                  <c:v>-3.1620795727775723</c:v>
                </c:pt>
                <c:pt idx="11">
                  <c:v>-2.9340571131224227</c:v>
                </c:pt>
                <c:pt idx="12">
                  <c:v>-2.7085563665564636</c:v>
                </c:pt>
                <c:pt idx="13">
                  <c:v>-2.486472115102369</c:v>
                </c:pt>
                <c:pt idx="14">
                  <c:v>-2.2689252707355405</c:v>
                </c:pt>
                <c:pt idx="15">
                  <c:v>-2.0571255703257583</c:v>
                </c:pt>
                <c:pt idx="16">
                  <c:v>-1.8520399769393978</c:v>
                </c:pt>
                <c:pt idx="17">
                  <c:v>-1.6539855572669264</c:v>
                </c:pt>
                <c:pt idx="18">
                  <c:v>-1.4624685582794235</c:v>
                </c:pt>
                <c:pt idx="19">
                  <c:v>-1.2764291537416592</c:v>
                </c:pt>
                <c:pt idx="20">
                  <c:v>-1.0946556653241482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D4-4012-AE6F-331397074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883376"/>
        <c:axId val="1262877968"/>
      </c:scatterChart>
      <c:valAx>
        <c:axId val="126288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77968"/>
        <c:crosses val="autoZero"/>
        <c:crossBetween val="midCat"/>
      </c:valAx>
      <c:valAx>
        <c:axId val="12628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8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Data!$C$2:$C$91</c:f>
                <c:numCache>
                  <c:formatCode>General</c:formatCode>
                  <c:ptCount val="90"/>
                  <c:pt idx="0">
                    <c:v>1.2204086836332877</c:v>
                  </c:pt>
                  <c:pt idx="1">
                    <c:v>0.95477122018536253</c:v>
                  </c:pt>
                  <c:pt idx="2">
                    <c:v>2.5433007095069389</c:v>
                  </c:pt>
                  <c:pt idx="3">
                    <c:v>0.72294738144424886</c:v>
                  </c:pt>
                  <c:pt idx="4">
                    <c:v>0.26303718785063435</c:v>
                  </c:pt>
                  <c:pt idx="5">
                    <c:v>2.7982347790746487E-2</c:v>
                  </c:pt>
                  <c:pt idx="6">
                    <c:v>4.6415508473012848</c:v>
                  </c:pt>
                  <c:pt idx="7">
                    <c:v>3.223081940221288</c:v>
                  </c:pt>
                  <c:pt idx="8">
                    <c:v>4.6150743669216592</c:v>
                  </c:pt>
                  <c:pt idx="9">
                    <c:v>4.5653715733604718</c:v>
                  </c:pt>
                  <c:pt idx="10">
                    <c:v>0.47660412717286604</c:v>
                  </c:pt>
                  <c:pt idx="11">
                    <c:v>0.78781098397974758</c:v>
                  </c:pt>
                  <c:pt idx="12">
                    <c:v>2.216750506823189</c:v>
                  </c:pt>
                  <c:pt idx="13">
                    <c:v>3.3211619261690921</c:v>
                  </c:pt>
                  <c:pt idx="14">
                    <c:v>0.44641191335295038</c:v>
                  </c:pt>
                  <c:pt idx="15">
                    <c:v>4.8861621972651905</c:v>
                  </c:pt>
                  <c:pt idx="16">
                    <c:v>4.4985621005369456</c:v>
                  </c:pt>
                  <c:pt idx="17">
                    <c:v>4.1074564815876657</c:v>
                  </c:pt>
                  <c:pt idx="18">
                    <c:v>2.7643126186089844</c:v>
                  </c:pt>
                  <c:pt idx="19">
                    <c:v>0.55852234156651803</c:v>
                  </c:pt>
                  <c:pt idx="20">
                    <c:v>4.8579306180578197</c:v>
                  </c:pt>
                  <c:pt idx="21">
                    <c:v>2.0944717790037108</c:v>
                  </c:pt>
                  <c:pt idx="22">
                    <c:v>2.5528907202081412</c:v>
                  </c:pt>
                  <c:pt idx="23">
                    <c:v>3.6889939892414878</c:v>
                  </c:pt>
                  <c:pt idx="24">
                    <c:v>4.621996236140669</c:v>
                  </c:pt>
                  <c:pt idx="25">
                    <c:v>4.2817362184086507</c:v>
                  </c:pt>
                  <c:pt idx="26">
                    <c:v>3.3980949911967926</c:v>
                  </c:pt>
                  <c:pt idx="27">
                    <c:v>1.6054320362717223</c:v>
                  </c:pt>
                  <c:pt idx="28">
                    <c:v>1.2374096432385839</c:v>
                  </c:pt>
                  <c:pt idx="29">
                    <c:v>1.6317669370954835</c:v>
                  </c:pt>
                  <c:pt idx="30">
                    <c:v>1.0195323224601371</c:v>
                  </c:pt>
                  <c:pt idx="31">
                    <c:v>4.1185583035018105</c:v>
                  </c:pt>
                  <c:pt idx="32">
                    <c:v>3.2167197014270381</c:v>
                  </c:pt>
                  <c:pt idx="33">
                    <c:v>0.73792198769164596</c:v>
                  </c:pt>
                  <c:pt idx="34">
                    <c:v>4.8295299046014843</c:v>
                  </c:pt>
                  <c:pt idx="35">
                    <c:v>1.0375417240510592</c:v>
                  </c:pt>
                  <c:pt idx="36">
                    <c:v>4.6889909696183851</c:v>
                  </c:pt>
                  <c:pt idx="37">
                    <c:v>0.90661439065048699</c:v>
                  </c:pt>
                  <c:pt idx="38">
                    <c:v>2.2889537863929816</c:v>
                  </c:pt>
                  <c:pt idx="39">
                    <c:v>3.0498214851650824</c:v>
                  </c:pt>
                  <c:pt idx="40">
                    <c:v>1.4778814941879066</c:v>
                  </c:pt>
                  <c:pt idx="41">
                    <c:v>1.7124317762436574</c:v>
                  </c:pt>
                  <c:pt idx="42">
                    <c:v>0.64876838316272945</c:v>
                  </c:pt>
                  <c:pt idx="43">
                    <c:v>1.139632344223408</c:v>
                  </c:pt>
                  <c:pt idx="44">
                    <c:v>2.4208335920004993</c:v>
                  </c:pt>
                  <c:pt idx="45">
                    <c:v>4.7262482670696002</c:v>
                  </c:pt>
                  <c:pt idx="46">
                    <c:v>0.88474751466316282</c:v>
                  </c:pt>
                  <c:pt idx="47">
                    <c:v>0.18007641388141815</c:v>
                  </c:pt>
                  <c:pt idx="48">
                    <c:v>4.4467100779270474</c:v>
                  </c:pt>
                  <c:pt idx="49">
                    <c:v>0.70828319010310725</c:v>
                  </c:pt>
                  <c:pt idx="50">
                    <c:v>3.686071770054427</c:v>
                  </c:pt>
                  <c:pt idx="51">
                    <c:v>0.42806912536418384</c:v>
                  </c:pt>
                  <c:pt idx="52">
                    <c:v>0.9570498624869489</c:v>
                  </c:pt>
                  <c:pt idx="53">
                    <c:v>2.4876523615241681</c:v>
                  </c:pt>
                  <c:pt idx="54">
                    <c:v>1.2490280020519258</c:v>
                  </c:pt>
                  <c:pt idx="55">
                    <c:v>1.8548212981197643</c:v>
                  </c:pt>
                  <c:pt idx="56">
                    <c:v>4.3395744509613712</c:v>
                  </c:pt>
                  <c:pt idx="57">
                    <c:v>0.46715820091118687</c:v>
                  </c:pt>
                  <c:pt idx="58">
                    <c:v>4.2448437254925899</c:v>
                  </c:pt>
                  <c:pt idx="59">
                    <c:v>1.4361003830060488</c:v>
                  </c:pt>
                  <c:pt idx="60">
                    <c:v>0.98647968793991958</c:v>
                  </c:pt>
                  <c:pt idx="61">
                    <c:v>4.1444128740520645</c:v>
                  </c:pt>
                  <c:pt idx="62">
                    <c:v>1.8095852896546216</c:v>
                  </c:pt>
                  <c:pt idx="63">
                    <c:v>3.0187669277372993</c:v>
                  </c:pt>
                  <c:pt idx="64">
                    <c:v>9.3789194746535243E-2</c:v>
                  </c:pt>
                  <c:pt idx="65">
                    <c:v>1.3744244168878428</c:v>
                  </c:pt>
                  <c:pt idx="66">
                    <c:v>0.15047546294769731</c:v>
                  </c:pt>
                  <c:pt idx="67">
                    <c:v>2.8361871208120979</c:v>
                  </c:pt>
                  <c:pt idx="68">
                    <c:v>3.5018898880829896</c:v>
                  </c:pt>
                  <c:pt idx="69">
                    <c:v>0.19563302131159199</c:v>
                  </c:pt>
                  <c:pt idx="70">
                    <c:v>1.3388411637714304</c:v>
                  </c:pt>
                  <c:pt idx="71">
                    <c:v>1.2776833008984034</c:v>
                  </c:pt>
                  <c:pt idx="72">
                    <c:v>4.4143905317890777</c:v>
                  </c:pt>
                  <c:pt idx="73">
                    <c:v>0.56821068324948487</c:v>
                  </c:pt>
                  <c:pt idx="74">
                    <c:v>1.7659009893447686</c:v>
                  </c:pt>
                  <c:pt idx="75">
                    <c:v>0.24063856055426713</c:v>
                  </c:pt>
                  <c:pt idx="76">
                    <c:v>2.3113223452415372</c:v>
                  </c:pt>
                  <c:pt idx="77">
                    <c:v>2.5822459320274564</c:v>
                  </c:pt>
                  <c:pt idx="78">
                    <c:v>3.7371621880008461</c:v>
                  </c:pt>
                  <c:pt idx="79">
                    <c:v>3.3219812669599542</c:v>
                  </c:pt>
                  <c:pt idx="80">
                    <c:v>2.860026186187647</c:v>
                  </c:pt>
                  <c:pt idx="81">
                    <c:v>1.0564683301581912</c:v>
                  </c:pt>
                  <c:pt idx="82">
                    <c:v>1.2701875811908026</c:v>
                  </c:pt>
                  <c:pt idx="83">
                    <c:v>0.29768395651259494</c:v>
                  </c:pt>
                  <c:pt idx="84">
                    <c:v>2.9658972542905278</c:v>
                  </c:pt>
                  <c:pt idx="85">
                    <c:v>3.3606087710283186</c:v>
                  </c:pt>
                  <c:pt idx="86">
                    <c:v>1.1777338196264124</c:v>
                  </c:pt>
                  <c:pt idx="87">
                    <c:v>3.3316610488790532E-2</c:v>
                  </c:pt>
                  <c:pt idx="88">
                    <c:v>2.4998131846885805</c:v>
                  </c:pt>
                  <c:pt idx="89">
                    <c:v>4.3066978414636914</c:v>
                  </c:pt>
                </c:numCache>
              </c:numRef>
            </c:plus>
            <c:minus>
              <c:numRef>
                <c:f>Data!$C$2:$C$91</c:f>
                <c:numCache>
                  <c:formatCode>General</c:formatCode>
                  <c:ptCount val="90"/>
                  <c:pt idx="0">
                    <c:v>1.2204086836332877</c:v>
                  </c:pt>
                  <c:pt idx="1">
                    <c:v>0.95477122018536253</c:v>
                  </c:pt>
                  <c:pt idx="2">
                    <c:v>2.5433007095069389</c:v>
                  </c:pt>
                  <c:pt idx="3">
                    <c:v>0.72294738144424886</c:v>
                  </c:pt>
                  <c:pt idx="4">
                    <c:v>0.26303718785063435</c:v>
                  </c:pt>
                  <c:pt idx="5">
                    <c:v>2.7982347790746487E-2</c:v>
                  </c:pt>
                  <c:pt idx="6">
                    <c:v>4.6415508473012848</c:v>
                  </c:pt>
                  <c:pt idx="7">
                    <c:v>3.223081940221288</c:v>
                  </c:pt>
                  <c:pt idx="8">
                    <c:v>4.6150743669216592</c:v>
                  </c:pt>
                  <c:pt idx="9">
                    <c:v>4.5653715733604718</c:v>
                  </c:pt>
                  <c:pt idx="10">
                    <c:v>0.47660412717286604</c:v>
                  </c:pt>
                  <c:pt idx="11">
                    <c:v>0.78781098397974758</c:v>
                  </c:pt>
                  <c:pt idx="12">
                    <c:v>2.216750506823189</c:v>
                  </c:pt>
                  <c:pt idx="13">
                    <c:v>3.3211619261690921</c:v>
                  </c:pt>
                  <c:pt idx="14">
                    <c:v>0.44641191335295038</c:v>
                  </c:pt>
                  <c:pt idx="15">
                    <c:v>4.8861621972651905</c:v>
                  </c:pt>
                  <c:pt idx="16">
                    <c:v>4.4985621005369456</c:v>
                  </c:pt>
                  <c:pt idx="17">
                    <c:v>4.1074564815876657</c:v>
                  </c:pt>
                  <c:pt idx="18">
                    <c:v>2.7643126186089844</c:v>
                  </c:pt>
                  <c:pt idx="19">
                    <c:v>0.55852234156651803</c:v>
                  </c:pt>
                  <c:pt idx="20">
                    <c:v>4.8579306180578197</c:v>
                  </c:pt>
                  <c:pt idx="21">
                    <c:v>2.0944717790037108</c:v>
                  </c:pt>
                  <c:pt idx="22">
                    <c:v>2.5528907202081412</c:v>
                  </c:pt>
                  <c:pt idx="23">
                    <c:v>3.6889939892414878</c:v>
                  </c:pt>
                  <c:pt idx="24">
                    <c:v>4.621996236140669</c:v>
                  </c:pt>
                  <c:pt idx="25">
                    <c:v>4.2817362184086507</c:v>
                  </c:pt>
                  <c:pt idx="26">
                    <c:v>3.3980949911967926</c:v>
                  </c:pt>
                  <c:pt idx="27">
                    <c:v>1.6054320362717223</c:v>
                  </c:pt>
                  <c:pt idx="28">
                    <c:v>1.2374096432385839</c:v>
                  </c:pt>
                  <c:pt idx="29">
                    <c:v>1.6317669370954835</c:v>
                  </c:pt>
                  <c:pt idx="30">
                    <c:v>1.0195323224601371</c:v>
                  </c:pt>
                  <c:pt idx="31">
                    <c:v>4.1185583035018105</c:v>
                  </c:pt>
                  <c:pt idx="32">
                    <c:v>3.2167197014270381</c:v>
                  </c:pt>
                  <c:pt idx="33">
                    <c:v>0.73792198769164596</c:v>
                  </c:pt>
                  <c:pt idx="34">
                    <c:v>4.8295299046014843</c:v>
                  </c:pt>
                  <c:pt idx="35">
                    <c:v>1.0375417240510592</c:v>
                  </c:pt>
                  <c:pt idx="36">
                    <c:v>4.6889909696183851</c:v>
                  </c:pt>
                  <c:pt idx="37">
                    <c:v>0.90661439065048699</c:v>
                  </c:pt>
                  <c:pt idx="38">
                    <c:v>2.2889537863929816</c:v>
                  </c:pt>
                  <c:pt idx="39">
                    <c:v>3.0498214851650824</c:v>
                  </c:pt>
                  <c:pt idx="40">
                    <c:v>1.4778814941879066</c:v>
                  </c:pt>
                  <c:pt idx="41">
                    <c:v>1.7124317762436574</c:v>
                  </c:pt>
                  <c:pt idx="42">
                    <c:v>0.64876838316272945</c:v>
                  </c:pt>
                  <c:pt idx="43">
                    <c:v>1.139632344223408</c:v>
                  </c:pt>
                  <c:pt idx="44">
                    <c:v>2.4208335920004993</c:v>
                  </c:pt>
                  <c:pt idx="45">
                    <c:v>4.7262482670696002</c:v>
                  </c:pt>
                  <c:pt idx="46">
                    <c:v>0.88474751466316282</c:v>
                  </c:pt>
                  <c:pt idx="47">
                    <c:v>0.18007641388141815</c:v>
                  </c:pt>
                  <c:pt idx="48">
                    <c:v>4.4467100779270474</c:v>
                  </c:pt>
                  <c:pt idx="49">
                    <c:v>0.70828319010310725</c:v>
                  </c:pt>
                  <c:pt idx="50">
                    <c:v>3.686071770054427</c:v>
                  </c:pt>
                  <c:pt idx="51">
                    <c:v>0.42806912536418384</c:v>
                  </c:pt>
                  <c:pt idx="52">
                    <c:v>0.9570498624869489</c:v>
                  </c:pt>
                  <c:pt idx="53">
                    <c:v>2.4876523615241681</c:v>
                  </c:pt>
                  <c:pt idx="54">
                    <c:v>1.2490280020519258</c:v>
                  </c:pt>
                  <c:pt idx="55">
                    <c:v>1.8548212981197643</c:v>
                  </c:pt>
                  <c:pt idx="56">
                    <c:v>4.3395744509613712</c:v>
                  </c:pt>
                  <c:pt idx="57">
                    <c:v>0.46715820091118687</c:v>
                  </c:pt>
                  <c:pt idx="58">
                    <c:v>4.2448437254925899</c:v>
                  </c:pt>
                  <c:pt idx="59">
                    <c:v>1.4361003830060488</c:v>
                  </c:pt>
                  <c:pt idx="60">
                    <c:v>0.98647968793991958</c:v>
                  </c:pt>
                  <c:pt idx="61">
                    <c:v>4.1444128740520645</c:v>
                  </c:pt>
                  <c:pt idx="62">
                    <c:v>1.8095852896546216</c:v>
                  </c:pt>
                  <c:pt idx="63">
                    <c:v>3.0187669277372993</c:v>
                  </c:pt>
                  <c:pt idx="64">
                    <c:v>9.3789194746535243E-2</c:v>
                  </c:pt>
                  <c:pt idx="65">
                    <c:v>1.3744244168878428</c:v>
                  </c:pt>
                  <c:pt idx="66">
                    <c:v>0.15047546294769731</c:v>
                  </c:pt>
                  <c:pt idx="67">
                    <c:v>2.8361871208120979</c:v>
                  </c:pt>
                  <c:pt idx="68">
                    <c:v>3.5018898880829896</c:v>
                  </c:pt>
                  <c:pt idx="69">
                    <c:v>0.19563302131159199</c:v>
                  </c:pt>
                  <c:pt idx="70">
                    <c:v>1.3388411637714304</c:v>
                  </c:pt>
                  <c:pt idx="71">
                    <c:v>1.2776833008984034</c:v>
                  </c:pt>
                  <c:pt idx="72">
                    <c:v>4.4143905317890777</c:v>
                  </c:pt>
                  <c:pt idx="73">
                    <c:v>0.56821068324948487</c:v>
                  </c:pt>
                  <c:pt idx="74">
                    <c:v>1.7659009893447686</c:v>
                  </c:pt>
                  <c:pt idx="75">
                    <c:v>0.24063856055426713</c:v>
                  </c:pt>
                  <c:pt idx="76">
                    <c:v>2.3113223452415372</c:v>
                  </c:pt>
                  <c:pt idx="77">
                    <c:v>2.5822459320274564</c:v>
                  </c:pt>
                  <c:pt idx="78">
                    <c:v>3.7371621880008461</c:v>
                  </c:pt>
                  <c:pt idx="79">
                    <c:v>3.3219812669599542</c:v>
                  </c:pt>
                  <c:pt idx="80">
                    <c:v>2.860026186187647</c:v>
                  </c:pt>
                  <c:pt idx="81">
                    <c:v>1.0564683301581912</c:v>
                  </c:pt>
                  <c:pt idx="82">
                    <c:v>1.2701875811908026</c:v>
                  </c:pt>
                  <c:pt idx="83">
                    <c:v>0.29768395651259494</c:v>
                  </c:pt>
                  <c:pt idx="84">
                    <c:v>2.9658972542905278</c:v>
                  </c:pt>
                  <c:pt idx="85">
                    <c:v>3.3606087710283186</c:v>
                  </c:pt>
                  <c:pt idx="86">
                    <c:v>1.1777338196264124</c:v>
                  </c:pt>
                  <c:pt idx="87">
                    <c:v>3.3316610488790532E-2</c:v>
                  </c:pt>
                  <c:pt idx="88">
                    <c:v>2.4998131846885805</c:v>
                  </c:pt>
                  <c:pt idx="89">
                    <c:v>4.3066978414636914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Data!$A$2:$A$91</c:f>
              <c:numCache>
                <c:formatCode>General</c:formatCode>
                <c:ptCount val="9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</c:numCache>
            </c:numRef>
          </c:xVal>
          <c:yVal>
            <c:numRef>
              <c:f>Data!$B$2:$B$91</c:f>
              <c:numCache>
                <c:formatCode>General</c:formatCode>
                <c:ptCount val="90"/>
                <c:pt idx="0">
                  <c:v>40.332382079253513</c:v>
                </c:pt>
                <c:pt idx="1">
                  <c:v>40.00206140235781</c:v>
                </c:pt>
                <c:pt idx="2">
                  <c:v>40.982671219132847</c:v>
                </c:pt>
                <c:pt idx="3">
                  <c:v>44.722037794273589</c:v>
                </c:pt>
                <c:pt idx="4">
                  <c:v>37.010880159381429</c:v>
                </c:pt>
                <c:pt idx="5">
                  <c:v>40.611302968934417</c:v>
                </c:pt>
                <c:pt idx="6">
                  <c:v>42.081334258517217</c:v>
                </c:pt>
                <c:pt idx="7">
                  <c:v>43.016003225794222</c:v>
                </c:pt>
                <c:pt idx="8">
                  <c:v>40.020540073094921</c:v>
                </c:pt>
                <c:pt idx="9">
                  <c:v>37.153606816836522</c:v>
                </c:pt>
                <c:pt idx="10">
                  <c:v>41.595158603848162</c:v>
                </c:pt>
                <c:pt idx="11">
                  <c:v>40.593677604015603</c:v>
                </c:pt>
                <c:pt idx="12">
                  <c:v>43.609214956688476</c:v>
                </c:pt>
                <c:pt idx="13">
                  <c:v>42.790850366330197</c:v>
                </c:pt>
                <c:pt idx="14">
                  <c:v>34.731329728161484</c:v>
                </c:pt>
                <c:pt idx="15">
                  <c:v>34.973606204031647</c:v>
                </c:pt>
                <c:pt idx="16">
                  <c:v>36.67787922720477</c:v>
                </c:pt>
                <c:pt idx="17">
                  <c:v>35.475090463669133</c:v>
                </c:pt>
                <c:pt idx="18">
                  <c:v>34.942257194943963</c:v>
                </c:pt>
                <c:pt idx="19">
                  <c:v>41.659884327171085</c:v>
                </c:pt>
                <c:pt idx="20">
                  <c:v>34.413360276645491</c:v>
                </c:pt>
                <c:pt idx="21">
                  <c:v>38.088424622740966</c:v>
                </c:pt>
                <c:pt idx="22">
                  <c:v>40.369189408913215</c:v>
                </c:pt>
                <c:pt idx="23">
                  <c:v>37.055586111777465</c:v>
                </c:pt>
                <c:pt idx="24">
                  <c:v>38.426533347502328</c:v>
                </c:pt>
                <c:pt idx="25">
                  <c:v>35.97901625304538</c:v>
                </c:pt>
                <c:pt idx="26">
                  <c:v>33.112002750495293</c:v>
                </c:pt>
                <c:pt idx="27">
                  <c:v>36.204400675684241</c:v>
                </c:pt>
                <c:pt idx="28">
                  <c:v>37.245157078119945</c:v>
                </c:pt>
                <c:pt idx="29">
                  <c:v>36.775771832014385</c:v>
                </c:pt>
                <c:pt idx="30">
                  <c:v>35.194143788652809</c:v>
                </c:pt>
                <c:pt idx="31">
                  <c:v>33.727070050385556</c:v>
                </c:pt>
                <c:pt idx="32">
                  <c:v>26.417899885039876</c:v>
                </c:pt>
                <c:pt idx="33">
                  <c:v>30.793686185281526</c:v>
                </c:pt>
                <c:pt idx="34">
                  <c:v>28.312733115297167</c:v>
                </c:pt>
                <c:pt idx="35">
                  <c:v>24.491713284450906</c:v>
                </c:pt>
                <c:pt idx="36">
                  <c:v>26.960616219216821</c:v>
                </c:pt>
                <c:pt idx="37">
                  <c:v>24.316722688038794</c:v>
                </c:pt>
                <c:pt idx="38">
                  <c:v>19.111676314899842</c:v>
                </c:pt>
                <c:pt idx="39">
                  <c:v>19.381171477072186</c:v>
                </c:pt>
                <c:pt idx="40">
                  <c:v>17.365614452179816</c:v>
                </c:pt>
                <c:pt idx="41">
                  <c:v>14.866560012517565</c:v>
                </c:pt>
                <c:pt idx="42">
                  <c:v>19.95168661115018</c:v>
                </c:pt>
                <c:pt idx="43">
                  <c:v>11.094304577955565</c:v>
                </c:pt>
                <c:pt idx="44">
                  <c:v>14.629290172991762</c:v>
                </c:pt>
                <c:pt idx="45">
                  <c:v>9.0328927563980201</c:v>
                </c:pt>
                <c:pt idx="46">
                  <c:v>13.231050830456978</c:v>
                </c:pt>
                <c:pt idx="47">
                  <c:v>9.695654570974348</c:v>
                </c:pt>
                <c:pt idx="48">
                  <c:v>5.3343305686865818</c:v>
                </c:pt>
                <c:pt idx="49">
                  <c:v>4.5521441500206787</c:v>
                </c:pt>
                <c:pt idx="50">
                  <c:v>5.8982857233839079</c:v>
                </c:pt>
                <c:pt idx="51">
                  <c:v>1.8873134331535208</c:v>
                </c:pt>
                <c:pt idx="52">
                  <c:v>2.9907995172921931</c:v>
                </c:pt>
                <c:pt idx="53">
                  <c:v>0.68135991902529192</c:v>
                </c:pt>
                <c:pt idx="54">
                  <c:v>4.878621604749835</c:v>
                </c:pt>
                <c:pt idx="55">
                  <c:v>0.64560714385767781</c:v>
                </c:pt>
                <c:pt idx="56">
                  <c:v>3.1705504938351314</c:v>
                </c:pt>
                <c:pt idx="57">
                  <c:v>4.326152515780759</c:v>
                </c:pt>
                <c:pt idx="58">
                  <c:v>6.3584803773986094</c:v>
                </c:pt>
                <c:pt idx="59">
                  <c:v>-0.71791811279443296</c:v>
                </c:pt>
                <c:pt idx="60">
                  <c:v>-1.0597073187590764</c:v>
                </c:pt>
                <c:pt idx="61">
                  <c:v>-0.31842453573259233</c:v>
                </c:pt>
                <c:pt idx="62">
                  <c:v>6.0898295626696992</c:v>
                </c:pt>
                <c:pt idx="63">
                  <c:v>3.5287804720291409</c:v>
                </c:pt>
                <c:pt idx="64">
                  <c:v>-0.31671654217686873</c:v>
                </c:pt>
                <c:pt idx="65">
                  <c:v>1.6805301170710605</c:v>
                </c:pt>
                <c:pt idx="66">
                  <c:v>-3.9808495744450445</c:v>
                </c:pt>
                <c:pt idx="67">
                  <c:v>0.16507706352012685</c:v>
                </c:pt>
                <c:pt idx="68">
                  <c:v>4.6004346281075463</c:v>
                </c:pt>
                <c:pt idx="69">
                  <c:v>2.0566629841478736</c:v>
                </c:pt>
                <c:pt idx="70">
                  <c:v>-1.4993035015237108</c:v>
                </c:pt>
                <c:pt idx="71">
                  <c:v>3.5545467664885524</c:v>
                </c:pt>
                <c:pt idx="72">
                  <c:v>2.7108743131678694</c:v>
                </c:pt>
                <c:pt idx="73">
                  <c:v>0.8539468034157971</c:v>
                </c:pt>
                <c:pt idx="74">
                  <c:v>2.5448433239583443</c:v>
                </c:pt>
                <c:pt idx="75">
                  <c:v>-1.9398278922350469</c:v>
                </c:pt>
                <c:pt idx="76">
                  <c:v>4.134706249503675</c:v>
                </c:pt>
                <c:pt idx="77">
                  <c:v>-2.3448248879937617</c:v>
                </c:pt>
                <c:pt idx="78">
                  <c:v>-0.27850643781372075</c:v>
                </c:pt>
                <c:pt idx="79">
                  <c:v>1.1965155961451226</c:v>
                </c:pt>
                <c:pt idx="80">
                  <c:v>-2.5065474478704366</c:v>
                </c:pt>
                <c:pt idx="81">
                  <c:v>1.4580928333466139</c:v>
                </c:pt>
                <c:pt idx="82">
                  <c:v>2.4487441617193735</c:v>
                </c:pt>
                <c:pt idx="83">
                  <c:v>3.8375681115994702</c:v>
                </c:pt>
                <c:pt idx="84">
                  <c:v>-3.0410712887272133</c:v>
                </c:pt>
                <c:pt idx="85">
                  <c:v>0.31759739889323368</c:v>
                </c:pt>
                <c:pt idx="86">
                  <c:v>3.0110166595114745</c:v>
                </c:pt>
                <c:pt idx="87">
                  <c:v>4.5110902737063787</c:v>
                </c:pt>
                <c:pt idx="88">
                  <c:v>-3.164240674494637</c:v>
                </c:pt>
                <c:pt idx="89">
                  <c:v>-0.36066404870549462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27-443B-B226-186F9C472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619807"/>
        <c:axId val="1877634783"/>
      </c:scatterChart>
      <c:valAx>
        <c:axId val="187761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634783"/>
        <c:crosses val="autoZero"/>
        <c:crossBetween val="midCat"/>
      </c:valAx>
      <c:valAx>
        <c:axId val="187763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61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790575</xdr:colOff>
      <xdr:row>27</xdr:row>
      <xdr:rowOff>128587</xdr:rowOff>
    </xdr:from>
    <xdr:to>
      <xdr:col>14</xdr:col>
      <xdr:colOff>247650</xdr:colOff>
      <xdr:row>42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2E016-0914-36B3-2169-7A90D9A84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1</xdr:row>
      <xdr:rowOff>23812</xdr:rowOff>
    </xdr:from>
    <xdr:to>
      <xdr:col>12</xdr:col>
      <xdr:colOff>247650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F843E-FF0D-42A0-CFAB-FBC9DBB91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opLeftCell="A24" workbookViewId="0">
      <selection activeCell="E30" sqref="E30"/>
    </sheetView>
  </sheetViews>
  <sheetFormatPr defaultRowHeight="15" x14ac:dyDescent="0.25"/>
  <cols>
    <col min="7" max="7" width="12.7109375" bestFit="1" customWidth="1"/>
    <col min="8" max="8" width="14.5703125" bestFit="1" customWidth="1"/>
    <col min="11" max="11" width="13.42578125" bestFit="1" customWidth="1"/>
    <col min="12" max="12" width="12.7109375" bestFit="1" customWidth="1"/>
  </cols>
  <sheetData>
    <row r="1" spans="1:18" x14ac:dyDescent="0.25">
      <c r="A1" t="s">
        <v>1</v>
      </c>
      <c r="B1" t="s">
        <v>2</v>
      </c>
      <c r="C1" t="s">
        <v>3</v>
      </c>
      <c r="F1" t="s">
        <v>35</v>
      </c>
      <c r="G1" t="s">
        <v>36</v>
      </c>
      <c r="H1" t="s">
        <v>31</v>
      </c>
      <c r="I1" t="s">
        <v>27</v>
      </c>
      <c r="J1" t="s">
        <v>28</v>
      </c>
      <c r="K1" t="s">
        <v>3</v>
      </c>
      <c r="L1" t="s">
        <v>37</v>
      </c>
      <c r="M1" t="s">
        <v>38</v>
      </c>
    </row>
    <row r="2" spans="1:18" x14ac:dyDescent="0.25">
      <c r="A2">
        <v>-1</v>
      </c>
      <c r="B2">
        <v>-4.9636952227147306</v>
      </c>
      <c r="C2">
        <v>0.99273904454294615</v>
      </c>
      <c r="F2">
        <f>1/C2</f>
        <v>1.0073140625393622</v>
      </c>
      <c r="G2">
        <f>A2/C2</f>
        <v>-1.0073140625393622</v>
      </c>
      <c r="H2">
        <f>B2/C2</f>
        <v>-5</v>
      </c>
      <c r="I2">
        <v>1</v>
      </c>
      <c r="J2">
        <f>A2</f>
        <v>-1</v>
      </c>
      <c r="K2" cm="1">
        <f t="array" ref="K2">1.96*SQRT(MMULT(I2:J2, MMULT(_xlfn.ANCHORARRAY($Q$2), TRANSPOSE(I2:J2))))</f>
        <v>0.5754188760264406</v>
      </c>
      <c r="L2" cm="1">
        <f t="array" ref="L2">MMULT(I2:J2,_xlfn.ANCHORARRAY($Q$6))+K2</f>
        <v>-4.3457308011885596</v>
      </c>
      <c r="M2" cm="1">
        <f t="array" ref="M2">MMULT(I2:J2,_xlfn.ANCHORARRAY($Q$6))-K2</f>
        <v>-5.496568553241441</v>
      </c>
      <c r="P2" t="s">
        <v>29</v>
      </c>
      <c r="Q2" cm="1">
        <f t="array" ref="Q2:R3">MINVERSE(MMULT(TRANSPOSE(F2:G22),F2:G22))</f>
        <v>1.8221358380825968E-2</v>
      </c>
      <c r="R2">
        <v>-1.8374973397639681E-2</v>
      </c>
    </row>
    <row r="3" spans="1:18" x14ac:dyDescent="0.25">
      <c r="A3">
        <f>A2+0.1</f>
        <v>-0.9</v>
      </c>
      <c r="B3">
        <v>-4.6628087587278415</v>
      </c>
      <c r="C3">
        <v>0.93256175174556832</v>
      </c>
      <c r="F3">
        <f t="shared" ref="F3:F22" si="0">1/C3</f>
        <v>1.0723150484439243</v>
      </c>
      <c r="G3">
        <f t="shared" ref="G3:G22" si="1">A3/C3</f>
        <v>-0.96508354359953186</v>
      </c>
      <c r="H3">
        <f t="shared" ref="H3:H22" si="2">B3/C3</f>
        <v>-5</v>
      </c>
      <c r="I3">
        <f>I2</f>
        <v>1</v>
      </c>
      <c r="J3">
        <f t="shared" ref="J3:J22" si="3">A3</f>
        <v>-0.9</v>
      </c>
      <c r="K3" cm="1">
        <f t="array" ref="K3">1.96*SQRT(MMULT(I3:J3, MMULT(_xlfn.ANCHORARRAY($Q$2), TRANSPOSE(I3:J3))))</f>
        <v>0.54240436125761993</v>
      </c>
      <c r="L3" cm="1">
        <f t="array" ref="L3">MMULT(I3:J3,_xlfn.ANCHORARRAY($Q$6))+K3</f>
        <v>-4.1763809491914765</v>
      </c>
      <c r="M3" cm="1">
        <f t="array" ref="M3">MMULT(I3:J3,_xlfn.ANCHORARRAY($Q$6))-K3</f>
        <v>-5.2611896717067159</v>
      </c>
      <c r="Q3">
        <v>-1.8374973397639681E-2</v>
      </c>
      <c r="R3">
        <v>3.1218533143223159E-2</v>
      </c>
    </row>
    <row r="4" spans="1:18" x14ac:dyDescent="0.25">
      <c r="A4">
        <f t="shared" ref="A4:A22" si="4">A3+0.1</f>
        <v>-0.8</v>
      </c>
      <c r="B4">
        <v>-4.40667069900557</v>
      </c>
      <c r="C4">
        <v>0.88133413980111408</v>
      </c>
      <c r="F4">
        <f t="shared" si="0"/>
        <v>1.134643439803279</v>
      </c>
      <c r="G4">
        <f t="shared" si="1"/>
        <v>-0.90771475184262318</v>
      </c>
      <c r="H4">
        <f t="shared" si="2"/>
        <v>-4.9999999999999991</v>
      </c>
      <c r="I4">
        <f t="shared" ref="I4:I22" si="5">I3</f>
        <v>1</v>
      </c>
      <c r="J4">
        <f t="shared" si="3"/>
        <v>-0.8</v>
      </c>
      <c r="K4" cm="1">
        <f t="array" ref="K4">1.96*SQRT(MMULT(I4:J4, MMULT(_xlfn.ANCHORARRAY($Q$2), TRANSPOSE(I4:J4))))</f>
        <v>0.50960443647352716</v>
      </c>
      <c r="L4" cm="1">
        <f t="array" ref="L4">MMULT(I4:J4,_xlfn.ANCHORARRAY($Q$6))+K4</f>
        <v>-4.0068165072096651</v>
      </c>
      <c r="M4" cm="1">
        <f t="array" ref="M4">MMULT(I4:J4,_xlfn.ANCHORARRAY($Q$6))-K4</f>
        <v>-5.0260253801567192</v>
      </c>
    </row>
    <row r="5" spans="1:18" x14ac:dyDescent="0.25">
      <c r="A5">
        <f t="shared" si="4"/>
        <v>-0.70000000000000007</v>
      </c>
      <c r="B5">
        <v>-4.2463174883706323</v>
      </c>
      <c r="C5">
        <v>0.84926349767412646</v>
      </c>
      <c r="F5">
        <f t="shared" si="0"/>
        <v>1.1774908526490244</v>
      </c>
      <c r="G5">
        <f t="shared" si="1"/>
        <v>-0.82424359685431725</v>
      </c>
      <c r="H5">
        <f t="shared" si="2"/>
        <v>-5</v>
      </c>
      <c r="I5">
        <f t="shared" si="5"/>
        <v>1</v>
      </c>
      <c r="J5">
        <f t="shared" si="3"/>
        <v>-0.70000000000000007</v>
      </c>
      <c r="K5" cm="1">
        <f t="array" ref="K5">1.96*SQRT(MMULT(I5:J5, MMULT(_xlfn.ANCHORARRAY($Q$2), TRANSPOSE(I5:J5))))</f>
        <v>0.47706336536583449</v>
      </c>
      <c r="L5" cm="1">
        <f t="array" ref="L5">MMULT(I5:J5,_xlfn.ANCHORARRAY($Q$6))+K5</f>
        <v>-3.8369932115514533</v>
      </c>
      <c r="M5" cm="1">
        <f t="array" ref="M5">MMULT(I5:J5,_xlfn.ANCHORARRAY($Q$6))-K5</f>
        <v>-4.7911199422831228</v>
      </c>
      <c r="Q5" t="s">
        <v>30</v>
      </c>
      <c r="R5" t="s">
        <v>34</v>
      </c>
    </row>
    <row r="6" spans="1:18" x14ac:dyDescent="0.25">
      <c r="A6">
        <f t="shared" si="4"/>
        <v>-0.60000000000000009</v>
      </c>
      <c r="B6">
        <v>-4.1113258009337112</v>
      </c>
      <c r="C6">
        <v>0.82226516018674234</v>
      </c>
      <c r="F6">
        <f t="shared" si="0"/>
        <v>1.2161527064735331</v>
      </c>
      <c r="G6">
        <f t="shared" si="1"/>
        <v>-0.72969162388412001</v>
      </c>
      <c r="H6">
        <f t="shared" si="2"/>
        <v>-4.9999999999999991</v>
      </c>
      <c r="I6">
        <f t="shared" si="5"/>
        <v>1</v>
      </c>
      <c r="J6">
        <f t="shared" si="3"/>
        <v>-0.60000000000000009</v>
      </c>
      <c r="K6" cm="1">
        <f t="array" ref="K6">1.96*SQRT(MMULT(I6:J6, MMULT(_xlfn.ANCHORARRAY($Q$2), TRANSPOSE(I6:J6))))</f>
        <v>0.44483795905173196</v>
      </c>
      <c r="L6" cm="1">
        <f t="array" ref="L6">MMULT(I6:J6,_xlfn.ANCHORARRAY($Q$6))+K6</f>
        <v>-3.666854251099652</v>
      </c>
      <c r="M6" cm="1">
        <f t="array" ref="M6">MMULT(I6:J6,_xlfn.ANCHORARRAY($Q$6))-K6</f>
        <v>-4.5565301692031159</v>
      </c>
      <c r="P6" t="s">
        <v>32</v>
      </c>
      <c r="Q6" cm="1">
        <f t="array" ref="Q6:Q7">MMULT(_xlfn.ANCHORARRAY(Q2), MMULT(TRANSPOSE(F2:G22),H2:H22))</f>
        <v>-2.8975060095559586</v>
      </c>
      <c r="R6">
        <f>SQRT(Q2)*1.96</f>
        <v>0.26457356322161335</v>
      </c>
    </row>
    <row r="7" spans="1:18" x14ac:dyDescent="0.25">
      <c r="A7">
        <f t="shared" si="4"/>
        <v>-0.50000000000000011</v>
      </c>
      <c r="B7">
        <v>-3.9399033356217847</v>
      </c>
      <c r="C7">
        <v>0.78798066712435699</v>
      </c>
      <c r="F7">
        <f t="shared" si="0"/>
        <v>1.269066668411273</v>
      </c>
      <c r="G7">
        <f t="shared" si="1"/>
        <v>-0.63453333420563662</v>
      </c>
      <c r="H7">
        <f t="shared" si="2"/>
        <v>-5</v>
      </c>
      <c r="I7">
        <f t="shared" si="5"/>
        <v>1</v>
      </c>
      <c r="J7">
        <f t="shared" si="3"/>
        <v>-0.50000000000000011</v>
      </c>
      <c r="K7" cm="1">
        <f t="array" ref="K7">1.96*SQRT(MMULT(I7:J7, MMULT(_xlfn.ANCHORARRAY($Q$2), TRANSPOSE(I7:J7))))</f>
        <v>0.41300211547993942</v>
      </c>
      <c r="L7" cm="1">
        <f t="array" ref="L7">MMULT(I7:J7,_xlfn.ANCHORARRAY($Q$6))+K7</f>
        <v>-3.4963257279055404</v>
      </c>
      <c r="M7" cm="1">
        <f t="array" ref="M7">MMULT(I7:J7,_xlfn.ANCHORARRAY($Q$6))-K7</f>
        <v>-4.3223299588654189</v>
      </c>
      <c r="P7" t="s">
        <v>33</v>
      </c>
      <c r="Q7">
        <v>2.0236436676590421</v>
      </c>
      <c r="R7">
        <f>SQRT(R3)*1.96</f>
        <v>0.34630783549178623</v>
      </c>
    </row>
    <row r="8" spans="1:18" x14ac:dyDescent="0.25">
      <c r="A8">
        <f t="shared" si="4"/>
        <v>-0.40000000000000013</v>
      </c>
      <c r="B8">
        <v>-3.6888874360120392</v>
      </c>
      <c r="C8">
        <v>0.73777748720240788</v>
      </c>
      <c r="F8">
        <f t="shared" si="0"/>
        <v>1.3554222205829545</v>
      </c>
      <c r="G8">
        <f t="shared" si="1"/>
        <v>-0.54216888823318199</v>
      </c>
      <c r="H8">
        <f t="shared" si="2"/>
        <v>-5</v>
      </c>
      <c r="I8">
        <f t="shared" si="5"/>
        <v>1</v>
      </c>
      <c r="J8">
        <f t="shared" si="3"/>
        <v>-0.40000000000000013</v>
      </c>
      <c r="K8" cm="1">
        <f t="array" ref="K8">1.96*SQRT(MMULT(I8:J8, MMULT(_xlfn.ANCHORARRAY($Q$2), TRANSPOSE(I8:J8))))</f>
        <v>0.3816533339392702</v>
      </c>
      <c r="L8" cm="1">
        <f t="array" ref="L8">MMULT(I8:J8,_xlfn.ANCHORARRAY($Q$6))+K8</f>
        <v>-3.3253101426803058</v>
      </c>
      <c r="M8" cm="1">
        <f t="array" ref="M8">MMULT(I8:J8,_xlfn.ANCHORARRAY($Q$6))-K8</f>
        <v>-4.0886168105588458</v>
      </c>
    </row>
    <row r="9" spans="1:18" x14ac:dyDescent="0.25">
      <c r="A9">
        <f t="shared" si="4"/>
        <v>-0.30000000000000016</v>
      </c>
      <c r="B9">
        <v>-3.5135056744512339</v>
      </c>
      <c r="C9">
        <v>0.70270113489024677</v>
      </c>
      <c r="F9">
        <f t="shared" si="0"/>
        <v>1.4230800981361551</v>
      </c>
      <c r="G9">
        <f t="shared" si="1"/>
        <v>-0.42692402944084679</v>
      </c>
      <c r="H9">
        <f t="shared" si="2"/>
        <v>-5</v>
      </c>
      <c r="I9">
        <f t="shared" si="5"/>
        <v>1</v>
      </c>
      <c r="J9">
        <f t="shared" si="3"/>
        <v>-0.30000000000000016</v>
      </c>
      <c r="K9" cm="1">
        <f t="array" ref="K9">1.96*SQRT(MMULT(I9:J9, MMULT(_xlfn.ANCHORARRAY($Q$2), TRANSPOSE(I9:J9))))</f>
        <v>0.35092217023362199</v>
      </c>
      <c r="L9" cm="1">
        <f t="array" ref="L9">MMULT(I9:J9,_xlfn.ANCHORARRAY($Q$6))+K9</f>
        <v>-3.1536769396200497</v>
      </c>
      <c r="M9" cm="1">
        <f t="array" ref="M9">MMULT(I9:J9,_xlfn.ANCHORARRAY($Q$6))-K9</f>
        <v>-3.8555212800872938</v>
      </c>
    </row>
    <row r="10" spans="1:18" x14ac:dyDescent="0.25">
      <c r="A10">
        <f t="shared" si="4"/>
        <v>-0.20000000000000015</v>
      </c>
      <c r="B10">
        <v>-3.3379159885128802</v>
      </c>
      <c r="C10">
        <v>0.66758319770257613</v>
      </c>
      <c r="F10">
        <f t="shared" si="0"/>
        <v>1.4979406363752181</v>
      </c>
      <c r="G10">
        <f t="shared" si="1"/>
        <v>-0.29958812727504386</v>
      </c>
      <c r="H10">
        <f t="shared" si="2"/>
        <v>-4.9999999999999991</v>
      </c>
      <c r="I10">
        <f t="shared" si="5"/>
        <v>1</v>
      </c>
      <c r="J10">
        <f t="shared" si="3"/>
        <v>-0.20000000000000015</v>
      </c>
      <c r="K10" cm="1">
        <f t="array" ref="K10">1.96*SQRT(MMULT(I10:J10, MMULT(_xlfn.ANCHORARRAY($Q$2), TRANSPOSE(I10:J10))))</f>
        <v>0.32098606535868557</v>
      </c>
      <c r="L10" cm="1">
        <f t="array" ref="L10">MMULT(I10:J10,_xlfn.ANCHORARRAY($Q$6))+K10</f>
        <v>-2.9812486777290816</v>
      </c>
      <c r="M10" cm="1">
        <f t="array" ref="M10">MMULT(I10:J10,_xlfn.ANCHORARRAY($Q$6))-K10</f>
        <v>-3.6232208084464528</v>
      </c>
    </row>
    <row r="11" spans="1:18" x14ac:dyDescent="0.25">
      <c r="A11">
        <f t="shared" si="4"/>
        <v>-0.10000000000000014</v>
      </c>
      <c r="B11">
        <v>-3.0861326783783176</v>
      </c>
      <c r="C11">
        <v>0.61722653567566355</v>
      </c>
      <c r="F11">
        <f t="shared" si="0"/>
        <v>1.6201506937891503</v>
      </c>
      <c r="G11">
        <f t="shared" si="1"/>
        <v>-0.16201506937891527</v>
      </c>
      <c r="H11">
        <f t="shared" si="2"/>
        <v>-5</v>
      </c>
      <c r="I11">
        <f t="shared" si="5"/>
        <v>1</v>
      </c>
      <c r="J11">
        <f t="shared" si="3"/>
        <v>-0.10000000000000014</v>
      </c>
      <c r="K11" cm="1">
        <f t="array" ref="K11">1.96*SQRT(MMULT(I11:J11, MMULT(_xlfn.ANCHORARRAY($Q$2), TRANSPOSE(I11:J11))))</f>
        <v>0.29208957716064715</v>
      </c>
      <c r="L11" cm="1">
        <f t="array" ref="L11">MMULT(I11:J11,_xlfn.ANCHORARRAY($Q$6))+K11</f>
        <v>-2.807780799161216</v>
      </c>
      <c r="M11" cm="1">
        <f t="array" ref="M11">MMULT(I11:J11,_xlfn.ANCHORARRAY($Q$6))-K11</f>
        <v>-3.3919599534825102</v>
      </c>
    </row>
    <row r="12" spans="1:18" x14ac:dyDescent="0.25">
      <c r="A12">
        <f t="shared" si="4"/>
        <v>-1.3877787807814457E-16</v>
      </c>
      <c r="B12">
        <v>-2.8358961532817291</v>
      </c>
      <c r="C12">
        <v>0.56717923065634579</v>
      </c>
      <c r="F12">
        <f t="shared" si="0"/>
        <v>1.7631111048315176</v>
      </c>
      <c r="G12">
        <f t="shared" si="1"/>
        <v>-2.4468081794453112E-16</v>
      </c>
      <c r="H12">
        <f t="shared" si="2"/>
        <v>-5</v>
      </c>
      <c r="I12">
        <f t="shared" si="5"/>
        <v>1</v>
      </c>
      <c r="J12">
        <f t="shared" si="3"/>
        <v>-1.3877787807814457E-16</v>
      </c>
      <c r="K12" cm="1">
        <f t="array" ref="K12">1.96*SQRT(MMULT(I12:J12, MMULT(_xlfn.ANCHORARRAY($Q$2), TRANSPOSE(I12:J12))))</f>
        <v>0.26457356322161341</v>
      </c>
      <c r="L12" cm="1">
        <f t="array" ref="L12">MMULT(I12:J12,_xlfn.ANCHORARRAY($Q$6))+K12</f>
        <v>-2.6329324463343458</v>
      </c>
      <c r="M12" cm="1">
        <f t="array" ref="M12">MMULT(I12:J12,_xlfn.ANCHORARRAY($Q$6))-K12</f>
        <v>-3.1620795727775723</v>
      </c>
    </row>
    <row r="13" spans="1:18" x14ac:dyDescent="0.25">
      <c r="A13">
        <f t="shared" si="4"/>
        <v>9.9999999999999867E-2</v>
      </c>
      <c r="B13">
        <v>-2.7858950323683231</v>
      </c>
      <c r="C13">
        <v>0.5571790064736647</v>
      </c>
      <c r="F13">
        <f t="shared" si="0"/>
        <v>1.7947553450172309</v>
      </c>
      <c r="G13">
        <f t="shared" si="1"/>
        <v>0.17947553450172285</v>
      </c>
      <c r="H13">
        <f t="shared" si="2"/>
        <v>-4.9999999999999991</v>
      </c>
      <c r="I13">
        <f t="shared" si="5"/>
        <v>1</v>
      </c>
      <c r="J13">
        <f t="shared" si="3"/>
        <v>9.9999999999999867E-2</v>
      </c>
      <c r="K13" cm="1">
        <f t="array" ref="K13">1.96*SQRT(MMULT(I13:J13, MMULT(_xlfn.ANCHORARRAY($Q$2), TRANSPOSE(I13:J13))))</f>
        <v>0.23891547033236793</v>
      </c>
      <c r="L13" cm="1">
        <f t="array" ref="L13">MMULT(I13:J13,_xlfn.ANCHORARRAY($Q$6))+K13</f>
        <v>-2.4562261724576864</v>
      </c>
      <c r="M13" cm="1">
        <f t="array" ref="M13">MMULT(I13:J13,_xlfn.ANCHORARRAY($Q$6))-K13</f>
        <v>-2.9340571131224227</v>
      </c>
    </row>
    <row r="14" spans="1:18" x14ac:dyDescent="0.25">
      <c r="A14">
        <f t="shared" si="4"/>
        <v>0.19999999999999987</v>
      </c>
      <c r="B14">
        <v>-2.5810736349349557</v>
      </c>
      <c r="C14">
        <v>0.51621472698699111</v>
      </c>
      <c r="F14">
        <f t="shared" si="0"/>
        <v>1.9371783634239488</v>
      </c>
      <c r="G14">
        <f t="shared" si="1"/>
        <v>0.38743567268478951</v>
      </c>
      <c r="H14">
        <f t="shared" si="2"/>
        <v>-5</v>
      </c>
      <c r="I14">
        <f t="shared" si="5"/>
        <v>1</v>
      </c>
      <c r="J14">
        <f t="shared" si="3"/>
        <v>0.19999999999999987</v>
      </c>
      <c r="K14" cm="1">
        <f t="array" ref="K14">1.96*SQRT(MMULT(I14:J14, MMULT(_xlfn.ANCHORARRAY($Q$2), TRANSPOSE(I14:J14))))</f>
        <v>0.21577909053231328</v>
      </c>
      <c r="L14" cm="1">
        <f t="array" ref="L14">MMULT(I14:J14,_xlfn.ANCHORARRAY($Q$6))+K14</f>
        <v>-2.2769981854918373</v>
      </c>
      <c r="M14" cm="1">
        <f t="array" ref="M14">MMULT(I14:J14,_xlfn.ANCHORARRAY($Q$6))-K14</f>
        <v>-2.7085563665564636</v>
      </c>
    </row>
    <row r="15" spans="1:18" x14ac:dyDescent="0.25">
      <c r="A15">
        <f t="shared" si="4"/>
        <v>0.29999999999999988</v>
      </c>
      <c r="B15">
        <v>-2.240662361578913</v>
      </c>
      <c r="C15">
        <v>0.44813247231578263</v>
      </c>
      <c r="F15">
        <f t="shared" si="0"/>
        <v>2.2314830140122863</v>
      </c>
      <c r="G15">
        <f t="shared" si="1"/>
        <v>0.66944490420368552</v>
      </c>
      <c r="H15">
        <f t="shared" si="2"/>
        <v>-5</v>
      </c>
      <c r="I15">
        <f t="shared" si="5"/>
        <v>1</v>
      </c>
      <c r="J15">
        <f t="shared" si="3"/>
        <v>0.29999999999999988</v>
      </c>
      <c r="K15" cm="1">
        <f t="array" ref="K15">1.96*SQRT(MMULT(I15:J15, MMULT(_xlfn.ANCHORARRAY($Q$2), TRANSPOSE(I15:J15))))</f>
        <v>0.19605920584412259</v>
      </c>
      <c r="L15" cm="1">
        <f t="array" ref="L15">MMULT(I15:J15,_xlfn.ANCHORARRAY($Q$6))+K15</f>
        <v>-2.0943537034141237</v>
      </c>
      <c r="M15" cm="1">
        <f t="array" ref="M15">MMULT(I15:J15,_xlfn.ANCHORARRAY($Q$6))-K15</f>
        <v>-2.486472115102369</v>
      </c>
    </row>
    <row r="16" spans="1:18" x14ac:dyDescent="0.25">
      <c r="A16">
        <f t="shared" si="4"/>
        <v>0.39999999999999991</v>
      </c>
      <c r="B16">
        <v>-2.0005778660915543</v>
      </c>
      <c r="C16">
        <v>0.40011557321831087</v>
      </c>
      <c r="F16">
        <f t="shared" si="0"/>
        <v>2.499277876031035</v>
      </c>
      <c r="G16">
        <f t="shared" si="1"/>
        <v>0.99971115041241376</v>
      </c>
      <c r="H16">
        <f t="shared" si="2"/>
        <v>-5</v>
      </c>
      <c r="I16">
        <f t="shared" si="5"/>
        <v>1</v>
      </c>
      <c r="J16">
        <f t="shared" si="3"/>
        <v>0.39999999999999991</v>
      </c>
      <c r="K16" cm="1">
        <f t="array" ref="K16">1.96*SQRT(MMULT(I16:J16, MMULT(_xlfn.ANCHORARRAY($Q$2), TRANSPOSE(I16:J16))))</f>
        <v>0.18087672824319864</v>
      </c>
      <c r="L16" cm="1">
        <f t="array" ref="L16">MMULT(I16:J16,_xlfn.ANCHORARRAY($Q$6))+K16</f>
        <v>-1.9071718142491432</v>
      </c>
      <c r="M16" cm="1">
        <f t="array" ref="M16">MMULT(I16:J16,_xlfn.ANCHORARRAY($Q$6))-K16</f>
        <v>-2.2689252707355405</v>
      </c>
    </row>
    <row r="17" spans="1:13" x14ac:dyDescent="0.25">
      <c r="A17">
        <f t="shared" si="4"/>
        <v>0.49999999999999989</v>
      </c>
      <c r="B17">
        <v>-1.9509928756809056</v>
      </c>
      <c r="C17">
        <v>0.39019857513618117</v>
      </c>
      <c r="F17">
        <f t="shared" si="0"/>
        <v>2.5627976720596561</v>
      </c>
      <c r="G17">
        <f t="shared" si="1"/>
        <v>1.2813988360298278</v>
      </c>
      <c r="H17">
        <f t="shared" si="2"/>
        <v>-4.9999999999999991</v>
      </c>
      <c r="I17">
        <f t="shared" si="5"/>
        <v>1</v>
      </c>
      <c r="J17">
        <f t="shared" si="3"/>
        <v>0.49999999999999989</v>
      </c>
      <c r="K17" cm="1">
        <f t="array" ref="K17">1.96*SQRT(MMULT(I17:J17, MMULT(_xlfn.ANCHORARRAY($Q$2), TRANSPOSE(I17:J17))))</f>
        <v>0.17144139459932062</v>
      </c>
      <c r="L17" cm="1">
        <f t="array" ref="L17">MMULT(I17:J17,_xlfn.ANCHORARRAY($Q$6))+K17</f>
        <v>-1.7142427811271173</v>
      </c>
      <c r="M17" cm="1">
        <f t="array" ref="M17">MMULT(I17:J17,_xlfn.ANCHORARRAY($Q$6))-K17</f>
        <v>-2.0571255703257583</v>
      </c>
    </row>
    <row r="18" spans="1:13" x14ac:dyDescent="0.25">
      <c r="A18">
        <f t="shared" si="4"/>
        <v>0.59999999999999987</v>
      </c>
      <c r="B18">
        <v>-1.6039494582764167</v>
      </c>
      <c r="C18">
        <v>0.32078989165528338</v>
      </c>
      <c r="F18">
        <f t="shared" si="0"/>
        <v>3.117305208215809</v>
      </c>
      <c r="G18">
        <f t="shared" si="1"/>
        <v>1.8703831249294851</v>
      </c>
      <c r="H18">
        <f t="shared" si="2"/>
        <v>-4.9999999999999991</v>
      </c>
      <c r="I18">
        <f t="shared" si="5"/>
        <v>1</v>
      </c>
      <c r="J18">
        <f t="shared" si="3"/>
        <v>0.59999999999999987</v>
      </c>
      <c r="K18" cm="1">
        <f t="array" ref="K18">1.96*SQRT(MMULT(I18:J18, MMULT(_xlfn.ANCHORARRAY($Q$2), TRANSPOSE(I18:J18))))</f>
        <v>0.16872016797886405</v>
      </c>
      <c r="L18" cm="1">
        <f t="array" ref="L18">MMULT(I18:J18,_xlfn.ANCHORARRAY($Q$6))+K18</f>
        <v>-1.5145996409816695</v>
      </c>
      <c r="M18" cm="1">
        <f t="array" ref="M18">MMULT(I18:J18,_xlfn.ANCHORARRAY($Q$6))-K18</f>
        <v>-1.8520399769393978</v>
      </c>
    </row>
    <row r="19" spans="1:13" x14ac:dyDescent="0.25">
      <c r="A19">
        <f t="shared" si="4"/>
        <v>0.69999999999999984</v>
      </c>
      <c r="B19">
        <v>-1.5668738763184873</v>
      </c>
      <c r="C19">
        <v>0.3133747752636975</v>
      </c>
      <c r="F19">
        <f t="shared" si="0"/>
        <v>3.1910673064177661</v>
      </c>
      <c r="G19">
        <f t="shared" si="1"/>
        <v>2.2337471144924357</v>
      </c>
      <c r="H19">
        <f t="shared" si="2"/>
        <v>-4.9999999999999991</v>
      </c>
      <c r="I19">
        <f t="shared" si="5"/>
        <v>1</v>
      </c>
      <c r="J19">
        <f t="shared" si="3"/>
        <v>0.69999999999999984</v>
      </c>
      <c r="K19" cm="1">
        <f t="array" ref="K19">1.96*SQRT(MMULT(I19:J19, MMULT(_xlfn.ANCHORARRAY($Q$2), TRANSPOSE(I19:J19))))</f>
        <v>0.17303011507229712</v>
      </c>
      <c r="L19" cm="1">
        <f t="array" ref="L19">MMULT(I19:J19,_xlfn.ANCHORARRAY($Q$6))+K19</f>
        <v>-1.3079253271223323</v>
      </c>
      <c r="M19" cm="1">
        <f t="array" ref="M19">MMULT(I19:J19,_xlfn.ANCHORARRAY($Q$6))-K19</f>
        <v>-1.6539855572669264</v>
      </c>
    </row>
    <row r="20" spans="1:13" x14ac:dyDescent="0.25">
      <c r="A20">
        <f t="shared" si="4"/>
        <v>0.79999999999999982</v>
      </c>
      <c r="B20">
        <v>-1.3512548451438835</v>
      </c>
      <c r="C20">
        <v>0.27025096902877671</v>
      </c>
      <c r="F20">
        <f t="shared" si="0"/>
        <v>3.7002642528675578</v>
      </c>
      <c r="G20">
        <f t="shared" si="1"/>
        <v>2.9602114022940458</v>
      </c>
      <c r="H20">
        <f t="shared" si="2"/>
        <v>-5</v>
      </c>
      <c r="I20">
        <f t="shared" si="5"/>
        <v>1</v>
      </c>
      <c r="J20">
        <f t="shared" si="3"/>
        <v>0.79999999999999982</v>
      </c>
      <c r="K20" cm="1">
        <f t="array" ref="K20">1.96*SQRT(MMULT(I20:J20, MMULT(_xlfn.ANCHORARRAY($Q$2), TRANSPOSE(I20:J20))))</f>
        <v>0.18387748285069805</v>
      </c>
      <c r="L20" cm="1">
        <f t="array" ref="L20">MMULT(I20:J20,_xlfn.ANCHORARRAY($Q$6))+K20</f>
        <v>-1.0947135925780271</v>
      </c>
      <c r="M20" cm="1">
        <f t="array" ref="M20">MMULT(I20:J20,_xlfn.ANCHORARRAY($Q$6))-K20</f>
        <v>-1.4624685582794235</v>
      </c>
    </row>
    <row r="21" spans="1:13" x14ac:dyDescent="0.25">
      <c r="A21">
        <f t="shared" si="4"/>
        <v>0.8999999999999998</v>
      </c>
      <c r="B21">
        <v>-1.1507904976066872</v>
      </c>
      <c r="C21">
        <v>0.23015809952133745</v>
      </c>
      <c r="F21">
        <f t="shared" si="0"/>
        <v>4.3448394911137687</v>
      </c>
      <c r="G21">
        <f t="shared" si="1"/>
        <v>3.910355542002391</v>
      </c>
      <c r="H21">
        <f t="shared" si="2"/>
        <v>-5</v>
      </c>
      <c r="I21">
        <f t="shared" si="5"/>
        <v>1</v>
      </c>
      <c r="J21">
        <f t="shared" si="3"/>
        <v>0.8999999999999998</v>
      </c>
      <c r="K21" cm="1">
        <f t="array" ref="K21">1.96*SQRT(MMULT(I21:J21, MMULT(_xlfn.ANCHORARRAY($Q$2), TRANSPOSE(I21:J21))))</f>
        <v>0.2002024450788383</v>
      </c>
      <c r="L21" cm="1">
        <f t="array" ref="L21">MMULT(I21:J21,_xlfn.ANCHORARRAY($Q$6))+K21</f>
        <v>-0.87602426358398267</v>
      </c>
      <c r="M21" cm="1">
        <f t="array" ref="M21">MMULT(I21:J21,_xlfn.ANCHORARRAY($Q$6))-K21</f>
        <v>-1.2764291537416592</v>
      </c>
    </row>
    <row r="22" spans="1:13" x14ac:dyDescent="0.25">
      <c r="A22">
        <f t="shared" si="4"/>
        <v>0.99999999999999978</v>
      </c>
      <c r="B22">
        <v>-0.81089017229644567</v>
      </c>
      <c r="C22">
        <v>0.16217803445928913</v>
      </c>
      <c r="F22">
        <f t="shared" si="0"/>
        <v>6.1660631375516255</v>
      </c>
      <c r="G22">
        <f t="shared" si="1"/>
        <v>6.1660631375516246</v>
      </c>
      <c r="H22">
        <f t="shared" si="2"/>
        <v>-5</v>
      </c>
      <c r="I22">
        <f t="shared" si="5"/>
        <v>1</v>
      </c>
      <c r="J22">
        <f t="shared" si="3"/>
        <v>0.99999999999999978</v>
      </c>
      <c r="K22" cm="1">
        <f t="array" ref="K22">1.96*SQRT(MMULT(I22:J22, MMULT(_xlfn.ANCHORARRAY($Q$2), TRANSPOSE(I22:J22))))</f>
        <v>0.22079332342723115</v>
      </c>
      <c r="L22" cm="1">
        <f t="array" ref="L22">MMULT(I22:J22,_xlfn.ANCHORARRAY($Q$6))+K22</f>
        <v>-0.65306901846968579</v>
      </c>
      <c r="M22" cm="1">
        <f t="array" ref="M22">MMULT(I22:J22,_xlfn.ANCHORARRAY($Q$6))-K22</f>
        <v>-1.0946556653241482</v>
      </c>
    </row>
    <row r="27" spans="1:13" x14ac:dyDescent="0.25">
      <c r="A27" t="s">
        <v>4</v>
      </c>
    </row>
    <row r="28" spans="1:13" ht="15.75" thickBot="1" x14ac:dyDescent="0.3"/>
    <row r="29" spans="1:13" x14ac:dyDescent="0.25">
      <c r="A29" s="3" t="s">
        <v>5</v>
      </c>
      <c r="B29" s="3"/>
    </row>
    <row r="30" spans="1:13" x14ac:dyDescent="0.25">
      <c r="A30" t="s">
        <v>6</v>
      </c>
      <c r="B30">
        <v>0.99867790313204385</v>
      </c>
    </row>
    <row r="31" spans="1:13" x14ac:dyDescent="0.25">
      <c r="A31" t="s">
        <v>7</v>
      </c>
      <c r="B31">
        <v>0.99735755420421601</v>
      </c>
    </row>
    <row r="32" spans="1:13" x14ac:dyDescent="0.25">
      <c r="A32" t="s">
        <v>8</v>
      </c>
      <c r="B32">
        <v>0.9972184781097011</v>
      </c>
    </row>
    <row r="33" spans="1:9" x14ac:dyDescent="0.25">
      <c r="A33" t="s">
        <v>9</v>
      </c>
      <c r="B33">
        <v>6.5412083183009215E-2</v>
      </c>
    </row>
    <row r="34" spans="1:9" ht="15.75" thickBot="1" x14ac:dyDescent="0.3">
      <c r="A34" s="1" t="s">
        <v>10</v>
      </c>
      <c r="B34" s="1">
        <v>21</v>
      </c>
    </row>
    <row r="36" spans="1:9" ht="15.75" thickBot="1" x14ac:dyDescent="0.3">
      <c r="A36" t="s">
        <v>11</v>
      </c>
    </row>
    <row r="37" spans="1:9" x14ac:dyDescent="0.25">
      <c r="A37" s="2"/>
      <c r="B37" s="2" t="s">
        <v>15</v>
      </c>
      <c r="C37" s="2" t="s">
        <v>16</v>
      </c>
      <c r="D37" s="2" t="s">
        <v>17</v>
      </c>
      <c r="E37" s="2" t="s">
        <v>18</v>
      </c>
      <c r="F37" s="2" t="s">
        <v>19</v>
      </c>
    </row>
    <row r="38" spans="1:9" x14ac:dyDescent="0.25">
      <c r="A38" t="s">
        <v>12</v>
      </c>
      <c r="B38">
        <v>1</v>
      </c>
      <c r="C38">
        <v>30.68416826806282</v>
      </c>
      <c r="D38">
        <v>30.68416826806282</v>
      </c>
      <c r="E38">
        <v>7171.3083235669819</v>
      </c>
      <c r="F38">
        <v>5.8402185909275516E-26</v>
      </c>
    </row>
    <row r="39" spans="1:9" x14ac:dyDescent="0.25">
      <c r="A39" t="s">
        <v>13</v>
      </c>
      <c r="B39">
        <v>19</v>
      </c>
      <c r="C39">
        <v>8.1296071900477426E-2</v>
      </c>
      <c r="D39">
        <v>4.2787406263409171E-3</v>
      </c>
    </row>
    <row r="40" spans="1:9" ht="15.75" thickBot="1" x14ac:dyDescent="0.3">
      <c r="A40" s="1" t="s">
        <v>14</v>
      </c>
      <c r="B40" s="1">
        <v>20</v>
      </c>
      <c r="C40" s="1">
        <v>30.765464339963298</v>
      </c>
      <c r="D40" s="1"/>
      <c r="E40" s="1"/>
      <c r="F40" s="1"/>
    </row>
    <row r="41" spans="1:9" ht="15.75" thickBot="1" x14ac:dyDescent="0.3"/>
    <row r="42" spans="1:9" x14ac:dyDescent="0.25">
      <c r="A42" s="2"/>
      <c r="B42" s="2" t="s">
        <v>20</v>
      </c>
      <c r="C42" s="2" t="s">
        <v>9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</row>
    <row r="43" spans="1:9" x14ac:dyDescent="0.25">
      <c r="A43" t="s">
        <v>0</v>
      </c>
      <c r="B43">
        <v>-2.8969533264908112</v>
      </c>
      <c r="C43">
        <v>1.427408678813751E-2</v>
      </c>
      <c r="D43">
        <v>-202.95192046179278</v>
      </c>
      <c r="E43">
        <v>3.6536626211038013E-33</v>
      </c>
      <c r="F43">
        <v>-2.926829333493095</v>
      </c>
      <c r="G43">
        <v>-2.8670773194885273</v>
      </c>
      <c r="H43">
        <v>-2.926829333493095</v>
      </c>
      <c r="I43">
        <v>-2.8670773194885273</v>
      </c>
    </row>
    <row r="44" spans="1:9" ht="15.75" thickBot="1" x14ac:dyDescent="0.3">
      <c r="A44" s="1" t="s">
        <v>1</v>
      </c>
      <c r="B44" s="1">
        <v>1.9962356869694116</v>
      </c>
      <c r="C44" s="1">
        <v>2.357287850101247E-2</v>
      </c>
      <c r="D44" s="1">
        <v>84.683577649783928</v>
      </c>
      <c r="E44" s="1">
        <v>5.8402185909275516E-26</v>
      </c>
      <c r="F44" s="1">
        <v>1.9468970852351479</v>
      </c>
      <c r="G44" s="1">
        <v>2.045574288703675</v>
      </c>
      <c r="H44" s="1">
        <v>1.9468970852351479</v>
      </c>
      <c r="I44" s="1">
        <v>2.045574288703675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6B21-EFBB-40F7-99CB-FE1AB23DC14A}">
  <dimension ref="A1:C91"/>
  <sheetViews>
    <sheetView tabSelected="1" workbookViewId="0">
      <selection activeCell="O8" sqref="O8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39</v>
      </c>
    </row>
    <row r="2" spans="1:3" x14ac:dyDescent="0.25">
      <c r="A2">
        <v>0</v>
      </c>
      <c r="B2">
        <v>40.332382079253513</v>
      </c>
      <c r="C2">
        <v>1.2204086836332877</v>
      </c>
    </row>
    <row r="3" spans="1:3" x14ac:dyDescent="0.25">
      <c r="A3">
        <f>A2+0.5</f>
        <v>0.5</v>
      </c>
      <c r="B3">
        <v>40.00206140235781</v>
      </c>
      <c r="C3">
        <v>0.95477122018536253</v>
      </c>
    </row>
    <row r="4" spans="1:3" x14ac:dyDescent="0.25">
      <c r="A4">
        <f t="shared" ref="A4:A67" si="0">A3+0.5</f>
        <v>1</v>
      </c>
      <c r="B4">
        <v>40.982671219132847</v>
      </c>
      <c r="C4">
        <v>2.5433007095069389</v>
      </c>
    </row>
    <row r="5" spans="1:3" x14ac:dyDescent="0.25">
      <c r="A5">
        <f t="shared" si="0"/>
        <v>1.5</v>
      </c>
      <c r="B5">
        <v>44.722037794273589</v>
      </c>
      <c r="C5">
        <v>0.72294738144424886</v>
      </c>
    </row>
    <row r="6" spans="1:3" x14ac:dyDescent="0.25">
      <c r="A6">
        <f t="shared" si="0"/>
        <v>2</v>
      </c>
      <c r="B6">
        <v>37.010880159381429</v>
      </c>
      <c r="C6">
        <v>0.26303718785063435</v>
      </c>
    </row>
    <row r="7" spans="1:3" x14ac:dyDescent="0.25">
      <c r="A7">
        <f t="shared" si="0"/>
        <v>2.5</v>
      </c>
      <c r="B7">
        <v>40.611302968934417</v>
      </c>
      <c r="C7">
        <v>2.7982347790746487E-2</v>
      </c>
    </row>
    <row r="8" spans="1:3" x14ac:dyDescent="0.25">
      <c r="A8">
        <f t="shared" si="0"/>
        <v>3</v>
      </c>
      <c r="B8">
        <v>42.081334258517217</v>
      </c>
      <c r="C8">
        <v>4.6415508473012848</v>
      </c>
    </row>
    <row r="9" spans="1:3" x14ac:dyDescent="0.25">
      <c r="A9">
        <f t="shared" si="0"/>
        <v>3.5</v>
      </c>
      <c r="B9">
        <v>43.016003225794222</v>
      </c>
      <c r="C9">
        <v>3.223081940221288</v>
      </c>
    </row>
    <row r="10" spans="1:3" x14ac:dyDescent="0.25">
      <c r="A10">
        <f t="shared" si="0"/>
        <v>4</v>
      </c>
      <c r="B10">
        <v>40.020540073094921</v>
      </c>
      <c r="C10">
        <v>4.6150743669216592</v>
      </c>
    </row>
    <row r="11" spans="1:3" x14ac:dyDescent="0.25">
      <c r="A11">
        <f t="shared" si="0"/>
        <v>4.5</v>
      </c>
      <c r="B11">
        <v>37.153606816836522</v>
      </c>
      <c r="C11">
        <v>4.5653715733604718</v>
      </c>
    </row>
    <row r="12" spans="1:3" x14ac:dyDescent="0.25">
      <c r="A12">
        <f t="shared" si="0"/>
        <v>5</v>
      </c>
      <c r="B12">
        <v>41.595158603848162</v>
      </c>
      <c r="C12">
        <v>0.47660412717286604</v>
      </c>
    </row>
    <row r="13" spans="1:3" x14ac:dyDescent="0.25">
      <c r="A13">
        <f t="shared" si="0"/>
        <v>5.5</v>
      </c>
      <c r="B13">
        <v>40.593677604015603</v>
      </c>
      <c r="C13">
        <v>0.78781098397974758</v>
      </c>
    </row>
    <row r="14" spans="1:3" x14ac:dyDescent="0.25">
      <c r="A14">
        <f t="shared" si="0"/>
        <v>6</v>
      </c>
      <c r="B14">
        <v>43.609214956688476</v>
      </c>
      <c r="C14">
        <v>2.216750506823189</v>
      </c>
    </row>
    <row r="15" spans="1:3" x14ac:dyDescent="0.25">
      <c r="A15">
        <f t="shared" si="0"/>
        <v>6.5</v>
      </c>
      <c r="B15">
        <v>42.790850366330197</v>
      </c>
      <c r="C15">
        <v>3.3211619261690921</v>
      </c>
    </row>
    <row r="16" spans="1:3" x14ac:dyDescent="0.25">
      <c r="A16">
        <f t="shared" si="0"/>
        <v>7</v>
      </c>
      <c r="B16">
        <v>34.731329728161484</v>
      </c>
      <c r="C16">
        <v>0.44641191335295038</v>
      </c>
    </row>
    <row r="17" spans="1:3" x14ac:dyDescent="0.25">
      <c r="A17">
        <f t="shared" si="0"/>
        <v>7.5</v>
      </c>
      <c r="B17">
        <v>34.973606204031647</v>
      </c>
      <c r="C17">
        <v>4.8861621972651905</v>
      </c>
    </row>
    <row r="18" spans="1:3" x14ac:dyDescent="0.25">
      <c r="A18">
        <f t="shared" si="0"/>
        <v>8</v>
      </c>
      <c r="B18">
        <v>36.67787922720477</v>
      </c>
      <c r="C18">
        <v>4.4985621005369456</v>
      </c>
    </row>
    <row r="19" spans="1:3" x14ac:dyDescent="0.25">
      <c r="A19">
        <f t="shared" si="0"/>
        <v>8.5</v>
      </c>
      <c r="B19">
        <v>35.475090463669133</v>
      </c>
      <c r="C19">
        <v>4.1074564815876657</v>
      </c>
    </row>
    <row r="20" spans="1:3" x14ac:dyDescent="0.25">
      <c r="A20">
        <f t="shared" si="0"/>
        <v>9</v>
      </c>
      <c r="B20">
        <v>34.942257194943963</v>
      </c>
      <c r="C20">
        <v>2.7643126186089844</v>
      </c>
    </row>
    <row r="21" spans="1:3" x14ac:dyDescent="0.25">
      <c r="A21">
        <f t="shared" si="0"/>
        <v>9.5</v>
      </c>
      <c r="B21">
        <v>41.659884327171085</v>
      </c>
      <c r="C21">
        <v>0.55852234156651803</v>
      </c>
    </row>
    <row r="22" spans="1:3" x14ac:dyDescent="0.25">
      <c r="A22">
        <f t="shared" si="0"/>
        <v>10</v>
      </c>
      <c r="B22">
        <v>34.413360276645491</v>
      </c>
      <c r="C22">
        <v>4.8579306180578197</v>
      </c>
    </row>
    <row r="23" spans="1:3" x14ac:dyDescent="0.25">
      <c r="A23">
        <f t="shared" si="0"/>
        <v>10.5</v>
      </c>
      <c r="B23">
        <v>38.088424622740966</v>
      </c>
      <c r="C23">
        <v>2.0944717790037108</v>
      </c>
    </row>
    <row r="24" spans="1:3" x14ac:dyDescent="0.25">
      <c r="A24">
        <f t="shared" si="0"/>
        <v>11</v>
      </c>
      <c r="B24">
        <v>40.369189408913215</v>
      </c>
      <c r="C24">
        <v>2.5528907202081412</v>
      </c>
    </row>
    <row r="25" spans="1:3" x14ac:dyDescent="0.25">
      <c r="A25">
        <f t="shared" si="0"/>
        <v>11.5</v>
      </c>
      <c r="B25">
        <v>37.055586111777465</v>
      </c>
      <c r="C25">
        <v>3.6889939892414878</v>
      </c>
    </row>
    <row r="26" spans="1:3" x14ac:dyDescent="0.25">
      <c r="A26">
        <f t="shared" si="0"/>
        <v>12</v>
      </c>
      <c r="B26">
        <v>38.426533347502328</v>
      </c>
      <c r="C26">
        <v>4.621996236140669</v>
      </c>
    </row>
    <row r="27" spans="1:3" x14ac:dyDescent="0.25">
      <c r="A27">
        <f t="shared" si="0"/>
        <v>12.5</v>
      </c>
      <c r="B27">
        <v>35.97901625304538</v>
      </c>
      <c r="C27">
        <v>4.2817362184086507</v>
      </c>
    </row>
    <row r="28" spans="1:3" x14ac:dyDescent="0.25">
      <c r="A28">
        <f t="shared" si="0"/>
        <v>13</v>
      </c>
      <c r="B28">
        <v>33.112002750495293</v>
      </c>
      <c r="C28">
        <v>3.3980949911967926</v>
      </c>
    </row>
    <row r="29" spans="1:3" x14ac:dyDescent="0.25">
      <c r="A29">
        <f t="shared" si="0"/>
        <v>13.5</v>
      </c>
      <c r="B29">
        <v>36.204400675684241</v>
      </c>
      <c r="C29">
        <v>1.6054320362717223</v>
      </c>
    </row>
    <row r="30" spans="1:3" x14ac:dyDescent="0.25">
      <c r="A30">
        <f t="shared" si="0"/>
        <v>14</v>
      </c>
      <c r="B30">
        <v>37.245157078119945</v>
      </c>
      <c r="C30">
        <v>1.2374096432385839</v>
      </c>
    </row>
    <row r="31" spans="1:3" x14ac:dyDescent="0.25">
      <c r="A31">
        <f t="shared" si="0"/>
        <v>14.5</v>
      </c>
      <c r="B31">
        <v>36.775771832014385</v>
      </c>
      <c r="C31">
        <v>1.6317669370954835</v>
      </c>
    </row>
    <row r="32" spans="1:3" x14ac:dyDescent="0.25">
      <c r="A32">
        <f t="shared" si="0"/>
        <v>15</v>
      </c>
      <c r="B32">
        <v>35.194143788652809</v>
      </c>
      <c r="C32">
        <v>1.0195323224601371</v>
      </c>
    </row>
    <row r="33" spans="1:3" x14ac:dyDescent="0.25">
      <c r="A33">
        <f t="shared" si="0"/>
        <v>15.5</v>
      </c>
      <c r="B33">
        <v>33.727070050385556</v>
      </c>
      <c r="C33">
        <v>4.1185583035018105</v>
      </c>
    </row>
    <row r="34" spans="1:3" x14ac:dyDescent="0.25">
      <c r="A34">
        <f t="shared" si="0"/>
        <v>16</v>
      </c>
      <c r="B34">
        <v>26.417899885039876</v>
      </c>
      <c r="C34">
        <v>3.2167197014270381</v>
      </c>
    </row>
    <row r="35" spans="1:3" x14ac:dyDescent="0.25">
      <c r="A35">
        <f t="shared" si="0"/>
        <v>16.5</v>
      </c>
      <c r="B35">
        <v>30.793686185281526</v>
      </c>
      <c r="C35">
        <v>0.73792198769164596</v>
      </c>
    </row>
    <row r="36" spans="1:3" x14ac:dyDescent="0.25">
      <c r="A36">
        <f t="shared" si="0"/>
        <v>17</v>
      </c>
      <c r="B36">
        <v>28.312733115297167</v>
      </c>
      <c r="C36">
        <v>4.8295299046014843</v>
      </c>
    </row>
    <row r="37" spans="1:3" x14ac:dyDescent="0.25">
      <c r="A37">
        <f t="shared" si="0"/>
        <v>17.5</v>
      </c>
      <c r="B37">
        <v>24.491713284450906</v>
      </c>
      <c r="C37">
        <v>1.0375417240510592</v>
      </c>
    </row>
    <row r="38" spans="1:3" x14ac:dyDescent="0.25">
      <c r="A38">
        <f t="shared" si="0"/>
        <v>18</v>
      </c>
      <c r="B38">
        <v>26.960616219216821</v>
      </c>
      <c r="C38">
        <v>4.6889909696183851</v>
      </c>
    </row>
    <row r="39" spans="1:3" x14ac:dyDescent="0.25">
      <c r="A39">
        <f t="shared" si="0"/>
        <v>18.5</v>
      </c>
      <c r="B39">
        <v>24.316722688038794</v>
      </c>
      <c r="C39">
        <v>0.90661439065048699</v>
      </c>
    </row>
    <row r="40" spans="1:3" x14ac:dyDescent="0.25">
      <c r="A40">
        <f t="shared" si="0"/>
        <v>19</v>
      </c>
      <c r="B40">
        <v>19.111676314899842</v>
      </c>
      <c r="C40">
        <v>2.2889537863929816</v>
      </c>
    </row>
    <row r="41" spans="1:3" x14ac:dyDescent="0.25">
      <c r="A41">
        <f t="shared" si="0"/>
        <v>19.5</v>
      </c>
      <c r="B41">
        <v>19.381171477072186</v>
      </c>
      <c r="C41">
        <v>3.0498214851650824</v>
      </c>
    </row>
    <row r="42" spans="1:3" x14ac:dyDescent="0.25">
      <c r="A42">
        <f t="shared" si="0"/>
        <v>20</v>
      </c>
      <c r="B42">
        <v>17.365614452179816</v>
      </c>
      <c r="C42">
        <v>1.4778814941879066</v>
      </c>
    </row>
    <row r="43" spans="1:3" x14ac:dyDescent="0.25">
      <c r="A43">
        <f t="shared" si="0"/>
        <v>20.5</v>
      </c>
      <c r="B43">
        <v>14.866560012517565</v>
      </c>
      <c r="C43">
        <v>1.7124317762436574</v>
      </c>
    </row>
    <row r="44" spans="1:3" x14ac:dyDescent="0.25">
      <c r="A44">
        <f t="shared" si="0"/>
        <v>21</v>
      </c>
      <c r="B44">
        <v>19.95168661115018</v>
      </c>
      <c r="C44">
        <v>0.64876838316272945</v>
      </c>
    </row>
    <row r="45" spans="1:3" x14ac:dyDescent="0.25">
      <c r="A45">
        <f t="shared" si="0"/>
        <v>21.5</v>
      </c>
      <c r="B45">
        <v>11.094304577955565</v>
      </c>
      <c r="C45">
        <v>1.139632344223408</v>
      </c>
    </row>
    <row r="46" spans="1:3" x14ac:dyDescent="0.25">
      <c r="A46">
        <f t="shared" si="0"/>
        <v>22</v>
      </c>
      <c r="B46">
        <v>14.629290172991762</v>
      </c>
      <c r="C46">
        <v>2.4208335920004993</v>
      </c>
    </row>
    <row r="47" spans="1:3" x14ac:dyDescent="0.25">
      <c r="A47">
        <f t="shared" si="0"/>
        <v>22.5</v>
      </c>
      <c r="B47">
        <v>9.0328927563980201</v>
      </c>
      <c r="C47">
        <v>4.7262482670696002</v>
      </c>
    </row>
    <row r="48" spans="1:3" x14ac:dyDescent="0.25">
      <c r="A48">
        <f t="shared" si="0"/>
        <v>23</v>
      </c>
      <c r="B48">
        <v>13.231050830456978</v>
      </c>
      <c r="C48">
        <v>0.88474751466316282</v>
      </c>
    </row>
    <row r="49" spans="1:3" x14ac:dyDescent="0.25">
      <c r="A49">
        <f t="shared" si="0"/>
        <v>23.5</v>
      </c>
      <c r="B49">
        <v>9.695654570974348</v>
      </c>
      <c r="C49">
        <v>0.18007641388141815</v>
      </c>
    </row>
    <row r="50" spans="1:3" x14ac:dyDescent="0.25">
      <c r="A50">
        <f t="shared" si="0"/>
        <v>24</v>
      </c>
      <c r="B50">
        <v>5.3343305686865818</v>
      </c>
      <c r="C50">
        <v>4.4467100779270474</v>
      </c>
    </row>
    <row r="51" spans="1:3" x14ac:dyDescent="0.25">
      <c r="A51">
        <f t="shared" si="0"/>
        <v>24.5</v>
      </c>
      <c r="B51">
        <v>4.5521441500206787</v>
      </c>
      <c r="C51">
        <v>0.70828319010310725</v>
      </c>
    </row>
    <row r="52" spans="1:3" x14ac:dyDescent="0.25">
      <c r="A52">
        <f t="shared" si="0"/>
        <v>25</v>
      </c>
      <c r="B52">
        <v>5.8982857233839079</v>
      </c>
      <c r="C52">
        <v>3.686071770054427</v>
      </c>
    </row>
    <row r="53" spans="1:3" x14ac:dyDescent="0.25">
      <c r="A53">
        <f t="shared" si="0"/>
        <v>25.5</v>
      </c>
      <c r="B53">
        <v>1.8873134331535208</v>
      </c>
      <c r="C53">
        <v>0.42806912536418384</v>
      </c>
    </row>
    <row r="54" spans="1:3" x14ac:dyDescent="0.25">
      <c r="A54">
        <f t="shared" si="0"/>
        <v>26</v>
      </c>
      <c r="B54">
        <v>2.9907995172921931</v>
      </c>
      <c r="C54">
        <v>0.9570498624869489</v>
      </c>
    </row>
    <row r="55" spans="1:3" x14ac:dyDescent="0.25">
      <c r="A55">
        <f t="shared" si="0"/>
        <v>26.5</v>
      </c>
      <c r="B55">
        <v>0.68135991902529192</v>
      </c>
      <c r="C55">
        <v>2.4876523615241681</v>
      </c>
    </row>
    <row r="56" spans="1:3" x14ac:dyDescent="0.25">
      <c r="A56">
        <f t="shared" si="0"/>
        <v>27</v>
      </c>
      <c r="B56">
        <v>4.878621604749835</v>
      </c>
      <c r="C56">
        <v>1.2490280020519258</v>
      </c>
    </row>
    <row r="57" spans="1:3" x14ac:dyDescent="0.25">
      <c r="A57">
        <f t="shared" si="0"/>
        <v>27.5</v>
      </c>
      <c r="B57">
        <v>0.64560714385767781</v>
      </c>
      <c r="C57">
        <v>1.8548212981197643</v>
      </c>
    </row>
    <row r="58" spans="1:3" x14ac:dyDescent="0.25">
      <c r="A58">
        <f t="shared" si="0"/>
        <v>28</v>
      </c>
      <c r="B58">
        <v>3.1705504938351314</v>
      </c>
      <c r="C58">
        <v>4.3395744509613712</v>
      </c>
    </row>
    <row r="59" spans="1:3" x14ac:dyDescent="0.25">
      <c r="A59">
        <f t="shared" si="0"/>
        <v>28.5</v>
      </c>
      <c r="B59">
        <v>4.326152515780759</v>
      </c>
      <c r="C59">
        <v>0.46715820091118687</v>
      </c>
    </row>
    <row r="60" spans="1:3" x14ac:dyDescent="0.25">
      <c r="A60">
        <f t="shared" si="0"/>
        <v>29</v>
      </c>
      <c r="B60">
        <v>6.3584803773986094</v>
      </c>
      <c r="C60">
        <v>4.2448437254925899</v>
      </c>
    </row>
    <row r="61" spans="1:3" x14ac:dyDescent="0.25">
      <c r="A61">
        <f t="shared" si="0"/>
        <v>29.5</v>
      </c>
      <c r="B61">
        <v>-0.71791811279443296</v>
      </c>
      <c r="C61">
        <v>1.4361003830060488</v>
      </c>
    </row>
    <row r="62" spans="1:3" x14ac:dyDescent="0.25">
      <c r="A62">
        <f t="shared" si="0"/>
        <v>30</v>
      </c>
      <c r="B62">
        <v>-1.0597073187590764</v>
      </c>
      <c r="C62">
        <v>0.98647968793991958</v>
      </c>
    </row>
    <row r="63" spans="1:3" x14ac:dyDescent="0.25">
      <c r="A63">
        <f t="shared" si="0"/>
        <v>30.5</v>
      </c>
      <c r="B63">
        <v>-0.31842453573259233</v>
      </c>
      <c r="C63">
        <v>4.1444128740520645</v>
      </c>
    </row>
    <row r="64" spans="1:3" x14ac:dyDescent="0.25">
      <c r="A64">
        <f t="shared" si="0"/>
        <v>31</v>
      </c>
      <c r="B64">
        <v>6.0898295626696992</v>
      </c>
      <c r="C64">
        <v>1.8095852896546216</v>
      </c>
    </row>
    <row r="65" spans="1:3" x14ac:dyDescent="0.25">
      <c r="A65">
        <f t="shared" si="0"/>
        <v>31.5</v>
      </c>
      <c r="B65">
        <v>3.5287804720291409</v>
      </c>
      <c r="C65">
        <v>3.0187669277372993</v>
      </c>
    </row>
    <row r="66" spans="1:3" x14ac:dyDescent="0.25">
      <c r="A66">
        <f t="shared" si="0"/>
        <v>32</v>
      </c>
      <c r="B66">
        <v>-0.31671654217686873</v>
      </c>
      <c r="C66">
        <v>9.3789194746535243E-2</v>
      </c>
    </row>
    <row r="67" spans="1:3" x14ac:dyDescent="0.25">
      <c r="A67">
        <f t="shared" si="0"/>
        <v>32.5</v>
      </c>
      <c r="B67">
        <v>1.6805301170710605</v>
      </c>
      <c r="C67">
        <v>1.3744244168878428</v>
      </c>
    </row>
    <row r="68" spans="1:3" x14ac:dyDescent="0.25">
      <c r="A68">
        <f t="shared" ref="A68:A71" si="1">A67+0.5</f>
        <v>33</v>
      </c>
      <c r="B68">
        <v>-3.9808495744450445</v>
      </c>
      <c r="C68">
        <v>0.15047546294769731</v>
      </c>
    </row>
    <row r="69" spans="1:3" x14ac:dyDescent="0.25">
      <c r="A69">
        <f t="shared" si="1"/>
        <v>33.5</v>
      </c>
      <c r="B69">
        <v>0.16507706352012685</v>
      </c>
      <c r="C69">
        <v>2.8361871208120979</v>
      </c>
    </row>
    <row r="70" spans="1:3" x14ac:dyDescent="0.25">
      <c r="A70">
        <f t="shared" si="1"/>
        <v>34</v>
      </c>
      <c r="B70">
        <v>4.6004346281075463</v>
      </c>
      <c r="C70">
        <v>3.5018898880829896</v>
      </c>
    </row>
    <row r="71" spans="1:3" x14ac:dyDescent="0.25">
      <c r="A71">
        <f t="shared" si="1"/>
        <v>34.5</v>
      </c>
      <c r="B71">
        <v>2.0566629841478736</v>
      </c>
      <c r="C71">
        <v>0.19563302131159199</v>
      </c>
    </row>
    <row r="72" spans="1:3" x14ac:dyDescent="0.25">
      <c r="A72">
        <f t="shared" ref="A72:A91" si="2">A71+0.5</f>
        <v>35</v>
      </c>
      <c r="B72">
        <v>-1.4993035015237108</v>
      </c>
      <c r="C72">
        <v>1.3388411637714304</v>
      </c>
    </row>
    <row r="73" spans="1:3" x14ac:dyDescent="0.25">
      <c r="A73">
        <f t="shared" si="2"/>
        <v>35.5</v>
      </c>
      <c r="B73">
        <v>3.5545467664885524</v>
      </c>
      <c r="C73">
        <v>1.2776833008984034</v>
      </c>
    </row>
    <row r="74" spans="1:3" x14ac:dyDescent="0.25">
      <c r="A74">
        <f t="shared" si="2"/>
        <v>36</v>
      </c>
      <c r="B74">
        <v>2.7108743131678694</v>
      </c>
      <c r="C74">
        <v>4.4143905317890777</v>
      </c>
    </row>
    <row r="75" spans="1:3" x14ac:dyDescent="0.25">
      <c r="A75">
        <f t="shared" si="2"/>
        <v>36.5</v>
      </c>
      <c r="B75">
        <v>0.8539468034157971</v>
      </c>
      <c r="C75">
        <v>0.56821068324948487</v>
      </c>
    </row>
    <row r="76" spans="1:3" x14ac:dyDescent="0.25">
      <c r="A76">
        <f t="shared" si="2"/>
        <v>37</v>
      </c>
      <c r="B76">
        <v>2.5448433239583443</v>
      </c>
      <c r="C76">
        <v>1.7659009893447686</v>
      </c>
    </row>
    <row r="77" spans="1:3" x14ac:dyDescent="0.25">
      <c r="A77">
        <f t="shared" si="2"/>
        <v>37.5</v>
      </c>
      <c r="B77">
        <v>-1.9398278922350469</v>
      </c>
      <c r="C77">
        <v>0.24063856055426713</v>
      </c>
    </row>
    <row r="78" spans="1:3" x14ac:dyDescent="0.25">
      <c r="A78">
        <f t="shared" si="2"/>
        <v>38</v>
      </c>
      <c r="B78">
        <v>4.134706249503675</v>
      </c>
      <c r="C78">
        <v>2.3113223452415372</v>
      </c>
    </row>
    <row r="79" spans="1:3" x14ac:dyDescent="0.25">
      <c r="A79">
        <f t="shared" si="2"/>
        <v>38.5</v>
      </c>
      <c r="B79">
        <v>-2.3448248879937617</v>
      </c>
      <c r="C79">
        <v>2.5822459320274564</v>
      </c>
    </row>
    <row r="80" spans="1:3" x14ac:dyDescent="0.25">
      <c r="A80">
        <f t="shared" si="2"/>
        <v>39</v>
      </c>
      <c r="B80">
        <v>-0.27850643781372075</v>
      </c>
      <c r="C80">
        <v>3.7371621880008461</v>
      </c>
    </row>
    <row r="81" spans="1:3" x14ac:dyDescent="0.25">
      <c r="A81">
        <f t="shared" si="2"/>
        <v>39.5</v>
      </c>
      <c r="B81">
        <v>1.1965155961451226</v>
      </c>
      <c r="C81">
        <v>3.3219812669599542</v>
      </c>
    </row>
    <row r="82" spans="1:3" x14ac:dyDescent="0.25">
      <c r="A82">
        <f t="shared" si="2"/>
        <v>40</v>
      </c>
      <c r="B82">
        <v>-2.5065474478704366</v>
      </c>
      <c r="C82">
        <v>2.860026186187647</v>
      </c>
    </row>
    <row r="83" spans="1:3" x14ac:dyDescent="0.25">
      <c r="A83">
        <f t="shared" si="2"/>
        <v>40.5</v>
      </c>
      <c r="B83">
        <v>1.4580928333466139</v>
      </c>
      <c r="C83">
        <v>1.0564683301581912</v>
      </c>
    </row>
    <row r="84" spans="1:3" x14ac:dyDescent="0.25">
      <c r="A84">
        <f t="shared" si="2"/>
        <v>41</v>
      </c>
      <c r="B84">
        <v>2.4487441617193735</v>
      </c>
      <c r="C84">
        <v>1.2701875811908026</v>
      </c>
    </row>
    <row r="85" spans="1:3" x14ac:dyDescent="0.25">
      <c r="A85">
        <f t="shared" si="2"/>
        <v>41.5</v>
      </c>
      <c r="B85">
        <v>3.8375681115994702</v>
      </c>
      <c r="C85">
        <v>0.29768395651259494</v>
      </c>
    </row>
    <row r="86" spans="1:3" x14ac:dyDescent="0.25">
      <c r="A86">
        <f t="shared" si="2"/>
        <v>42</v>
      </c>
      <c r="B86">
        <v>-3.0410712887272133</v>
      </c>
      <c r="C86">
        <v>2.9658972542905278</v>
      </c>
    </row>
    <row r="87" spans="1:3" x14ac:dyDescent="0.25">
      <c r="A87">
        <f t="shared" si="2"/>
        <v>42.5</v>
      </c>
      <c r="B87">
        <v>0.31759739889323368</v>
      </c>
      <c r="C87">
        <v>3.3606087710283186</v>
      </c>
    </row>
    <row r="88" spans="1:3" x14ac:dyDescent="0.25">
      <c r="A88">
        <f t="shared" si="2"/>
        <v>43</v>
      </c>
      <c r="B88">
        <v>3.0110166595114745</v>
      </c>
      <c r="C88">
        <v>1.1777338196264124</v>
      </c>
    </row>
    <row r="89" spans="1:3" x14ac:dyDescent="0.25">
      <c r="A89">
        <f t="shared" si="2"/>
        <v>43.5</v>
      </c>
      <c r="B89">
        <v>4.5110902737063787</v>
      </c>
      <c r="C89">
        <v>3.3316610488790532E-2</v>
      </c>
    </row>
    <row r="90" spans="1:3" x14ac:dyDescent="0.25">
      <c r="A90">
        <f t="shared" si="2"/>
        <v>44</v>
      </c>
      <c r="B90">
        <v>-3.164240674494637</v>
      </c>
      <c r="C90">
        <v>2.4998131846885805</v>
      </c>
    </row>
    <row r="91" spans="1:3" x14ac:dyDescent="0.25">
      <c r="A91">
        <f t="shared" si="2"/>
        <v>44.5</v>
      </c>
      <c r="B91">
        <v>-0.36066404870549462</v>
      </c>
      <c r="C91">
        <v>4.3066978414636914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Dalvi</dc:creator>
  <cp:lastModifiedBy>Vishwanath Dalvi</cp:lastModifiedBy>
  <dcterms:created xsi:type="dcterms:W3CDTF">2015-06-05T18:17:20Z</dcterms:created>
  <dcterms:modified xsi:type="dcterms:W3CDTF">2023-02-06T10:23:27Z</dcterms:modified>
</cp:coreProperties>
</file>