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4_PandasandUncertaintyAnalysis/"/>
    </mc:Choice>
  </mc:AlternateContent>
  <xr:revisionPtr revIDLastSave="118" documentId="11_F25DC773A252ABDACC1048F3B19B49FA5ADE58F3" xr6:coauthVersionLast="47" xr6:coauthVersionMax="47" xr10:uidLastSave="{BCD1CF86-DEBA-4E99-9CC3-37DF4990333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3" i="1"/>
  <c r="M2" i="1" a="1"/>
  <c r="M2" i="1" s="1"/>
  <c r="L2" i="1" a="1"/>
  <c r="L2" i="1" s="1"/>
  <c r="K2" i="1" a="1"/>
  <c r="K2" i="1" s="1"/>
  <c r="K3" i="1" a="1"/>
  <c r="K3" i="1" s="1"/>
  <c r="L3" i="1" s="1" a="1"/>
  <c r="L3" i="1" s="1"/>
  <c r="K4" i="1" a="1"/>
  <c r="K4" i="1" s="1"/>
  <c r="Q2" i="1" a="1"/>
  <c r="Q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R7" i="1"/>
  <c r="H2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G2" i="1"/>
  <c r="F2" i="1"/>
  <c r="L4" i="1" l="1" a="1"/>
  <c r="L4" i="1" s="1"/>
  <c r="M4" i="1" a="1"/>
  <c r="M4" i="1" s="1"/>
  <c r="I6" i="1"/>
  <c r="K5" i="1" a="1"/>
  <c r="K5" i="1" s="1"/>
  <c r="L5" i="1" s="1" a="1"/>
  <c r="L5" i="1" s="1"/>
  <c r="M3" i="1" a="1"/>
  <c r="M3" i="1" s="1"/>
  <c r="R6" i="1"/>
  <c r="M5" i="1" l="1" a="1"/>
  <c r="M5" i="1" s="1"/>
  <c r="K6" i="1" a="1"/>
  <c r="K6" i="1" s="1"/>
  <c r="L6" i="1" s="1" a="1"/>
  <c r="L6" i="1" s="1"/>
  <c r="I7" i="1"/>
  <c r="M6" i="1" a="1"/>
  <c r="M6" i="1" s="1"/>
  <c r="I8" i="1" l="1"/>
  <c r="K7" i="1" a="1"/>
  <c r="K7" i="1" s="1"/>
  <c r="L7" i="1" s="1" a="1"/>
  <c r="L7" i="1" s="1"/>
  <c r="A3" i="1"/>
  <c r="M7" i="1" l="1" a="1"/>
  <c r="M7" i="1" s="1"/>
  <c r="K8" i="1" a="1"/>
  <c r="K8" i="1" s="1"/>
  <c r="L8" i="1" s="1" a="1"/>
  <c r="L8" i="1" s="1"/>
  <c r="I9" i="1"/>
  <c r="M8" i="1" a="1"/>
  <c r="M8" i="1" s="1"/>
  <c r="A4" i="1"/>
  <c r="I10" i="1" l="1"/>
  <c r="K9" i="1" a="1"/>
  <c r="K9" i="1" s="1"/>
  <c r="L9" i="1" s="1" a="1"/>
  <c r="L9" i="1" s="1"/>
  <c r="A5" i="1"/>
  <c r="M9" i="1" l="1" a="1"/>
  <c r="M9" i="1" s="1"/>
  <c r="K10" i="1" a="1"/>
  <c r="K10" i="1" s="1"/>
  <c r="M10" i="1" s="1" a="1"/>
  <c r="M10" i="1" s="1"/>
  <c r="I11" i="1"/>
  <c r="A6" i="1"/>
  <c r="I12" i="1" l="1"/>
  <c r="K11" i="1" a="1"/>
  <c r="K11" i="1" s="1"/>
  <c r="L11" i="1" s="1" a="1"/>
  <c r="L11" i="1" s="1"/>
  <c r="L10" i="1" a="1"/>
  <c r="L10" i="1" s="1"/>
  <c r="A7" i="1"/>
  <c r="M11" i="1" l="1" a="1"/>
  <c r="M11" i="1" s="1"/>
  <c r="I13" i="1"/>
  <c r="K12" i="1" a="1"/>
  <c r="K12" i="1" s="1"/>
  <c r="L12" i="1" s="1" a="1"/>
  <c r="L12" i="1" s="1"/>
  <c r="A8" i="1"/>
  <c r="M12" i="1" l="1" a="1"/>
  <c r="M12" i="1" s="1"/>
  <c r="I14" i="1"/>
  <c r="K13" i="1" a="1"/>
  <c r="K13" i="1" s="1"/>
  <c r="L13" i="1" s="1" a="1"/>
  <c r="L13" i="1" s="1"/>
  <c r="A9" i="1"/>
  <c r="M13" i="1" l="1" a="1"/>
  <c r="M13" i="1" s="1"/>
  <c r="K14" i="1" a="1"/>
  <c r="K14" i="1" s="1"/>
  <c r="M14" i="1" s="1" a="1"/>
  <c r="M14" i="1" s="1"/>
  <c r="I15" i="1"/>
  <c r="A10" i="1"/>
  <c r="K15" i="1" l="1" a="1"/>
  <c r="K15" i="1" s="1"/>
  <c r="L15" i="1" s="1" a="1"/>
  <c r="L15" i="1" s="1"/>
  <c r="I16" i="1"/>
  <c r="L14" i="1" a="1"/>
  <c r="L14" i="1" s="1"/>
  <c r="A11" i="1"/>
  <c r="M15" i="1" l="1" a="1"/>
  <c r="M15" i="1" s="1"/>
  <c r="I17" i="1"/>
  <c r="K16" i="1" a="1"/>
  <c r="K16" i="1" s="1"/>
  <c r="L16" i="1" s="1" a="1"/>
  <c r="L16" i="1" s="1"/>
  <c r="A12" i="1"/>
  <c r="M16" i="1" l="1" a="1"/>
  <c r="M16" i="1" s="1"/>
  <c r="I18" i="1"/>
  <c r="K17" i="1" a="1"/>
  <c r="K17" i="1" s="1"/>
  <c r="M17" i="1" s="1" a="1"/>
  <c r="M17" i="1" s="1"/>
  <c r="A13" i="1"/>
  <c r="L17" i="1" l="1" a="1"/>
  <c r="L17" i="1" s="1"/>
  <c r="K18" i="1" a="1"/>
  <c r="K18" i="1" s="1"/>
  <c r="L18" i="1" s="1" a="1"/>
  <c r="L18" i="1" s="1"/>
  <c r="I19" i="1"/>
  <c r="M18" i="1" a="1"/>
  <c r="M18" i="1" s="1"/>
  <c r="A14" i="1"/>
  <c r="K19" i="1" l="1" a="1"/>
  <c r="K19" i="1" s="1"/>
  <c r="L19" i="1" s="1" a="1"/>
  <c r="L19" i="1" s="1"/>
  <c r="I20" i="1"/>
  <c r="A15" i="1"/>
  <c r="M19" i="1" l="1" a="1"/>
  <c r="M19" i="1" s="1"/>
  <c r="I21" i="1"/>
  <c r="K20" i="1" a="1"/>
  <c r="K20" i="1" s="1"/>
  <c r="L20" i="1" s="1" a="1"/>
  <c r="L20" i="1" s="1"/>
  <c r="A16" i="1"/>
  <c r="M20" i="1" l="1" a="1"/>
  <c r="M20" i="1" s="1"/>
  <c r="I22" i="1"/>
  <c r="K21" i="1" a="1"/>
  <c r="K21" i="1" s="1"/>
  <c r="M21" i="1" s="1" a="1"/>
  <c r="M21" i="1" s="1"/>
  <c r="A17" i="1"/>
  <c r="L21" i="1" l="1" a="1"/>
  <c r="L21" i="1" s="1"/>
  <c r="K22" i="1" a="1"/>
  <c r="K22" i="1" s="1"/>
  <c r="M22" i="1" s="1" a="1"/>
  <c r="M22" i="1" s="1"/>
  <c r="A18" i="1"/>
  <c r="L22" i="1" l="1" a="1"/>
  <c r="L22" i="1" s="1"/>
  <c r="A19" i="1"/>
  <c r="A20" i="1" l="1"/>
  <c r="A21" i="1" l="1"/>
  <c r="A22" i="1" l="1"/>
  <c r="Q6" i="1" s="1" a="1"/>
  <c r="Q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<sst xmlns="http://schemas.openxmlformats.org/spreadsheetml/2006/main" count="42" uniqueCount="39">
  <si>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Intercept</t>
  </si>
  <si>
    <t>x</t>
  </si>
  <si>
    <t>y</t>
  </si>
  <si>
    <t>erry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</si>
  <si>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</si>
  <si>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</si>
  <si>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</si>
  <si>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</si>
  <si>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</si>
  <si>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</si>
  <si>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</si>
  <si>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</si>
  <si>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</si>
  <si>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</si>
  <si>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</si>
  <si>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</si>
  <si>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</si>
  <si>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</si>
  <si>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</si>
  <si>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</si>
  <si>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</si>
  <si>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</si>
  <si>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</si>
  <si>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</si>
  <si>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</si>
  <si>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</si>
  <si>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</si>
  <si>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F0</t>
  </si>
  <si>
    <t>F1</t>
  </si>
  <si>
    <t>C</t>
  </si>
  <si>
    <t>a</t>
  </si>
  <si>
    <t>b</t>
  </si>
  <si>
    <t>a0</t>
  </si>
  <si>
    <t>a1</t>
  </si>
  <si>
    <t>dela</t>
  </si>
  <si>
    <t>F0byerry</t>
  </si>
  <si>
    <t>F1byerry</t>
  </si>
  <si>
    <t>y+</t>
  </si>
  <si>
    <t>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</si>
</sst>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862204724409444E-2"/>
                  <c:y val="-0.16301254009915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Sheet1!$C$2:$C$22</c:f>
                <c:numCache>
                  <c:formatCode>General</c:formatCode>
                  <c:ptCount val="21"/>
                  <c:pt idx="0">
                    <c:v>0.99273904454294615</c:v>
                  </c:pt>
                  <c:pt idx="1">
                    <c:v>0.93256175174556832</c:v>
                  </c:pt>
                  <c:pt idx="2">
                    <c:v>0.88133413980111408</c:v>
                  </c:pt>
                  <c:pt idx="3">
                    <c:v>0.84926349767412646</c:v>
                  </c:pt>
                  <c:pt idx="4">
                    <c:v>0.82226516018674234</c:v>
                  </c:pt>
                  <c:pt idx="5">
                    <c:v>0.78798066712435699</c:v>
                  </c:pt>
                  <c:pt idx="6">
                    <c:v>0.73777748720240788</c:v>
                  </c:pt>
                  <c:pt idx="7">
                    <c:v>0.70270113489024677</c:v>
                  </c:pt>
                  <c:pt idx="8">
                    <c:v>0.66758319770257613</c:v>
                  </c:pt>
                  <c:pt idx="9">
                    <c:v>0.61722653567566355</c:v>
                  </c:pt>
                  <c:pt idx="10">
                    <c:v>0.56717923065634579</c:v>
                  </c:pt>
                  <c:pt idx="11">
                    <c:v>0.5571790064736647</c:v>
                  </c:pt>
                  <c:pt idx="12">
                    <c:v>0.51621472698699111</c:v>
                  </c:pt>
                  <c:pt idx="13">
                    <c:v>0.44813247231578263</c:v>
                  </c:pt>
                  <c:pt idx="14">
                    <c:v>0.40011557321831087</c:v>
                  </c:pt>
                  <c:pt idx="15">
                    <c:v>0.39019857513618117</c:v>
                  </c:pt>
                  <c:pt idx="16">
                    <c:v>0.32078989165528338</c:v>
                  </c:pt>
                  <c:pt idx="17">
                    <c:v>0.3133747752636975</c:v>
                  </c:pt>
                  <c:pt idx="18">
                    <c:v>0.27025096902877671</c:v>
                  </c:pt>
                  <c:pt idx="19">
                    <c:v>0.23015809952133745</c:v>
                  </c:pt>
                  <c:pt idx="20">
                    <c:v>0.16217803445928913</c:v>
                  </c:pt>
                </c:numCache>
              </c:numRef>
            </c:plus>
            <c:minus>
              <c:numRef>
                <c:f>Sheet1!$C$2:$C$22</c:f>
                <c:numCache>
                  <c:formatCode>General</c:formatCode>
                  <c:ptCount val="21"/>
                  <c:pt idx="0">
                    <c:v>0.99273904454294615</c:v>
                  </c:pt>
                  <c:pt idx="1">
                    <c:v>0.93256175174556832</c:v>
                  </c:pt>
                  <c:pt idx="2">
                    <c:v>0.88133413980111408</c:v>
                  </c:pt>
                  <c:pt idx="3">
                    <c:v>0.84926349767412646</c:v>
                  </c:pt>
                  <c:pt idx="4">
                    <c:v>0.82226516018674234</c:v>
                  </c:pt>
                  <c:pt idx="5">
                    <c:v>0.78798066712435699</c:v>
                  </c:pt>
                  <c:pt idx="6">
                    <c:v>0.73777748720240788</c:v>
                  </c:pt>
                  <c:pt idx="7">
                    <c:v>0.70270113489024677</c:v>
                  </c:pt>
                  <c:pt idx="8">
                    <c:v>0.66758319770257613</c:v>
                  </c:pt>
                  <c:pt idx="9">
                    <c:v>0.61722653567566355</c:v>
                  </c:pt>
                  <c:pt idx="10">
                    <c:v>0.56717923065634579</c:v>
                  </c:pt>
                  <c:pt idx="11">
                    <c:v>0.5571790064736647</c:v>
                  </c:pt>
                  <c:pt idx="12">
                    <c:v>0.51621472698699111</c:v>
                  </c:pt>
                  <c:pt idx="13">
                    <c:v>0.44813247231578263</c:v>
                  </c:pt>
                  <c:pt idx="14">
                    <c:v>0.40011557321831087</c:v>
                  </c:pt>
                  <c:pt idx="15">
                    <c:v>0.39019857513618117</c:v>
                  </c:pt>
                  <c:pt idx="16">
                    <c:v>0.32078989165528338</c:v>
                  </c:pt>
                  <c:pt idx="17">
                    <c:v>0.3133747752636975</c:v>
                  </c:pt>
                  <c:pt idx="18">
                    <c:v>0.27025096902877671</c:v>
                  </c:pt>
                  <c:pt idx="19">
                    <c:v>0.23015809952133745</c:v>
                  </c:pt>
                  <c:pt idx="20">
                    <c:v>0.16217803445928913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-4.9636952227147306</c:v>
                </c:pt>
                <c:pt idx="1">
                  <c:v>-4.6628087587278415</c:v>
                </c:pt>
                <c:pt idx="2">
                  <c:v>-4.40667069900557</c:v>
                </c:pt>
                <c:pt idx="3">
                  <c:v>-4.2463174883706323</c:v>
                </c:pt>
                <c:pt idx="4">
                  <c:v>-4.1113258009337112</c:v>
                </c:pt>
                <c:pt idx="5">
                  <c:v>-3.9399033356217847</c:v>
                </c:pt>
                <c:pt idx="6">
                  <c:v>-3.6888874360120392</c:v>
                </c:pt>
                <c:pt idx="7">
                  <c:v>-3.5135056744512339</c:v>
                </c:pt>
                <c:pt idx="8">
                  <c:v>-3.3379159885128802</c:v>
                </c:pt>
                <c:pt idx="9">
                  <c:v>-3.0861326783783176</c:v>
                </c:pt>
                <c:pt idx="10">
                  <c:v>-2.8358961532817291</c:v>
                </c:pt>
                <c:pt idx="11">
                  <c:v>-2.7858950323683231</c:v>
                </c:pt>
                <c:pt idx="12">
                  <c:v>-2.5810736349349557</c:v>
                </c:pt>
                <c:pt idx="13">
                  <c:v>-2.240662361578913</c:v>
                </c:pt>
                <c:pt idx="14">
                  <c:v>-2.0005778660915543</c:v>
                </c:pt>
                <c:pt idx="15">
                  <c:v>-1.9509928756809056</c:v>
                </c:pt>
                <c:pt idx="16">
                  <c:v>-1.6039494582764167</c:v>
                </c:pt>
                <c:pt idx="17">
                  <c:v>-1.5668738763184873</c:v>
                </c:pt>
                <c:pt idx="18">
                  <c:v>-1.3512548451438835</c:v>
                </c:pt>
                <c:pt idx="19">
                  <c:v>-1.1507904976066872</c:v>
                </c:pt>
                <c:pt idx="20">
                  <c:v>-0.81089017229644567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4-4012-AE6F-33139707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83376"/>
        <c:axId val="1262877968"/>
      </c:scatterChart>
      <c:scatterChart>
        <c:scatterStyle val="smoothMarker"/>
        <c:varyColors val="0"/>
        <c:ser>
          <c:idx val="1"/>
          <c:order val="1"/>
          <c:tx>
            <c:v>y+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Sheet1!$L$2:$L$22</c:f>
              <c:numCache>
                <c:formatCode>General</c:formatCode>
                <c:ptCount val="21"/>
                <c:pt idx="0">
                  <c:v>-4.3457308011885596</c:v>
                </c:pt>
                <c:pt idx="1">
                  <c:v>-4.1763809491914765</c:v>
                </c:pt>
                <c:pt idx="2">
                  <c:v>-4.0068165072096651</c:v>
                </c:pt>
                <c:pt idx="3">
                  <c:v>-3.8369932115514533</c:v>
                </c:pt>
                <c:pt idx="4">
                  <c:v>-3.666854251099652</c:v>
                </c:pt>
                <c:pt idx="5">
                  <c:v>-3.4963257279055404</c:v>
                </c:pt>
                <c:pt idx="6">
                  <c:v>-3.3253101426803058</c:v>
                </c:pt>
                <c:pt idx="7">
                  <c:v>-3.1536769396200497</c:v>
                </c:pt>
                <c:pt idx="8">
                  <c:v>-2.9812486777290816</c:v>
                </c:pt>
                <c:pt idx="9">
                  <c:v>-2.807780799161216</c:v>
                </c:pt>
                <c:pt idx="10">
                  <c:v>-2.6329324463343458</c:v>
                </c:pt>
                <c:pt idx="11">
                  <c:v>-2.4562261724576864</c:v>
                </c:pt>
                <c:pt idx="12">
                  <c:v>-2.2769981854918373</c:v>
                </c:pt>
                <c:pt idx="13">
                  <c:v>-2.0943537034141237</c:v>
                </c:pt>
                <c:pt idx="14">
                  <c:v>-1.9071718142491432</c:v>
                </c:pt>
                <c:pt idx="15">
                  <c:v>-1.7142427811271173</c:v>
                </c:pt>
                <c:pt idx="16">
                  <c:v>-1.5145996409816695</c:v>
                </c:pt>
                <c:pt idx="17">
                  <c:v>-1.3079253271223323</c:v>
                </c:pt>
                <c:pt idx="18">
                  <c:v>-1.0947135925780271</c:v>
                </c:pt>
                <c:pt idx="19">
                  <c:v>-0.87602426358398267</c:v>
                </c:pt>
                <c:pt idx="20">
                  <c:v>-0.65306901846968579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D4-4012-AE6F-331397074B70}"/>
            </c:ext>
          </c:extLst>
        </c:ser>
        <c:ser>
          <c:idx val="2"/>
          <c:order val="2"/>
          <c:tx>
            <c:v>y-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Sheet1!$M$2:$M$22</c:f>
              <c:numCache>
                <c:formatCode>General</c:formatCode>
                <c:ptCount val="21"/>
                <c:pt idx="0">
                  <c:v>-5.496568553241441</c:v>
                </c:pt>
                <c:pt idx="1">
                  <c:v>-5.2611896717067159</c:v>
                </c:pt>
                <c:pt idx="2">
                  <c:v>-5.0260253801567192</c:v>
                </c:pt>
                <c:pt idx="3">
                  <c:v>-4.7911199422831228</c:v>
                </c:pt>
                <c:pt idx="4">
                  <c:v>-4.5565301692031159</c:v>
                </c:pt>
                <c:pt idx="5">
                  <c:v>-4.3223299588654189</c:v>
                </c:pt>
                <c:pt idx="6">
                  <c:v>-4.0886168105588458</c:v>
                </c:pt>
                <c:pt idx="7">
                  <c:v>-3.8555212800872938</c:v>
                </c:pt>
                <c:pt idx="8">
                  <c:v>-3.6232208084464528</c:v>
                </c:pt>
                <c:pt idx="9">
                  <c:v>-3.3919599534825102</c:v>
                </c:pt>
                <c:pt idx="10">
                  <c:v>-3.1620795727775723</c:v>
                </c:pt>
                <c:pt idx="11">
                  <c:v>-2.9340571131224227</c:v>
                </c:pt>
                <c:pt idx="12">
                  <c:v>-2.7085563665564636</c:v>
                </c:pt>
                <c:pt idx="13">
                  <c:v>-2.486472115102369</c:v>
                </c:pt>
                <c:pt idx="14">
                  <c:v>-2.2689252707355405</c:v>
                </c:pt>
                <c:pt idx="15">
                  <c:v>-2.0571255703257583</c:v>
                </c:pt>
                <c:pt idx="16">
                  <c:v>-1.8520399769393978</c:v>
                </c:pt>
                <c:pt idx="17">
                  <c:v>-1.6539855572669264</c:v>
                </c:pt>
                <c:pt idx="18">
                  <c:v>-1.4624685582794235</c:v>
                </c:pt>
                <c:pt idx="19">
                  <c:v>-1.2764291537416592</c:v>
                </c:pt>
                <c:pt idx="20">
                  <c:v>-1.0946556653241482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D4-4012-AE6F-33139707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83376"/>
        <c:axId val="1262877968"/>
      </c:scatterChart>
      <c:valAx>
        <c:axId val="126288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77968"/>
        <c:crosses val="autoZero"/>
        <c:crossBetween val="midCat"/>
      </c:valAx>
      <c:valAx>
        <c:axId val="12628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8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27</xdr:row>
      <xdr:rowOff>128587</xdr:rowOff>
    </xdr:from>
    <xdr:to>
      <xdr:col>14</xdr:col>
      <xdr:colOff>247650</xdr:colOff>
      <xdr:row>42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2E016-0914-36B3-2169-7A90D9A84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4" workbookViewId="0">
      <selection activeCell="P32" sqref="P32"/>
    </sheetView>
  </sheetViews>
  <sheetFormatPr defaultRowHeight="15" x14ac:dyDescent="0.25"/>
  <cols>
    <col min="7" max="7" width="12.7109375" bestFit="1" customWidth="1"/>
    <col min="8" max="8" width="14.5703125" bestFit="1" customWidth="1"/>
    <col min="11" max="11" width="13.42578125" bestFit="1" customWidth="1"/>
    <col min="12" max="12" width="12.7109375" bestFit="1" customWidth="1"/>
  </cols>
  <sheetData>
    <row r="1" spans="1:18" x14ac:dyDescent="0.25">
      <c r="A1" t="s">
        <v>1</v>
      </c>
      <c r="B1" t="s">
        <v>2</v>
      </c>
      <c r="C1" t="s">
        <v>3</v>
      </c>
      <c r="F1" t="s">
        <v>35</v>
      </c>
      <c r="G1" t="s">
        <v>36</v>
      </c>
      <c r="H1" t="s">
        <v>31</v>
      </c>
      <c r="I1" t="s">
        <v>27</v>
      </c>
      <c r="J1" t="s">
        <v>28</v>
      </c>
      <c r="K1" t="s">
        <v>3</v>
      </c>
      <c r="L1" t="s">
        <v>37</v>
      </c>
      <c r="M1" t="s">
        <v>38</v>
      </c>
    </row>
    <row r="2" spans="1:18" x14ac:dyDescent="0.25">
      <c r="A2">
        <v>-1</v>
      </c>
      <c r="B2">
        <v>-4.9636952227147306</v>
      </c>
      <c r="C2">
        <v>0.99273904454294615</v>
      </c>
      <c r="F2">
        <f>1/C2</f>
        <v>1.0073140625393622</v>
      </c>
      <c r="G2">
        <f>A2/C2</f>
        <v>-1.0073140625393622</v>
      </c>
      <c r="H2">
        <f>B2/C2</f>
        <v>-5</v>
      </c>
      <c r="I2">
        <v>1</v>
      </c>
      <c r="J2">
        <f>A2</f>
        <v>-1</v>
      </c>
      <c r="K2" cm="1">
        <f t="array" ref="K2">1.96*SQRT(MMULT(I2:J2, MMULT(_xlfn.ANCHORARRAY($Q$2), TRANSPOSE(I2:J2))))</f>
        <v>0.5754188760264406</v>
      </c>
      <c r="L2" cm="1">
        <f t="array" ref="L2">MMULT(I2:J2,_xlfn.ANCHORARRAY($Q$6))+K2</f>
        <v>-4.3457308011885596</v>
      </c>
      <c r="M2" cm="1">
        <f t="array" ref="M2">MMULT(I2:J2,_xlfn.ANCHORARRAY($Q$6))-K2</f>
        <v>-5.496568553241441</v>
      </c>
      <c r="P2" t="s">
        <v>29</v>
      </c>
      <c r="Q2" cm="1">
        <f t="array" ref="Q2:R3">MINVERSE(MMULT(TRANSPOSE(F2:G22),F2:G22))</f>
        <v>1.8221358380825968E-2</v>
      </c>
      <c r="R2">
        <v>-1.8374973397639681E-2</v>
      </c>
    </row>
    <row r="3" spans="1:18" x14ac:dyDescent="0.25">
      <c r="A3">
        <f>A2+0.1</f>
        <v>-0.9</v>
      </c>
      <c r="B3">
        <v>-4.6628087587278415</v>
      </c>
      <c r="C3">
        <v>0.93256175174556832</v>
      </c>
      <c r="F3">
        <f t="shared" ref="F3:F22" si="0">1/C3</f>
        <v>1.0723150484439243</v>
      </c>
      <c r="G3">
        <f t="shared" ref="G3:G22" si="1">A3/C3</f>
        <v>-0.96508354359953186</v>
      </c>
      <c r="H3">
        <f t="shared" ref="H3:H22" si="2">B3/C3</f>
        <v>-5</v>
      </c>
      <c r="I3">
        <f>I2</f>
        <v>1</v>
      </c>
      <c r="J3">
        <f t="shared" ref="J3:J22" si="3">A3</f>
        <v>-0.9</v>
      </c>
      <c r="K3" cm="1">
        <f t="array" ref="K3">1.96*SQRT(MMULT(I3:J3, MMULT(_xlfn.ANCHORARRAY($Q$2), TRANSPOSE(I3:J3))))</f>
        <v>0.54240436125761993</v>
      </c>
      <c r="L3" cm="1">
        <f t="array" ref="L3">MMULT(I3:J3,_xlfn.ANCHORARRAY($Q$6))+K3</f>
        <v>-4.1763809491914765</v>
      </c>
      <c r="M3" cm="1">
        <f t="array" ref="M3">MMULT(I3:J3,_xlfn.ANCHORARRAY($Q$6))-K3</f>
        <v>-5.2611896717067159</v>
      </c>
      <c r="Q3">
        <v>-1.8374973397639681E-2</v>
      </c>
      <c r="R3">
        <v>3.1218533143223159E-2</v>
      </c>
    </row>
    <row r="4" spans="1:18" x14ac:dyDescent="0.25">
      <c r="A4">
        <f t="shared" ref="A4:A22" si="4">A3+0.1</f>
        <v>-0.8</v>
      </c>
      <c r="B4">
        <v>-4.40667069900557</v>
      </c>
      <c r="C4">
        <v>0.88133413980111408</v>
      </c>
      <c r="F4">
        <f t="shared" si="0"/>
        <v>1.134643439803279</v>
      </c>
      <c r="G4">
        <f t="shared" si="1"/>
        <v>-0.90771475184262318</v>
      </c>
      <c r="H4">
        <f t="shared" si="2"/>
        <v>-4.9999999999999991</v>
      </c>
      <c r="I4">
        <f t="shared" ref="I4:I22" si="5">I3</f>
        <v>1</v>
      </c>
      <c r="J4">
        <f t="shared" si="3"/>
        <v>-0.8</v>
      </c>
      <c r="K4" cm="1">
        <f t="array" ref="K4">1.96*SQRT(MMULT(I4:J4, MMULT(_xlfn.ANCHORARRAY($Q$2), TRANSPOSE(I4:J4))))</f>
        <v>0.50960443647352716</v>
      </c>
      <c r="L4" cm="1">
        <f t="array" ref="L4">MMULT(I4:J4,_xlfn.ANCHORARRAY($Q$6))+K4</f>
        <v>-4.0068165072096651</v>
      </c>
      <c r="M4" cm="1">
        <f t="array" ref="M4">MMULT(I4:J4,_xlfn.ANCHORARRAY($Q$6))-K4</f>
        <v>-5.0260253801567192</v>
      </c>
    </row>
    <row r="5" spans="1:18" x14ac:dyDescent="0.25">
      <c r="A5">
        <f t="shared" si="4"/>
        <v>-0.70000000000000007</v>
      </c>
      <c r="B5">
        <v>-4.2463174883706323</v>
      </c>
      <c r="C5">
        <v>0.84926349767412646</v>
      </c>
      <c r="F5">
        <f t="shared" si="0"/>
        <v>1.1774908526490244</v>
      </c>
      <c r="G5">
        <f t="shared" si="1"/>
        <v>-0.82424359685431725</v>
      </c>
      <c r="H5">
        <f t="shared" si="2"/>
        <v>-5</v>
      </c>
      <c r="I5">
        <f t="shared" si="5"/>
        <v>1</v>
      </c>
      <c r="J5">
        <f t="shared" si="3"/>
        <v>-0.70000000000000007</v>
      </c>
      <c r="K5" cm="1">
        <f t="array" ref="K5">1.96*SQRT(MMULT(I5:J5, MMULT(_xlfn.ANCHORARRAY($Q$2), TRANSPOSE(I5:J5))))</f>
        <v>0.47706336536583449</v>
      </c>
      <c r="L5" cm="1">
        <f t="array" ref="L5">MMULT(I5:J5,_xlfn.ANCHORARRAY($Q$6))+K5</f>
        <v>-3.8369932115514533</v>
      </c>
      <c r="M5" cm="1">
        <f t="array" ref="M5">MMULT(I5:J5,_xlfn.ANCHORARRAY($Q$6))-K5</f>
        <v>-4.7911199422831228</v>
      </c>
      <c r="Q5" t="s">
        <v>30</v>
      </c>
      <c r="R5" t="s">
        <v>34</v>
      </c>
    </row>
    <row r="6" spans="1:18" x14ac:dyDescent="0.25">
      <c r="A6">
        <f t="shared" si="4"/>
        <v>-0.60000000000000009</v>
      </c>
      <c r="B6">
        <v>-4.1113258009337112</v>
      </c>
      <c r="C6">
        <v>0.82226516018674234</v>
      </c>
      <c r="F6">
        <f t="shared" si="0"/>
        <v>1.2161527064735331</v>
      </c>
      <c r="G6">
        <f t="shared" si="1"/>
        <v>-0.72969162388412001</v>
      </c>
      <c r="H6">
        <f t="shared" si="2"/>
        <v>-4.9999999999999991</v>
      </c>
      <c r="I6">
        <f t="shared" si="5"/>
        <v>1</v>
      </c>
      <c r="J6">
        <f t="shared" si="3"/>
        <v>-0.60000000000000009</v>
      </c>
      <c r="K6" cm="1">
        <f t="array" ref="K6">1.96*SQRT(MMULT(I6:J6, MMULT(_xlfn.ANCHORARRAY($Q$2), TRANSPOSE(I6:J6))))</f>
        <v>0.44483795905173196</v>
      </c>
      <c r="L6" cm="1">
        <f t="array" ref="L6">MMULT(I6:J6,_xlfn.ANCHORARRAY($Q$6))+K6</f>
        <v>-3.666854251099652</v>
      </c>
      <c r="M6" cm="1">
        <f t="array" ref="M6">MMULT(I6:J6,_xlfn.ANCHORARRAY($Q$6))-K6</f>
        <v>-4.5565301692031159</v>
      </c>
      <c r="P6" t="s">
        <v>32</v>
      </c>
      <c r="Q6" cm="1">
        <f t="array" ref="Q6:Q7">MMULT(_xlfn.ANCHORARRAY(Q2), MMULT(TRANSPOSE(F2:G22),H2:H22))</f>
        <v>-2.8975060095559586</v>
      </c>
      <c r="R6">
        <f>SQRT(Q2)*1.96</f>
        <v>0.26457356322161335</v>
      </c>
    </row>
    <row r="7" spans="1:18" x14ac:dyDescent="0.25">
      <c r="A7">
        <f t="shared" si="4"/>
        <v>-0.50000000000000011</v>
      </c>
      <c r="B7">
        <v>-3.9399033356217847</v>
      </c>
      <c r="C7">
        <v>0.78798066712435699</v>
      </c>
      <c r="F7">
        <f t="shared" si="0"/>
        <v>1.269066668411273</v>
      </c>
      <c r="G7">
        <f t="shared" si="1"/>
        <v>-0.63453333420563662</v>
      </c>
      <c r="H7">
        <f t="shared" si="2"/>
        <v>-5</v>
      </c>
      <c r="I7">
        <f t="shared" si="5"/>
        <v>1</v>
      </c>
      <c r="J7">
        <f t="shared" si="3"/>
        <v>-0.50000000000000011</v>
      </c>
      <c r="K7" cm="1">
        <f t="array" ref="K7">1.96*SQRT(MMULT(I7:J7, MMULT(_xlfn.ANCHORARRAY($Q$2), TRANSPOSE(I7:J7))))</f>
        <v>0.41300211547993942</v>
      </c>
      <c r="L7" cm="1">
        <f t="array" ref="L7">MMULT(I7:J7,_xlfn.ANCHORARRAY($Q$6))+K7</f>
        <v>-3.4963257279055404</v>
      </c>
      <c r="M7" cm="1">
        <f t="array" ref="M7">MMULT(I7:J7,_xlfn.ANCHORARRAY($Q$6))-K7</f>
        <v>-4.3223299588654189</v>
      </c>
      <c r="P7" t="s">
        <v>33</v>
      </c>
      <c r="Q7">
        <v>2.0236436676590421</v>
      </c>
      <c r="R7">
        <f>SQRT(R3)*1.96</f>
        <v>0.34630783549178623</v>
      </c>
    </row>
    <row r="8" spans="1:18" x14ac:dyDescent="0.25">
      <c r="A8">
        <f t="shared" si="4"/>
        <v>-0.40000000000000013</v>
      </c>
      <c r="B8">
        <v>-3.6888874360120392</v>
      </c>
      <c r="C8">
        <v>0.73777748720240788</v>
      </c>
      <c r="F8">
        <f t="shared" si="0"/>
        <v>1.3554222205829545</v>
      </c>
      <c r="G8">
        <f t="shared" si="1"/>
        <v>-0.54216888823318199</v>
      </c>
      <c r="H8">
        <f t="shared" si="2"/>
        <v>-5</v>
      </c>
      <c r="I8">
        <f t="shared" si="5"/>
        <v>1</v>
      </c>
      <c r="J8">
        <f t="shared" si="3"/>
        <v>-0.40000000000000013</v>
      </c>
      <c r="K8" cm="1">
        <f t="array" ref="K8">1.96*SQRT(MMULT(I8:J8, MMULT(_xlfn.ANCHORARRAY($Q$2), TRANSPOSE(I8:J8))))</f>
        <v>0.3816533339392702</v>
      </c>
      <c r="L8" cm="1">
        <f t="array" ref="L8">MMULT(I8:J8,_xlfn.ANCHORARRAY($Q$6))+K8</f>
        <v>-3.3253101426803058</v>
      </c>
      <c r="M8" cm="1">
        <f t="array" ref="M8">MMULT(I8:J8,_xlfn.ANCHORARRAY($Q$6))-K8</f>
        <v>-4.0886168105588458</v>
      </c>
    </row>
    <row r="9" spans="1:18" x14ac:dyDescent="0.25">
      <c r="A9">
        <f t="shared" si="4"/>
        <v>-0.30000000000000016</v>
      </c>
      <c r="B9">
        <v>-3.5135056744512339</v>
      </c>
      <c r="C9">
        <v>0.70270113489024677</v>
      </c>
      <c r="F9">
        <f t="shared" si="0"/>
        <v>1.4230800981361551</v>
      </c>
      <c r="G9">
        <f t="shared" si="1"/>
        <v>-0.42692402944084679</v>
      </c>
      <c r="H9">
        <f t="shared" si="2"/>
        <v>-5</v>
      </c>
      <c r="I9">
        <f t="shared" si="5"/>
        <v>1</v>
      </c>
      <c r="J9">
        <f t="shared" si="3"/>
        <v>-0.30000000000000016</v>
      </c>
      <c r="K9" cm="1">
        <f t="array" ref="K9">1.96*SQRT(MMULT(I9:J9, MMULT(_xlfn.ANCHORARRAY($Q$2), TRANSPOSE(I9:J9))))</f>
        <v>0.35092217023362199</v>
      </c>
      <c r="L9" cm="1">
        <f t="array" ref="L9">MMULT(I9:J9,_xlfn.ANCHORARRAY($Q$6))+K9</f>
        <v>-3.1536769396200497</v>
      </c>
      <c r="M9" cm="1">
        <f t="array" ref="M9">MMULT(I9:J9,_xlfn.ANCHORARRAY($Q$6))-K9</f>
        <v>-3.8555212800872938</v>
      </c>
    </row>
    <row r="10" spans="1:18" x14ac:dyDescent="0.25">
      <c r="A10">
        <f t="shared" si="4"/>
        <v>-0.20000000000000015</v>
      </c>
      <c r="B10">
        <v>-3.3379159885128802</v>
      </c>
      <c r="C10">
        <v>0.66758319770257613</v>
      </c>
      <c r="F10">
        <f t="shared" si="0"/>
        <v>1.4979406363752181</v>
      </c>
      <c r="G10">
        <f t="shared" si="1"/>
        <v>-0.29958812727504386</v>
      </c>
      <c r="H10">
        <f t="shared" si="2"/>
        <v>-4.9999999999999991</v>
      </c>
      <c r="I10">
        <f t="shared" si="5"/>
        <v>1</v>
      </c>
      <c r="J10">
        <f t="shared" si="3"/>
        <v>-0.20000000000000015</v>
      </c>
      <c r="K10" cm="1">
        <f t="array" ref="K10">1.96*SQRT(MMULT(I10:J10, MMULT(_xlfn.ANCHORARRAY($Q$2), TRANSPOSE(I10:J10))))</f>
        <v>0.32098606535868557</v>
      </c>
      <c r="L10" cm="1">
        <f t="array" ref="L10">MMULT(I10:J10,_xlfn.ANCHORARRAY($Q$6))+K10</f>
        <v>-2.9812486777290816</v>
      </c>
      <c r="M10" cm="1">
        <f t="array" ref="M10">MMULT(I10:J10,_xlfn.ANCHORARRAY($Q$6))-K10</f>
        <v>-3.6232208084464528</v>
      </c>
    </row>
    <row r="11" spans="1:18" x14ac:dyDescent="0.25">
      <c r="A11">
        <f t="shared" si="4"/>
        <v>-0.10000000000000014</v>
      </c>
      <c r="B11">
        <v>-3.0861326783783176</v>
      </c>
      <c r="C11">
        <v>0.61722653567566355</v>
      </c>
      <c r="F11">
        <f t="shared" si="0"/>
        <v>1.6201506937891503</v>
      </c>
      <c r="G11">
        <f t="shared" si="1"/>
        <v>-0.16201506937891527</v>
      </c>
      <c r="H11">
        <f t="shared" si="2"/>
        <v>-5</v>
      </c>
      <c r="I11">
        <f t="shared" si="5"/>
        <v>1</v>
      </c>
      <c r="J11">
        <f t="shared" si="3"/>
        <v>-0.10000000000000014</v>
      </c>
      <c r="K11" cm="1">
        <f t="array" ref="K11">1.96*SQRT(MMULT(I11:J11, MMULT(_xlfn.ANCHORARRAY($Q$2), TRANSPOSE(I11:J11))))</f>
        <v>0.29208957716064715</v>
      </c>
      <c r="L11" cm="1">
        <f t="array" ref="L11">MMULT(I11:J11,_xlfn.ANCHORARRAY($Q$6))+K11</f>
        <v>-2.807780799161216</v>
      </c>
      <c r="M11" cm="1">
        <f t="array" ref="M11">MMULT(I11:J11,_xlfn.ANCHORARRAY($Q$6))-K11</f>
        <v>-3.3919599534825102</v>
      </c>
    </row>
    <row r="12" spans="1:18" x14ac:dyDescent="0.25">
      <c r="A12">
        <f t="shared" si="4"/>
        <v>-1.3877787807814457E-16</v>
      </c>
      <c r="B12">
        <v>-2.8358961532817291</v>
      </c>
      <c r="C12">
        <v>0.56717923065634579</v>
      </c>
      <c r="F12">
        <f t="shared" si="0"/>
        <v>1.7631111048315176</v>
      </c>
      <c r="G12">
        <f t="shared" si="1"/>
        <v>-2.4468081794453112E-16</v>
      </c>
      <c r="H12">
        <f t="shared" si="2"/>
        <v>-5</v>
      </c>
      <c r="I12">
        <f t="shared" si="5"/>
        <v>1</v>
      </c>
      <c r="J12">
        <f t="shared" si="3"/>
        <v>-1.3877787807814457E-16</v>
      </c>
      <c r="K12" cm="1">
        <f t="array" ref="K12">1.96*SQRT(MMULT(I12:J12, MMULT(_xlfn.ANCHORARRAY($Q$2), TRANSPOSE(I12:J12))))</f>
        <v>0.26457356322161341</v>
      </c>
      <c r="L12" cm="1">
        <f t="array" ref="L12">MMULT(I12:J12,_xlfn.ANCHORARRAY($Q$6))+K12</f>
        <v>-2.6329324463343458</v>
      </c>
      <c r="M12" cm="1">
        <f t="array" ref="M12">MMULT(I12:J12,_xlfn.ANCHORARRAY($Q$6))-K12</f>
        <v>-3.1620795727775723</v>
      </c>
    </row>
    <row r="13" spans="1:18" x14ac:dyDescent="0.25">
      <c r="A13">
        <f t="shared" si="4"/>
        <v>9.9999999999999867E-2</v>
      </c>
      <c r="B13">
        <v>-2.7858950323683231</v>
      </c>
      <c r="C13">
        <v>0.5571790064736647</v>
      </c>
      <c r="F13">
        <f t="shared" si="0"/>
        <v>1.7947553450172309</v>
      </c>
      <c r="G13">
        <f t="shared" si="1"/>
        <v>0.17947553450172285</v>
      </c>
      <c r="H13">
        <f t="shared" si="2"/>
        <v>-4.9999999999999991</v>
      </c>
      <c r="I13">
        <f t="shared" si="5"/>
        <v>1</v>
      </c>
      <c r="J13">
        <f t="shared" si="3"/>
        <v>9.9999999999999867E-2</v>
      </c>
      <c r="K13" cm="1">
        <f t="array" ref="K13">1.96*SQRT(MMULT(I13:J13, MMULT(_xlfn.ANCHORARRAY($Q$2), TRANSPOSE(I13:J13))))</f>
        <v>0.23891547033236793</v>
      </c>
      <c r="L13" cm="1">
        <f t="array" ref="L13">MMULT(I13:J13,_xlfn.ANCHORARRAY($Q$6))+K13</f>
        <v>-2.4562261724576864</v>
      </c>
      <c r="M13" cm="1">
        <f t="array" ref="M13">MMULT(I13:J13,_xlfn.ANCHORARRAY($Q$6))-K13</f>
        <v>-2.9340571131224227</v>
      </c>
    </row>
    <row r="14" spans="1:18" x14ac:dyDescent="0.25">
      <c r="A14">
        <f t="shared" si="4"/>
        <v>0.19999999999999987</v>
      </c>
      <c r="B14">
        <v>-2.5810736349349557</v>
      </c>
      <c r="C14">
        <v>0.51621472698699111</v>
      </c>
      <c r="F14">
        <f t="shared" si="0"/>
        <v>1.9371783634239488</v>
      </c>
      <c r="G14">
        <f t="shared" si="1"/>
        <v>0.38743567268478951</v>
      </c>
      <c r="H14">
        <f t="shared" si="2"/>
        <v>-5</v>
      </c>
      <c r="I14">
        <f t="shared" si="5"/>
        <v>1</v>
      </c>
      <c r="J14">
        <f t="shared" si="3"/>
        <v>0.19999999999999987</v>
      </c>
      <c r="K14" cm="1">
        <f t="array" ref="K14">1.96*SQRT(MMULT(I14:J14, MMULT(_xlfn.ANCHORARRAY($Q$2), TRANSPOSE(I14:J14))))</f>
        <v>0.21577909053231328</v>
      </c>
      <c r="L14" cm="1">
        <f t="array" ref="L14">MMULT(I14:J14,_xlfn.ANCHORARRAY($Q$6))+K14</f>
        <v>-2.2769981854918373</v>
      </c>
      <c r="M14" cm="1">
        <f t="array" ref="M14">MMULT(I14:J14,_xlfn.ANCHORARRAY($Q$6))-K14</f>
        <v>-2.7085563665564636</v>
      </c>
    </row>
    <row r="15" spans="1:18" x14ac:dyDescent="0.25">
      <c r="A15">
        <f t="shared" si="4"/>
        <v>0.29999999999999988</v>
      </c>
      <c r="B15">
        <v>-2.240662361578913</v>
      </c>
      <c r="C15">
        <v>0.44813247231578263</v>
      </c>
      <c r="F15">
        <f t="shared" si="0"/>
        <v>2.2314830140122863</v>
      </c>
      <c r="G15">
        <f t="shared" si="1"/>
        <v>0.66944490420368552</v>
      </c>
      <c r="H15">
        <f t="shared" si="2"/>
        <v>-5</v>
      </c>
      <c r="I15">
        <f t="shared" si="5"/>
        <v>1</v>
      </c>
      <c r="J15">
        <f t="shared" si="3"/>
        <v>0.29999999999999988</v>
      </c>
      <c r="K15" cm="1">
        <f t="array" ref="K15">1.96*SQRT(MMULT(I15:J15, MMULT(_xlfn.ANCHORARRAY($Q$2), TRANSPOSE(I15:J15))))</f>
        <v>0.19605920584412259</v>
      </c>
      <c r="L15" cm="1">
        <f t="array" ref="L15">MMULT(I15:J15,_xlfn.ANCHORARRAY($Q$6))+K15</f>
        <v>-2.0943537034141237</v>
      </c>
      <c r="M15" cm="1">
        <f t="array" ref="M15">MMULT(I15:J15,_xlfn.ANCHORARRAY($Q$6))-K15</f>
        <v>-2.486472115102369</v>
      </c>
    </row>
    <row r="16" spans="1:18" x14ac:dyDescent="0.25">
      <c r="A16">
        <f t="shared" si="4"/>
        <v>0.39999999999999991</v>
      </c>
      <c r="B16">
        <v>-2.0005778660915543</v>
      </c>
      <c r="C16">
        <v>0.40011557321831087</v>
      </c>
      <c r="F16">
        <f t="shared" si="0"/>
        <v>2.499277876031035</v>
      </c>
      <c r="G16">
        <f t="shared" si="1"/>
        <v>0.99971115041241376</v>
      </c>
      <c r="H16">
        <f t="shared" si="2"/>
        <v>-5</v>
      </c>
      <c r="I16">
        <f t="shared" si="5"/>
        <v>1</v>
      </c>
      <c r="J16">
        <f t="shared" si="3"/>
        <v>0.39999999999999991</v>
      </c>
      <c r="K16" cm="1">
        <f t="array" ref="K16">1.96*SQRT(MMULT(I16:J16, MMULT(_xlfn.ANCHORARRAY($Q$2), TRANSPOSE(I16:J16))))</f>
        <v>0.18087672824319864</v>
      </c>
      <c r="L16" cm="1">
        <f t="array" ref="L16">MMULT(I16:J16,_xlfn.ANCHORARRAY($Q$6))+K16</f>
        <v>-1.9071718142491432</v>
      </c>
      <c r="M16" cm="1">
        <f t="array" ref="M16">MMULT(I16:J16,_xlfn.ANCHORARRAY($Q$6))-K16</f>
        <v>-2.2689252707355405</v>
      </c>
    </row>
    <row r="17" spans="1:13" x14ac:dyDescent="0.25">
      <c r="A17">
        <f t="shared" si="4"/>
        <v>0.49999999999999989</v>
      </c>
      <c r="B17">
        <v>-1.9509928756809056</v>
      </c>
      <c r="C17">
        <v>0.39019857513618117</v>
      </c>
      <c r="F17">
        <f t="shared" si="0"/>
        <v>2.5627976720596561</v>
      </c>
      <c r="G17">
        <f t="shared" si="1"/>
        <v>1.2813988360298278</v>
      </c>
      <c r="H17">
        <f t="shared" si="2"/>
        <v>-4.9999999999999991</v>
      </c>
      <c r="I17">
        <f t="shared" si="5"/>
        <v>1</v>
      </c>
      <c r="J17">
        <f t="shared" si="3"/>
        <v>0.49999999999999989</v>
      </c>
      <c r="K17" cm="1">
        <f t="array" ref="K17">1.96*SQRT(MMULT(I17:J17, MMULT(_xlfn.ANCHORARRAY($Q$2), TRANSPOSE(I17:J17))))</f>
        <v>0.17144139459932062</v>
      </c>
      <c r="L17" cm="1">
        <f t="array" ref="L17">MMULT(I17:J17,_xlfn.ANCHORARRAY($Q$6))+K17</f>
        <v>-1.7142427811271173</v>
      </c>
      <c r="M17" cm="1">
        <f t="array" ref="M17">MMULT(I17:J17,_xlfn.ANCHORARRAY($Q$6))-K17</f>
        <v>-2.0571255703257583</v>
      </c>
    </row>
    <row r="18" spans="1:13" x14ac:dyDescent="0.25">
      <c r="A18">
        <f t="shared" si="4"/>
        <v>0.59999999999999987</v>
      </c>
      <c r="B18">
        <v>-1.6039494582764167</v>
      </c>
      <c r="C18">
        <v>0.32078989165528338</v>
      </c>
      <c r="F18">
        <f t="shared" si="0"/>
        <v>3.117305208215809</v>
      </c>
      <c r="G18">
        <f t="shared" si="1"/>
        <v>1.8703831249294851</v>
      </c>
      <c r="H18">
        <f t="shared" si="2"/>
        <v>-4.9999999999999991</v>
      </c>
      <c r="I18">
        <f t="shared" si="5"/>
        <v>1</v>
      </c>
      <c r="J18">
        <f t="shared" si="3"/>
        <v>0.59999999999999987</v>
      </c>
      <c r="K18" cm="1">
        <f t="array" ref="K18">1.96*SQRT(MMULT(I18:J18, MMULT(_xlfn.ANCHORARRAY($Q$2), TRANSPOSE(I18:J18))))</f>
        <v>0.16872016797886405</v>
      </c>
      <c r="L18" cm="1">
        <f t="array" ref="L18">MMULT(I18:J18,_xlfn.ANCHORARRAY($Q$6))+K18</f>
        <v>-1.5145996409816695</v>
      </c>
      <c r="M18" cm="1">
        <f t="array" ref="M18">MMULT(I18:J18,_xlfn.ANCHORARRAY($Q$6))-K18</f>
        <v>-1.8520399769393978</v>
      </c>
    </row>
    <row r="19" spans="1:13" x14ac:dyDescent="0.25">
      <c r="A19">
        <f t="shared" si="4"/>
        <v>0.69999999999999984</v>
      </c>
      <c r="B19">
        <v>-1.5668738763184873</v>
      </c>
      <c r="C19">
        <v>0.3133747752636975</v>
      </c>
      <c r="F19">
        <f t="shared" si="0"/>
        <v>3.1910673064177661</v>
      </c>
      <c r="G19">
        <f t="shared" si="1"/>
        <v>2.2337471144924357</v>
      </c>
      <c r="H19">
        <f t="shared" si="2"/>
        <v>-4.9999999999999991</v>
      </c>
      <c r="I19">
        <f t="shared" si="5"/>
        <v>1</v>
      </c>
      <c r="J19">
        <f t="shared" si="3"/>
        <v>0.69999999999999984</v>
      </c>
      <c r="K19" cm="1">
        <f t="array" ref="K19">1.96*SQRT(MMULT(I19:J19, MMULT(_xlfn.ANCHORARRAY($Q$2), TRANSPOSE(I19:J19))))</f>
        <v>0.17303011507229712</v>
      </c>
      <c r="L19" cm="1">
        <f t="array" ref="L19">MMULT(I19:J19,_xlfn.ANCHORARRAY($Q$6))+K19</f>
        <v>-1.3079253271223323</v>
      </c>
      <c r="M19" cm="1">
        <f t="array" ref="M19">MMULT(I19:J19,_xlfn.ANCHORARRAY($Q$6))-K19</f>
        <v>-1.6539855572669264</v>
      </c>
    </row>
    <row r="20" spans="1:13" x14ac:dyDescent="0.25">
      <c r="A20">
        <f t="shared" si="4"/>
        <v>0.79999999999999982</v>
      </c>
      <c r="B20">
        <v>-1.3512548451438835</v>
      </c>
      <c r="C20">
        <v>0.27025096902877671</v>
      </c>
      <c r="F20">
        <f t="shared" si="0"/>
        <v>3.7002642528675578</v>
      </c>
      <c r="G20">
        <f t="shared" si="1"/>
        <v>2.9602114022940458</v>
      </c>
      <c r="H20">
        <f t="shared" si="2"/>
        <v>-5</v>
      </c>
      <c r="I20">
        <f t="shared" si="5"/>
        <v>1</v>
      </c>
      <c r="J20">
        <f t="shared" si="3"/>
        <v>0.79999999999999982</v>
      </c>
      <c r="K20" cm="1">
        <f t="array" ref="K20">1.96*SQRT(MMULT(I20:J20, MMULT(_xlfn.ANCHORARRAY($Q$2), TRANSPOSE(I20:J20))))</f>
        <v>0.18387748285069805</v>
      </c>
      <c r="L20" cm="1">
        <f t="array" ref="L20">MMULT(I20:J20,_xlfn.ANCHORARRAY($Q$6))+K20</f>
        <v>-1.0947135925780271</v>
      </c>
      <c r="M20" cm="1">
        <f t="array" ref="M20">MMULT(I20:J20,_xlfn.ANCHORARRAY($Q$6))-K20</f>
        <v>-1.4624685582794235</v>
      </c>
    </row>
    <row r="21" spans="1:13" x14ac:dyDescent="0.25">
      <c r="A21">
        <f t="shared" si="4"/>
        <v>0.8999999999999998</v>
      </c>
      <c r="B21">
        <v>-1.1507904976066872</v>
      </c>
      <c r="C21">
        <v>0.23015809952133745</v>
      </c>
      <c r="F21">
        <f t="shared" si="0"/>
        <v>4.3448394911137687</v>
      </c>
      <c r="G21">
        <f t="shared" si="1"/>
        <v>3.910355542002391</v>
      </c>
      <c r="H21">
        <f t="shared" si="2"/>
        <v>-5</v>
      </c>
      <c r="I21">
        <f t="shared" si="5"/>
        <v>1</v>
      </c>
      <c r="J21">
        <f t="shared" si="3"/>
        <v>0.8999999999999998</v>
      </c>
      <c r="K21" cm="1">
        <f t="array" ref="K21">1.96*SQRT(MMULT(I21:J21, MMULT(_xlfn.ANCHORARRAY($Q$2), TRANSPOSE(I21:J21))))</f>
        <v>0.2002024450788383</v>
      </c>
      <c r="L21" cm="1">
        <f t="array" ref="L21">MMULT(I21:J21,_xlfn.ANCHORARRAY($Q$6))+K21</f>
        <v>-0.87602426358398267</v>
      </c>
      <c r="M21" cm="1">
        <f t="array" ref="M21">MMULT(I21:J21,_xlfn.ANCHORARRAY($Q$6))-K21</f>
        <v>-1.2764291537416592</v>
      </c>
    </row>
    <row r="22" spans="1:13" x14ac:dyDescent="0.25">
      <c r="A22">
        <f t="shared" si="4"/>
        <v>0.99999999999999978</v>
      </c>
      <c r="B22">
        <v>-0.81089017229644567</v>
      </c>
      <c r="C22">
        <v>0.16217803445928913</v>
      </c>
      <c r="F22">
        <f t="shared" si="0"/>
        <v>6.1660631375516255</v>
      </c>
      <c r="G22">
        <f t="shared" si="1"/>
        <v>6.1660631375516246</v>
      </c>
      <c r="H22">
        <f t="shared" si="2"/>
        <v>-5</v>
      </c>
      <c r="I22">
        <f t="shared" si="5"/>
        <v>1</v>
      </c>
      <c r="J22">
        <f t="shared" si="3"/>
        <v>0.99999999999999978</v>
      </c>
      <c r="K22" cm="1">
        <f t="array" ref="K22">1.96*SQRT(MMULT(I22:J22, MMULT(_xlfn.ANCHORARRAY($Q$2), TRANSPOSE(I22:J22))))</f>
        <v>0.22079332342723115</v>
      </c>
      <c r="L22" cm="1">
        <f t="array" ref="L22">MMULT(I22:J22,_xlfn.ANCHORARRAY($Q$6))+K22</f>
        <v>-0.65306901846968579</v>
      </c>
      <c r="M22" cm="1">
        <f t="array" ref="M22">MMULT(I22:J22,_xlfn.ANCHORARRAY($Q$6))-K22</f>
        <v>-1.0946556653241482</v>
      </c>
    </row>
    <row r="27" spans="1:13" x14ac:dyDescent="0.25">
      <c r="A27" t="s">
        <v>4</v>
      </c>
    </row>
    <row r="28" spans="1:13" ht="15.75" thickBot="1" x14ac:dyDescent="0.3"/>
    <row r="29" spans="1:13" x14ac:dyDescent="0.25">
      <c r="A29" s="4" t="s">
        <v>5</v>
      </c>
      <c r="B29" s="4"/>
    </row>
    <row r="30" spans="1:13" x14ac:dyDescent="0.25">
      <c r="A30" s="1" t="s">
        <v>6</v>
      </c>
      <c r="B30" s="1">
        <v>0.99867790313204385</v>
      </c>
    </row>
    <row r="31" spans="1:13" x14ac:dyDescent="0.25">
      <c r="A31" s="1" t="s">
        <v>7</v>
      </c>
      <c r="B31" s="1">
        <v>0.99735755420421601</v>
      </c>
    </row>
    <row r="32" spans="1:13" x14ac:dyDescent="0.25">
      <c r="A32" s="1" t="s">
        <v>8</v>
      </c>
      <c r="B32" s="1">
        <v>0.9972184781097011</v>
      </c>
    </row>
    <row r="33" spans="1:9" x14ac:dyDescent="0.25">
      <c r="A33" s="1" t="s">
        <v>9</v>
      </c>
      <c r="B33" s="1">
        <v>6.5412083183009215E-2</v>
      </c>
    </row>
    <row r="34" spans="1:9" ht="15.75" thickBot="1" x14ac:dyDescent="0.3">
      <c r="A34" s="2" t="s">
        <v>10</v>
      </c>
      <c r="B34" s="2">
        <v>21</v>
      </c>
    </row>
    <row r="36" spans="1:9" ht="15.75" thickBot="1" x14ac:dyDescent="0.3">
      <c r="A36" t="s">
        <v>11</v>
      </c>
    </row>
    <row r="37" spans="1:9" x14ac:dyDescent="0.25">
      <c r="A37" s="3"/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</row>
    <row r="38" spans="1:9" x14ac:dyDescent="0.25">
      <c r="A38" s="1" t="s">
        <v>12</v>
      </c>
      <c r="B38" s="1">
        <v>1</v>
      </c>
      <c r="C38" s="1">
        <v>30.68416826806282</v>
      </c>
      <c r="D38" s="1">
        <v>30.68416826806282</v>
      </c>
      <c r="E38" s="1">
        <v>7171.3083235669819</v>
      </c>
      <c r="F38" s="1">
        <v>5.8402185909275516E-26</v>
      </c>
    </row>
    <row r="39" spans="1:9" x14ac:dyDescent="0.25">
      <c r="A39" s="1" t="s">
        <v>13</v>
      </c>
      <c r="B39" s="1">
        <v>19</v>
      </c>
      <c r="C39" s="1">
        <v>8.1296071900477426E-2</v>
      </c>
      <c r="D39" s="1">
        <v>4.2787406263409171E-3</v>
      </c>
      <c r="E39" s="1"/>
      <c r="F39" s="1"/>
    </row>
    <row r="40" spans="1:9" ht="15.75" thickBot="1" x14ac:dyDescent="0.3">
      <c r="A40" s="2" t="s">
        <v>14</v>
      </c>
      <c r="B40" s="2">
        <v>20</v>
      </c>
      <c r="C40" s="2">
        <v>30.765464339963298</v>
      </c>
      <c r="D40" s="2"/>
      <c r="E40" s="2"/>
      <c r="F40" s="2"/>
    </row>
    <row r="41" spans="1:9" ht="15.75" thickBot="1" x14ac:dyDescent="0.3"/>
    <row r="42" spans="1:9" x14ac:dyDescent="0.25">
      <c r="A42" s="3"/>
      <c r="B42" s="3" t="s">
        <v>20</v>
      </c>
      <c r="C42" s="3" t="s">
        <v>9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</row>
    <row r="43" spans="1:9" x14ac:dyDescent="0.25">
      <c r="A43" s="1" t="s">
        <v>0</v>
      </c>
      <c r="B43" s="1">
        <v>-2.8969533264908112</v>
      </c>
      <c r="C43" s="1">
        <v>1.427408678813751E-2</v>
      </c>
      <c r="D43" s="1">
        <v>-202.95192046179278</v>
      </c>
      <c r="E43" s="1">
        <v>3.6536626211038013E-33</v>
      </c>
      <c r="F43" s="1">
        <v>-2.926829333493095</v>
      </c>
      <c r="G43" s="1">
        <v>-2.8670773194885273</v>
      </c>
      <c r="H43" s="1">
        <v>-2.926829333493095</v>
      </c>
      <c r="I43" s="1">
        <v>-2.8670773194885273</v>
      </c>
    </row>
    <row r="44" spans="1:9" ht="15.75" thickBot="1" x14ac:dyDescent="0.3">
      <c r="A44" s="2" t="s">
        <v>1</v>
      </c>
      <c r="B44" s="2">
        <v>1.9962356869694116</v>
      </c>
      <c r="C44" s="2">
        <v>2.357287850101247E-2</v>
      </c>
      <c r="D44" s="2">
        <v>84.683577649783928</v>
      </c>
      <c r="E44" s="2">
        <v>5.8402185909275516E-26</v>
      </c>
      <c r="F44" s="2">
        <v>1.9468970852351479</v>
      </c>
      <c r="G44" s="2">
        <v>2.045574288703675</v>
      </c>
      <c r="H44" s="2">
        <v>1.9468970852351479</v>
      </c>
      <c r="I44" s="2">
        <v>2.045574288703675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2023-01-30T06:03:30Z</dcterms:modified>
</cp:coreProperties>
</file>