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https://fortum.sharepoint.com/sites/NewSolutions/Shared Documents/General/Espoo Clean Heat - AWHP Stream/Selvitykset ja laskelmat/"/>
    </mc:Choice>
  </mc:AlternateContent>
  <xr:revisionPtr revIDLastSave="2050" documentId="8_{A180CD7A-7B70-4BF4-95F9-25F9E81E9C54}" xr6:coauthVersionLast="47" xr6:coauthVersionMax="47" xr10:uidLastSave="{40D4288C-0AD8-4AEF-B20A-8139E2D9881D}"/>
  <bookViews>
    <workbookView xWindow="-28920" yWindow="-120" windowWidth="29040" windowHeight="17640" xr2:uid="{00000000-000D-0000-FFFF-FFFF00000000}"/>
  </bookViews>
  <sheets>
    <sheet name="Lähtötiedot" sheetId="10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2" i="10" l="1"/>
  <c r="J23" i="10"/>
  <c r="J24" i="10"/>
  <c r="J25" i="10"/>
  <c r="I25" i="10"/>
  <c r="I24" i="10"/>
  <c r="I23" i="10"/>
  <c r="H25" i="10"/>
  <c r="H24" i="10"/>
  <c r="H23" i="10"/>
  <c r="G25" i="10"/>
  <c r="G24" i="10"/>
  <c r="G23" i="10"/>
  <c r="I22" i="10"/>
  <c r="H22" i="10"/>
  <c r="G22" i="10"/>
  <c r="I60" i="10"/>
  <c r="H60" i="10"/>
  <c r="H52" i="10" s="1"/>
  <c r="H53" i="10" s="1"/>
  <c r="H54" i="10" s="1"/>
  <c r="H55" i="10" s="1"/>
  <c r="H56" i="10" s="1"/>
  <c r="H57" i="10" s="1"/>
  <c r="H58" i="10" s="1"/>
  <c r="H59" i="10" s="1"/>
  <c r="G60" i="10"/>
  <c r="I51" i="10"/>
  <c r="J51" i="10" s="1"/>
  <c r="H51" i="10"/>
  <c r="G51" i="10"/>
  <c r="I36" i="10"/>
  <c r="H36" i="10"/>
  <c r="H37" i="10" s="1"/>
  <c r="G36" i="10"/>
  <c r="G37" i="10" s="1"/>
  <c r="G38" i="10" s="1"/>
  <c r="G39" i="10" s="1"/>
  <c r="G40" i="10" s="1"/>
  <c r="G41" i="10" s="1"/>
  <c r="G42" i="10" s="1"/>
  <c r="G43" i="10" s="1"/>
  <c r="G44" i="10" s="1"/>
  <c r="G45" i="10" s="1"/>
  <c r="G46" i="10" s="1"/>
  <c r="G47" i="10" s="1"/>
  <c r="G48" i="10" s="1"/>
  <c r="G49" i="10" s="1"/>
  <c r="G50" i="10" s="1"/>
  <c r="I26" i="10"/>
  <c r="J26" i="10" s="1"/>
  <c r="H26" i="10"/>
  <c r="G26" i="10"/>
  <c r="G52" i="10"/>
  <c r="G53" i="10" s="1"/>
  <c r="G54" i="10" s="1"/>
  <c r="G55" i="10" s="1"/>
  <c r="G56" i="10" s="1"/>
  <c r="G57" i="10" s="1"/>
  <c r="G58" i="10" s="1"/>
  <c r="G59" i="10" s="1"/>
  <c r="J60" i="10" l="1"/>
  <c r="H38" i="10"/>
  <c r="H27" i="10"/>
  <c r="H28" i="10" s="1"/>
  <c r="H29" i="10" s="1"/>
  <c r="H30" i="10" s="1"/>
  <c r="H31" i="10" s="1"/>
  <c r="H32" i="10" s="1"/>
  <c r="H33" i="10" s="1"/>
  <c r="H34" i="10" s="1"/>
  <c r="H35" i="10" s="1"/>
  <c r="J36" i="10"/>
  <c r="G27" i="10"/>
  <c r="G28" i="10" s="1"/>
  <c r="G29" i="10" s="1"/>
  <c r="G30" i="10" s="1"/>
  <c r="G31" i="10" s="1"/>
  <c r="G32" i="10" s="1"/>
  <c r="G33" i="10" s="1"/>
  <c r="G34" i="10" s="1"/>
  <c r="G35" i="10" s="1"/>
  <c r="I27" i="10"/>
  <c r="I37" i="10"/>
  <c r="I38" i="10" s="1"/>
  <c r="I39" i="10" s="1"/>
  <c r="I40" i="10" s="1"/>
  <c r="I41" i="10" s="1"/>
  <c r="I42" i="10" s="1"/>
  <c r="I43" i="10" s="1"/>
  <c r="I44" i="10" s="1"/>
  <c r="I45" i="10" s="1"/>
  <c r="I46" i="10" s="1"/>
  <c r="I47" i="10" s="1"/>
  <c r="I48" i="10" s="1"/>
  <c r="I49" i="10" s="1"/>
  <c r="I50" i="10" s="1"/>
  <c r="I52" i="10"/>
  <c r="I53" i="10" l="1"/>
  <c r="J52" i="10"/>
  <c r="J37" i="10"/>
  <c r="H39" i="10"/>
  <c r="J38" i="10"/>
  <c r="J27" i="10"/>
  <c r="I28" i="10"/>
  <c r="I54" i="10" l="1"/>
  <c r="J53" i="10"/>
  <c r="H40" i="10"/>
  <c r="J39" i="10"/>
  <c r="I29" i="10"/>
  <c r="J28" i="10"/>
  <c r="I55" i="10" l="1"/>
  <c r="J54" i="10"/>
  <c r="H41" i="10"/>
  <c r="J40" i="10"/>
  <c r="I30" i="10"/>
  <c r="J29" i="10"/>
  <c r="I56" i="10" l="1"/>
  <c r="J55" i="10"/>
  <c r="H42" i="10"/>
  <c r="J41" i="10"/>
  <c r="I31" i="10"/>
  <c r="J30" i="10"/>
  <c r="I57" i="10" l="1"/>
  <c r="J56" i="10"/>
  <c r="H43" i="10"/>
  <c r="J42" i="10"/>
  <c r="I32" i="10"/>
  <c r="J31" i="10"/>
  <c r="I58" i="10" l="1"/>
  <c r="J57" i="10"/>
  <c r="H44" i="10"/>
  <c r="J43" i="10"/>
  <c r="I33" i="10"/>
  <c r="J32" i="10"/>
  <c r="I59" i="10" l="1"/>
  <c r="J59" i="10" s="1"/>
  <c r="J58" i="10"/>
  <c r="H45" i="10"/>
  <c r="J44" i="10"/>
  <c r="I34" i="10"/>
  <c r="J33" i="10"/>
  <c r="H46" i="10" l="1"/>
  <c r="J45" i="10"/>
  <c r="I35" i="10"/>
  <c r="J35" i="10" s="1"/>
  <c r="J34" i="10"/>
  <c r="H47" i="10" l="1"/>
  <c r="J46" i="10"/>
  <c r="H48" i="10" l="1"/>
  <c r="J47" i="10"/>
  <c r="H49" i="10" l="1"/>
  <c r="J48" i="10"/>
  <c r="H50" i="10" l="1"/>
  <c r="J50" i="10" s="1"/>
  <c r="J49" i="10"/>
</calcChain>
</file>

<file path=xl/sharedStrings.xml><?xml version="1.0" encoding="utf-8"?>
<sst xmlns="http://schemas.openxmlformats.org/spreadsheetml/2006/main" count="22" uniqueCount="16">
  <si>
    <t>°C</t>
  </si>
  <si>
    <t>Outside temperature</t>
  </si>
  <si>
    <t>DH return</t>
  </si>
  <si>
    <t>DH supply</t>
  </si>
  <si>
    <t>District heating network</t>
  </si>
  <si>
    <t>Supply</t>
  </si>
  <si>
    <t>Kaukokylmä (Höyrystin)</t>
  </si>
  <si>
    <t>Return</t>
  </si>
  <si>
    <t>(h)/a</t>
  </si>
  <si>
    <t>Temperature constancy</t>
  </si>
  <si>
    <t>kW</t>
  </si>
  <si>
    <t>Evaporator side</t>
  </si>
  <si>
    <t>Condenser side</t>
  </si>
  <si>
    <t>Electricty consumption</t>
  </si>
  <si>
    <t>COPh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</si>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</sst>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4">
    <xf numFmtId="0" fontId="0" fillId="0" borderId="0" xfId="0"/>
    <xf numFmtId="2" fontId="0" fillId="0" borderId="0" xfId="0" applyNumberFormat="1" applyAlignment="1">
      <alignment horizontal="center"/>
    </xf>
    <xf numFmtId="0" fontId="0" fillId="0" borderId="13" xfId="0" applyBorder="1" applyAlignment="1">
      <alignment horizontal="center"/>
    </xf>
    <xf numFmtId="1" fontId="0" fillId="0" borderId="0" xfId="0" applyNumberFormat="1"/>
    <xf numFmtId="0" fontId="0" fillId="0" borderId="14" xfId="0" applyBorder="1" applyAlignment="1">
      <alignment horizontal="center"/>
    </xf>
    <xf numFmtId="164" fontId="0" fillId="0" borderId="0" xfId="0" applyNumberFormat="1"/>
    <xf numFmtId="0" fontId="16" fillId="0" borderId="10" xfId="0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1" fontId="0" fillId="0" borderId="13" xfId="0" applyNumberFormat="1" applyBorder="1" applyAlignment="1">
      <alignment horizontal="center"/>
    </xf>
    <xf numFmtId="1" fontId="0" fillId="0" borderId="14" xfId="0" applyNumberFormat="1" applyBorder="1" applyAlignment="1">
      <alignment horizontal="center"/>
    </xf>
    <xf numFmtId="1" fontId="6" fillId="2" borderId="13" xfId="6" applyNumberFormat="1" applyBorder="1" applyAlignment="1">
      <alignment horizontal="center"/>
    </xf>
    <xf numFmtId="1" fontId="6" fillId="2" borderId="14" xfId="6" applyNumberFormat="1" applyBorder="1" applyAlignment="1">
      <alignment horizontal="center"/>
    </xf>
    <xf numFmtId="1" fontId="0" fillId="0" borderId="15" xfId="0" applyNumberFormat="1" applyBorder="1" applyAlignment="1">
      <alignment horizontal="center"/>
    </xf>
    <xf numFmtId="1" fontId="0" fillId="0" borderId="16" xfId="0" applyNumberFormat="1" applyBorder="1" applyAlignment="1">
      <alignment horizontal="center"/>
    </xf>
    <xf numFmtId="0" fontId="6" fillId="2" borderId="0" xfId="6" applyBorder="1" applyAlignment="1">
      <alignment horizontal="center"/>
    </xf>
    <xf numFmtId="164" fontId="0" fillId="0" borderId="0" xfId="0" applyNumberFormat="1" applyAlignment="1">
      <alignment wrapText="1"/>
    </xf>
    <xf numFmtId="164" fontId="0" fillId="0" borderId="0" xfId="0" applyNumberFormat="1" applyAlignment="1">
      <alignment horizontal="center" wrapText="1"/>
    </xf>
    <xf numFmtId="164" fontId="0" fillId="0" borderId="0" xfId="0" applyNumberFormat="1" applyAlignment="1">
      <alignment horizontal="center"/>
    </xf>
    <xf numFmtId="164" fontId="6" fillId="2" borderId="0" xfId="6" applyNumberFormat="1" applyBorder="1" applyAlignment="1">
      <alignment horizontal="center"/>
    </xf>
    <xf numFmtId="0" fontId="0" fillId="0" borderId="13" xfId="0" applyBorder="1"/>
    <xf numFmtId="1" fontId="9" fillId="5" borderId="4" xfId="9" applyNumberFormat="1"/>
    <xf numFmtId="0" fontId="9" fillId="5" borderId="4" xfId="9"/>
    <xf numFmtId="0" fontId="0" fillId="0" borderId="13" xfId="0" applyBorder="1" applyAlignment="1">
      <alignment horizontal="center"/>
    </xf>
    <xf numFmtId="0" fontId="0" fillId="0" borderId="0" xfId="0" applyAlignment="1">
      <alignment horizontal="center"/>
    </xf>
    <xf numFmtId="0" fontId="13" fillId="25" borderId="10" xfId="34" applyFont="1" applyBorder="1" applyAlignment="1">
      <alignment horizontal="center"/>
    </xf>
    <xf numFmtId="0" fontId="13" fillId="25" borderId="11" xfId="34" applyFont="1" applyBorder="1" applyAlignment="1">
      <alignment horizontal="center"/>
    </xf>
    <xf numFmtId="0" fontId="13" fillId="25" borderId="12" xfId="34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DEE8E-2E56-4711-BC40-5DF553538407}">
  <sheetPr>
    <pageSetUpPr fitToPage="1"/>
  </sheetPr>
  <dimension ref="A1:O8763"/>
  <sheetViews>
    <sheetView tabSelected="1" zoomScale="85" zoomScaleNormal="85" workbookViewId="0">
      <selection activeCell="I10" sqref="I10"/>
    </sheetView>
  </sheetViews>
  <sheetFormatPr defaultRowHeight="15" x14ac:dyDescent="0.25"/>
  <cols>
    <col min="1" max="2" width="26.140625" customWidth="1"/>
    <col min="3" max="3" width="20.7109375" customWidth="1"/>
    <col min="4" max="4" width="18.140625" customWidth="1"/>
    <col min="5" max="5" width="23.42578125" customWidth="1"/>
    <col min="6" max="6" width="19.85546875" customWidth="1"/>
    <col min="7" max="7" width="16" customWidth="1"/>
    <col min="8" max="8" width="24.28515625" customWidth="1"/>
    <col min="9" max="9" width="17.5703125" customWidth="1"/>
    <col min="10" max="11" width="16.7109375" customWidth="1"/>
    <col min="12" max="12" width="12.5703125" customWidth="1"/>
    <col min="13" max="15" width="16.7109375" customWidth="1"/>
  </cols>
  <sheetData>
    <row r="1" spans="1:15" ht="15.75" thickBot="1" x14ac:dyDescent="0.3">
      <c r="C1" s="27"/>
      <c r="D1" s="28"/>
      <c r="E1" s="28"/>
      <c r="F1" s="29"/>
    </row>
    <row r="2" spans="1:15" x14ac:dyDescent="0.25">
      <c r="C2" s="30" t="s">
        <v>6</v>
      </c>
      <c r="D2" s="31"/>
      <c r="E2" s="6" t="s">
        <v>4</v>
      </c>
      <c r="F2" s="7"/>
      <c r="G2" s="25"/>
      <c r="H2" s="26"/>
      <c r="I2" s="26"/>
    </row>
    <row r="3" spans="1:15" x14ac:dyDescent="0.25">
      <c r="A3" s="8" t="s">
        <v>1</v>
      </c>
      <c r="B3" s="18" t="s">
        <v>9</v>
      </c>
      <c r="C3" s="9" t="s">
        <v>5</v>
      </c>
      <c r="D3" s="10" t="s">
        <v>7</v>
      </c>
      <c r="E3" s="9" t="s">
        <v>2</v>
      </c>
      <c r="F3" s="10" t="s">
        <v>3</v>
      </c>
      <c r="G3" s="22" t="s">
        <v>11</v>
      </c>
      <c r="H3" s="8" t="s">
        <v>13</v>
      </c>
      <c r="I3" s="8" t="s">
        <v>12</v>
      </c>
      <c r="J3" s="8" t="s">
        <v>14</v>
      </c>
      <c r="K3" s="32"/>
      <c r="L3" s="32"/>
      <c r="M3" s="32"/>
      <c r="N3" s="32"/>
      <c r="O3" s="32"/>
    </row>
    <row r="4" spans="1:15" x14ac:dyDescent="0.25">
      <c r="A4" s="8" t="s">
        <v>0</v>
      </c>
      <c r="B4" s="19" t="s">
        <v>8</v>
      </c>
      <c r="C4" s="2" t="s">
        <v>0</v>
      </c>
      <c r="D4" s="4" t="s">
        <v>0</v>
      </c>
      <c r="E4" s="2" t="s">
        <v>0</v>
      </c>
      <c r="F4" s="4" t="s">
        <v>0</v>
      </c>
      <c r="G4" s="8" t="s">
        <v>10</v>
      </c>
      <c r="H4" s="8" t="s">
        <v>10</v>
      </c>
      <c r="I4" s="8" t="s">
        <v>10</v>
      </c>
      <c r="J4" s="8" t="s">
        <v>15</v>
      </c>
      <c r="K4" s="32"/>
      <c r="L4" s="32"/>
      <c r="M4" s="32"/>
      <c r="N4" s="32"/>
      <c r="O4" s="32"/>
    </row>
    <row r="5" spans="1:15" x14ac:dyDescent="0.25">
      <c r="A5" s="8">
        <v>-26</v>
      </c>
      <c r="B5" s="20">
        <v>0.8</v>
      </c>
      <c r="C5" s="2">
        <v>20</v>
      </c>
      <c r="D5" s="4">
        <v>30</v>
      </c>
      <c r="E5" s="11">
        <v>55</v>
      </c>
      <c r="F5" s="12">
        <v>114.84270557000001</v>
      </c>
      <c r="G5" s="3"/>
      <c r="H5" s="3"/>
      <c r="K5" s="32"/>
      <c r="L5" s="32"/>
      <c r="M5" s="32"/>
      <c r="N5" s="33"/>
      <c r="O5" s="32"/>
    </row>
    <row r="6" spans="1:15" x14ac:dyDescent="0.25">
      <c r="A6" s="8">
        <v>-25</v>
      </c>
      <c r="B6" s="20">
        <v>0.3</v>
      </c>
      <c r="C6" s="2">
        <v>20</v>
      </c>
      <c r="D6" s="4">
        <v>30</v>
      </c>
      <c r="E6" s="11">
        <v>54.588744140625003</v>
      </c>
      <c r="F6" s="12">
        <v>114.23468717</v>
      </c>
      <c r="G6" s="3"/>
      <c r="H6" s="3"/>
      <c r="K6" s="32"/>
      <c r="L6" s="32"/>
      <c r="M6" s="32"/>
      <c r="N6" s="33"/>
      <c r="O6" s="32"/>
    </row>
    <row r="7" spans="1:15" x14ac:dyDescent="0.25">
      <c r="A7" s="8">
        <v>-24</v>
      </c>
      <c r="B7" s="20">
        <v>0.5</v>
      </c>
      <c r="C7" s="2">
        <v>20</v>
      </c>
      <c r="D7" s="4">
        <v>30</v>
      </c>
      <c r="E7" s="11">
        <v>53.507939988492751</v>
      </c>
      <c r="F7" s="12">
        <v>113.54070593</v>
      </c>
      <c r="G7" s="3"/>
      <c r="H7" s="3"/>
      <c r="K7" s="32"/>
      <c r="L7" s="32"/>
      <c r="M7" s="32"/>
      <c r="N7" s="32"/>
      <c r="O7" s="32"/>
    </row>
    <row r="8" spans="1:15" x14ac:dyDescent="0.25">
      <c r="A8" s="8">
        <v>-23</v>
      </c>
      <c r="B8" s="20">
        <v>3.5</v>
      </c>
      <c r="C8" s="2">
        <v>20</v>
      </c>
      <c r="D8" s="4">
        <v>30</v>
      </c>
      <c r="E8" s="11">
        <v>52.697336874393564</v>
      </c>
      <c r="F8" s="12">
        <v>112.76187413000001</v>
      </c>
      <c r="G8" s="3"/>
      <c r="H8" s="3"/>
      <c r="K8" s="32"/>
      <c r="L8" s="32"/>
      <c r="M8" s="32"/>
      <c r="N8" s="33"/>
      <c r="O8" s="32"/>
    </row>
    <row r="9" spans="1:15" x14ac:dyDescent="0.25">
      <c r="A9" s="8">
        <v>-22</v>
      </c>
      <c r="B9" s="20">
        <v>4.5999999999999996</v>
      </c>
      <c r="C9" s="2">
        <v>20</v>
      </c>
      <c r="D9" s="4">
        <v>30</v>
      </c>
      <c r="E9" s="11">
        <v>50.265527532096002</v>
      </c>
      <c r="F9" s="12">
        <v>111.90023141</v>
      </c>
      <c r="G9" s="3"/>
      <c r="H9" s="3"/>
      <c r="K9" s="32"/>
      <c r="L9" s="32"/>
      <c r="M9" s="32"/>
      <c r="N9" s="33"/>
      <c r="O9" s="32"/>
    </row>
    <row r="10" spans="1:15" x14ac:dyDescent="0.25">
      <c r="A10" s="8">
        <v>-21</v>
      </c>
      <c r="B10" s="20">
        <v>11.5</v>
      </c>
      <c r="C10" s="2">
        <v>20</v>
      </c>
      <c r="D10" s="4">
        <v>30</v>
      </c>
      <c r="E10" s="11">
        <v>49.819738476464252</v>
      </c>
      <c r="F10" s="12">
        <v>110.95867997000001</v>
      </c>
      <c r="G10" s="3"/>
      <c r="H10" s="3"/>
      <c r="K10" s="32"/>
      <c r="L10" s="32"/>
      <c r="M10" s="32"/>
      <c r="N10" s="32"/>
      <c r="O10" s="32"/>
    </row>
    <row r="11" spans="1:15" x14ac:dyDescent="0.25">
      <c r="A11" s="8">
        <v>-20</v>
      </c>
      <c r="B11" s="20">
        <v>13.1</v>
      </c>
      <c r="C11" s="2">
        <v>20</v>
      </c>
      <c r="D11" s="4">
        <v>30</v>
      </c>
      <c r="E11" s="11">
        <v>49.485396684740437</v>
      </c>
      <c r="F11" s="12">
        <v>109.94091977000001</v>
      </c>
      <c r="G11" s="3"/>
      <c r="H11" s="3"/>
      <c r="K11" s="32"/>
      <c r="L11" s="32"/>
      <c r="M11" s="32"/>
      <c r="N11" s="33"/>
      <c r="O11" s="32"/>
    </row>
    <row r="12" spans="1:15" x14ac:dyDescent="0.25">
      <c r="A12" s="8">
        <v>-19</v>
      </c>
      <c r="B12" s="20">
        <v>14.7</v>
      </c>
      <c r="C12" s="2">
        <v>20</v>
      </c>
      <c r="D12" s="4">
        <v>30</v>
      </c>
      <c r="E12" s="11">
        <v>48.482371309569004</v>
      </c>
      <c r="F12" s="12">
        <v>108.85138373000001</v>
      </c>
      <c r="G12" s="3"/>
      <c r="H12" s="3"/>
      <c r="K12" s="32"/>
      <c r="L12" s="32"/>
      <c r="M12" s="32"/>
      <c r="N12" s="33"/>
      <c r="O12" s="32"/>
    </row>
    <row r="13" spans="1:15" x14ac:dyDescent="0.25">
      <c r="A13" s="8">
        <v>-18</v>
      </c>
      <c r="B13" s="20">
        <v>13.1</v>
      </c>
      <c r="C13" s="2">
        <v>20</v>
      </c>
      <c r="D13" s="4">
        <v>30</v>
      </c>
      <c r="E13" s="11">
        <v>48.265012102272749</v>
      </c>
      <c r="F13" s="12">
        <v>107.69517293000001</v>
      </c>
      <c r="G13" s="3"/>
      <c r="H13" s="3"/>
      <c r="I13" s="5"/>
      <c r="K13" s="32"/>
      <c r="L13" s="32"/>
      <c r="M13" s="32"/>
      <c r="N13" s="32"/>
      <c r="O13" s="32"/>
    </row>
    <row r="14" spans="1:15" x14ac:dyDescent="0.25">
      <c r="A14" s="8">
        <v>-17</v>
      </c>
      <c r="B14" s="20">
        <v>13.6</v>
      </c>
      <c r="C14" s="2">
        <v>20</v>
      </c>
      <c r="D14" s="4">
        <v>30</v>
      </c>
      <c r="E14" s="11">
        <v>48.101992696800565</v>
      </c>
      <c r="F14" s="12">
        <v>106.47799181000001</v>
      </c>
      <c r="G14" s="3"/>
      <c r="H14" s="3"/>
      <c r="K14" s="32"/>
      <c r="L14" s="32"/>
      <c r="M14" s="32"/>
      <c r="N14" s="32"/>
      <c r="O14" s="32"/>
    </row>
    <row r="15" spans="1:15" x14ac:dyDescent="0.25">
      <c r="A15" s="8">
        <v>-16</v>
      </c>
      <c r="B15" s="20">
        <v>18.5</v>
      </c>
      <c r="C15" s="2">
        <v>20</v>
      </c>
      <c r="D15" s="4">
        <v>30</v>
      </c>
      <c r="E15" s="11">
        <v>47.612934480383998</v>
      </c>
      <c r="F15" s="12">
        <v>105.20608337000002</v>
      </c>
      <c r="G15" s="3"/>
      <c r="H15" s="3"/>
      <c r="K15" s="32"/>
      <c r="L15" s="32"/>
      <c r="M15" s="32"/>
      <c r="N15" s="32"/>
      <c r="O15" s="32"/>
    </row>
    <row r="16" spans="1:15" x14ac:dyDescent="0.25">
      <c r="A16" s="8">
        <v>-15</v>
      </c>
      <c r="B16" s="20">
        <v>25.1</v>
      </c>
      <c r="C16" s="2">
        <v>20</v>
      </c>
      <c r="D16" s="4">
        <v>30</v>
      </c>
      <c r="E16" s="11">
        <v>47.411458794698248</v>
      </c>
      <c r="F16" s="12">
        <v>103.88616437000002</v>
      </c>
      <c r="G16" s="3"/>
      <c r="H16" s="3"/>
      <c r="K16" s="32"/>
      <c r="L16" s="32"/>
      <c r="M16" s="32"/>
      <c r="N16" s="32"/>
      <c r="O16" s="32"/>
    </row>
    <row r="17" spans="1:15" x14ac:dyDescent="0.25">
      <c r="A17" s="8">
        <v>-14</v>
      </c>
      <c r="B17" s="20">
        <v>28.4</v>
      </c>
      <c r="C17" s="2">
        <v>20</v>
      </c>
      <c r="D17" s="4">
        <v>30</v>
      </c>
      <c r="E17" s="11">
        <v>47.260352030433936</v>
      </c>
      <c r="F17" s="12">
        <v>102.52536053</v>
      </c>
      <c r="G17" s="3"/>
      <c r="H17" s="3"/>
      <c r="K17" s="32"/>
      <c r="L17" s="32"/>
      <c r="M17" s="32"/>
      <c r="N17" s="32"/>
      <c r="O17" s="32"/>
    </row>
    <row r="18" spans="1:15" x14ac:dyDescent="0.25">
      <c r="A18" s="8">
        <v>-13</v>
      </c>
      <c r="B18" s="20">
        <v>33</v>
      </c>
      <c r="C18" s="2">
        <v>20</v>
      </c>
      <c r="D18" s="4">
        <v>30</v>
      </c>
      <c r="E18" s="11">
        <v>46.807031737640997</v>
      </c>
      <c r="F18" s="12">
        <v>101.13114173000001</v>
      </c>
      <c r="G18" s="3"/>
      <c r="H18" s="3"/>
    </row>
    <row r="19" spans="1:15" x14ac:dyDescent="0.25">
      <c r="A19" s="8">
        <v>-12</v>
      </c>
      <c r="B19" s="20">
        <v>47.2</v>
      </c>
      <c r="C19" s="2">
        <v>20</v>
      </c>
      <c r="D19" s="4">
        <v>30</v>
      </c>
      <c r="E19" s="11">
        <v>46.545776053230746</v>
      </c>
      <c r="F19" s="12">
        <v>99.711257210000014</v>
      </c>
      <c r="G19" s="3"/>
      <c r="H19" s="3"/>
    </row>
    <row r="20" spans="1:15" x14ac:dyDescent="0.25">
      <c r="A20" s="8">
        <v>-11</v>
      </c>
      <c r="B20" s="20">
        <v>61.4</v>
      </c>
      <c r="C20" s="2">
        <v>20</v>
      </c>
      <c r="D20" s="4">
        <v>30</v>
      </c>
      <c r="E20" s="11">
        <v>46.349834289923059</v>
      </c>
      <c r="F20" s="12">
        <v>98.27367077000001</v>
      </c>
      <c r="G20" s="3"/>
      <c r="H20" s="3"/>
    </row>
    <row r="21" spans="1:15" x14ac:dyDescent="0.25">
      <c r="A21" s="8">
        <v>-10</v>
      </c>
      <c r="B21" s="20">
        <v>64.099999999999994</v>
      </c>
      <c r="C21" s="2">
        <v>20</v>
      </c>
      <c r="D21" s="4">
        <v>30</v>
      </c>
      <c r="E21" s="11">
        <v>45.762008999999999</v>
      </c>
      <c r="F21" s="12">
        <v>96.826495970000011</v>
      </c>
      <c r="G21" s="3"/>
      <c r="H21" s="3"/>
    </row>
    <row r="22" spans="1:15" x14ac:dyDescent="0.25">
      <c r="A22" s="17">
        <v>-9</v>
      </c>
      <c r="B22" s="21">
        <v>74.7</v>
      </c>
      <c r="C22" s="2">
        <v>20</v>
      </c>
      <c r="D22" s="4">
        <v>30</v>
      </c>
      <c r="E22" s="13">
        <v>45.453060459650246</v>
      </c>
      <c r="F22" s="14">
        <v>95.37793133000001</v>
      </c>
      <c r="G22" s="3">
        <f>4*1459</f>
        <v>5836</v>
      </c>
      <c r="H22">
        <f>4*639</f>
        <v>2556</v>
      </c>
      <c r="I22">
        <f>4*2085</f>
        <v>8340</v>
      </c>
      <c r="J22" s="1">
        <f>I22/H22</f>
        <v>3.2629107981220655</v>
      </c>
    </row>
    <row r="23" spans="1:15" x14ac:dyDescent="0.25">
      <c r="A23" s="8">
        <v>-8</v>
      </c>
      <c r="B23" s="20">
        <v>84.8</v>
      </c>
      <c r="C23" s="2">
        <v>20</v>
      </c>
      <c r="D23" s="4">
        <v>30</v>
      </c>
      <c r="E23" s="11">
        <v>45.221349054387936</v>
      </c>
      <c r="F23" s="12">
        <v>93.936195530000006</v>
      </c>
      <c r="G23" s="3">
        <f>G22-($G$22-$G$26)/5</f>
        <v>5891.2</v>
      </c>
      <c r="H23" s="3">
        <f>H22-($H$22-$H$26)/5</f>
        <v>2532.8000000000002</v>
      </c>
      <c r="I23" s="3">
        <f>I22-($I$22-$I$26)/5</f>
        <v>8373.6</v>
      </c>
      <c r="J23" s="1">
        <f>I23/H23</f>
        <v>3.3060644346178143</v>
      </c>
    </row>
    <row r="24" spans="1:15" x14ac:dyDescent="0.25">
      <c r="A24" s="8">
        <v>-7</v>
      </c>
      <c r="B24" s="20">
        <v>103.4</v>
      </c>
      <c r="C24" s="2">
        <v>20</v>
      </c>
      <c r="D24" s="4">
        <v>30</v>
      </c>
      <c r="E24" s="11">
        <v>44.526214838601</v>
      </c>
      <c r="F24" s="12">
        <v>92.509462610000014</v>
      </c>
      <c r="G24" s="3">
        <f>G23-($G$22-$G$26)/5</f>
        <v>5946.4</v>
      </c>
      <c r="H24" s="3">
        <f>H23-($H$22-$H$26)/5</f>
        <v>2509.6000000000004</v>
      </c>
      <c r="I24" s="3">
        <f>I23-($I$22-$I$26)/5</f>
        <v>8407.2000000000007</v>
      </c>
      <c r="J24" s="1">
        <f>I24/H24</f>
        <v>3.350015938795027</v>
      </c>
    </row>
    <row r="25" spans="1:15" x14ac:dyDescent="0.25">
      <c r="A25" s="8">
        <v>-6</v>
      </c>
      <c r="B25" s="20">
        <v>123</v>
      </c>
      <c r="C25" s="2">
        <v>20</v>
      </c>
      <c r="D25" s="4">
        <v>30</v>
      </c>
      <c r="E25" s="11">
        <v>44.228303076726746</v>
      </c>
      <c r="F25" s="12">
        <v>91.105797170000002</v>
      </c>
      <c r="G25" s="3">
        <f>G24-($G$22-$G$26)/5</f>
        <v>6001.5999999999995</v>
      </c>
      <c r="H25" s="3">
        <f>H24-($H$22-$H$26)/5</f>
        <v>2486.4000000000005</v>
      </c>
      <c r="I25" s="3">
        <f>I24-($I$22-$I$26)/5</f>
        <v>8440.8000000000011</v>
      </c>
      <c r="J25" s="1">
        <f>I25/H25</f>
        <v>3.3947876447876446</v>
      </c>
    </row>
    <row r="26" spans="1:15" x14ac:dyDescent="0.25">
      <c r="A26" s="8">
        <v>-5</v>
      </c>
      <c r="B26" s="20">
        <v>130.9</v>
      </c>
      <c r="C26" s="2">
        <v>20</v>
      </c>
      <c r="D26" s="4">
        <v>30</v>
      </c>
      <c r="E26" s="11">
        <v>44.004869255321061</v>
      </c>
      <c r="F26" s="12">
        <v>89.733089570000004</v>
      </c>
      <c r="G26" s="23">
        <f>4*1528</f>
        <v>6112</v>
      </c>
      <c r="H26" s="23">
        <f>4*610</f>
        <v>2440</v>
      </c>
      <c r="I26" s="24">
        <f>4*2127</f>
        <v>8508</v>
      </c>
      <c r="J26" s="1">
        <f>I26/H26</f>
        <v>3.4868852459016395</v>
      </c>
    </row>
    <row r="27" spans="1:15" x14ac:dyDescent="0.25">
      <c r="A27" s="8">
        <v>-4</v>
      </c>
      <c r="B27" s="20">
        <v>169.4</v>
      </c>
      <c r="C27" s="2">
        <v>20</v>
      </c>
      <c r="D27" s="4">
        <v>30</v>
      </c>
      <c r="E27" s="11">
        <v>43.334567791104</v>
      </c>
      <c r="F27" s="12">
        <v>88.398991130000013</v>
      </c>
      <c r="G27" s="3">
        <f>G26-($G$26-$G$36)/10</f>
        <v>6152</v>
      </c>
      <c r="H27" s="3">
        <f>H26-($H$26-$H$36)/10</f>
        <v>2414.8000000000002</v>
      </c>
      <c r="I27" s="3">
        <f>I26-($I$26-$I$36)/10</f>
        <v>8523.2000000000007</v>
      </c>
      <c r="J27" s="1">
        <f t="shared" ref="J27:J60" si="0">I27/H27</f>
        <v>3.5295676660593012</v>
      </c>
    </row>
    <row r="28" spans="1:15" x14ac:dyDescent="0.25">
      <c r="A28" s="8">
        <v>-3</v>
      </c>
      <c r="B28" s="20">
        <v>189</v>
      </c>
      <c r="C28" s="2">
        <v>20</v>
      </c>
      <c r="D28" s="4">
        <v>30</v>
      </c>
      <c r="E28" s="11">
        <v>43.119980734040247</v>
      </c>
      <c r="F28" s="12">
        <v>87.110849330000008</v>
      </c>
      <c r="G28" s="3">
        <f t="shared" ref="G28:G35" si="1">G27-($G$26-$G$36)/10</f>
        <v>6192</v>
      </c>
      <c r="H28" s="3">
        <f t="shared" ref="H28:H35" si="2">H27-($H$26-$H$36)/10</f>
        <v>2389.6000000000004</v>
      </c>
      <c r="I28" s="3">
        <f t="shared" ref="I28:I35" si="3">I27-($I$26-$I$36)/10</f>
        <v>8538.4000000000015</v>
      </c>
      <c r="J28" s="1">
        <f t="shared" si="0"/>
        <v>3.5731503180448612</v>
      </c>
    </row>
    <row r="29" spans="1:15" x14ac:dyDescent="0.25">
      <c r="A29" s="8">
        <v>-2</v>
      </c>
      <c r="B29" s="20">
        <v>232.9</v>
      </c>
      <c r="C29" s="2">
        <v>20</v>
      </c>
      <c r="D29" s="4">
        <v>30</v>
      </c>
      <c r="E29" s="11">
        <v>42.959040441242436</v>
      </c>
      <c r="F29" s="12">
        <v>85.875643010000005</v>
      </c>
      <c r="G29" s="3">
        <f t="shared" si="1"/>
        <v>6232</v>
      </c>
      <c r="H29" s="3">
        <f t="shared" si="2"/>
        <v>2364.4000000000005</v>
      </c>
      <c r="I29" s="3">
        <f t="shared" si="3"/>
        <v>8553.6000000000022</v>
      </c>
      <c r="J29" s="1">
        <f t="shared" si="0"/>
        <v>3.6176619861275587</v>
      </c>
    </row>
    <row r="30" spans="1:15" x14ac:dyDescent="0.25">
      <c r="A30" s="8">
        <v>-1</v>
      </c>
      <c r="B30" s="20">
        <v>274.89999999999998</v>
      </c>
      <c r="C30" s="2">
        <v>20</v>
      </c>
      <c r="D30" s="4">
        <v>30</v>
      </c>
      <c r="E30" s="11">
        <v>42.476219562848996</v>
      </c>
      <c r="F30" s="12">
        <v>84.699917570000011</v>
      </c>
      <c r="G30" s="3">
        <f t="shared" si="1"/>
        <v>6272</v>
      </c>
      <c r="H30" s="3">
        <f t="shared" si="2"/>
        <v>2339.2000000000007</v>
      </c>
      <c r="I30" s="3">
        <f t="shared" si="3"/>
        <v>8568.8000000000029</v>
      </c>
      <c r="J30" s="1">
        <f t="shared" si="0"/>
        <v>3.6631326949384406</v>
      </c>
    </row>
    <row r="31" spans="1:15" x14ac:dyDescent="0.25">
      <c r="A31" s="8">
        <v>0</v>
      </c>
      <c r="B31" s="20">
        <v>313.39999999999998</v>
      </c>
      <c r="C31" s="2">
        <v>20</v>
      </c>
      <c r="D31" s="4">
        <v>30</v>
      </c>
      <c r="E31" s="11">
        <v>42.405743200920746</v>
      </c>
      <c r="F31" s="12">
        <v>83.589720170000007</v>
      </c>
      <c r="G31" s="3">
        <f t="shared" si="1"/>
        <v>6312</v>
      </c>
      <c r="H31" s="3">
        <f t="shared" si="2"/>
        <v>2314.0000000000009</v>
      </c>
      <c r="I31" s="3">
        <f t="shared" si="3"/>
        <v>8584.0000000000036</v>
      </c>
      <c r="J31" s="1">
        <f t="shared" si="0"/>
        <v>3.7095937770095073</v>
      </c>
    </row>
    <row r="32" spans="1:15" x14ac:dyDescent="0.25">
      <c r="A32" s="8">
        <v>1</v>
      </c>
      <c r="B32" s="20">
        <v>433.6</v>
      </c>
      <c r="C32" s="2">
        <v>20</v>
      </c>
      <c r="D32" s="4">
        <v>30</v>
      </c>
      <c r="E32" s="11">
        <v>42.35288592947456</v>
      </c>
      <c r="F32" s="12">
        <v>82.550534930000012</v>
      </c>
      <c r="G32" s="3">
        <f t="shared" si="1"/>
        <v>6352</v>
      </c>
      <c r="H32" s="3">
        <f t="shared" si="2"/>
        <v>2288.8000000000011</v>
      </c>
      <c r="I32" s="3">
        <f t="shared" si="3"/>
        <v>8599.2000000000044</v>
      </c>
      <c r="J32" s="1">
        <f t="shared" si="0"/>
        <v>3.7570779447745544</v>
      </c>
    </row>
    <row r="33" spans="1:10" x14ac:dyDescent="0.25">
      <c r="A33" s="8">
        <v>2</v>
      </c>
      <c r="B33" s="20">
        <v>451.1</v>
      </c>
      <c r="C33" s="2">
        <v>20</v>
      </c>
      <c r="D33" s="4">
        <v>30</v>
      </c>
      <c r="E33" s="11">
        <v>42.194314115135995</v>
      </c>
      <c r="F33" s="12">
        <v>81.587218130000011</v>
      </c>
      <c r="G33" s="3">
        <f t="shared" si="1"/>
        <v>6392</v>
      </c>
      <c r="H33" s="3">
        <f t="shared" si="2"/>
        <v>2263.6000000000013</v>
      </c>
      <c r="I33" s="3">
        <f t="shared" si="3"/>
        <v>8614.4000000000051</v>
      </c>
      <c r="J33" s="1">
        <f t="shared" si="0"/>
        <v>3.8056193673793959</v>
      </c>
    </row>
    <row r="34" spans="1:10" x14ac:dyDescent="0.25">
      <c r="A34" s="8">
        <v>3</v>
      </c>
      <c r="B34" s="20">
        <v>395.5</v>
      </c>
      <c r="C34" s="2">
        <v>20</v>
      </c>
      <c r="D34" s="4">
        <v>30</v>
      </c>
      <c r="E34" s="11">
        <v>42.30019624650825</v>
      </c>
      <c r="F34" s="12">
        <v>80.703933410000005</v>
      </c>
      <c r="G34" s="3">
        <f t="shared" si="1"/>
        <v>6432</v>
      </c>
      <c r="H34" s="3">
        <f t="shared" si="2"/>
        <v>2238.4000000000015</v>
      </c>
      <c r="I34" s="3">
        <f t="shared" si="3"/>
        <v>8629.6000000000058</v>
      </c>
      <c r="J34" s="1">
        <f t="shared" si="0"/>
        <v>3.8552537526804862</v>
      </c>
    </row>
    <row r="35" spans="1:10" x14ac:dyDescent="0.25">
      <c r="A35" s="8">
        <v>4</v>
      </c>
      <c r="B35" s="20">
        <v>346.9</v>
      </c>
      <c r="C35" s="2">
        <v>20</v>
      </c>
      <c r="D35" s="4">
        <v>30</v>
      </c>
      <c r="E35" s="11">
        <v>42.379607845037441</v>
      </c>
      <c r="F35" s="12">
        <v>79.904086970000009</v>
      </c>
      <c r="G35" s="3">
        <f t="shared" si="1"/>
        <v>6472</v>
      </c>
      <c r="H35" s="3">
        <f t="shared" si="2"/>
        <v>2213.2000000000016</v>
      </c>
      <c r="I35" s="3">
        <f t="shared" si="3"/>
        <v>8644.8000000000065</v>
      </c>
      <c r="J35" s="1">
        <f t="shared" si="0"/>
        <v>3.9060184348454725</v>
      </c>
    </row>
    <row r="36" spans="1:10" x14ac:dyDescent="0.25">
      <c r="A36" s="17">
        <v>5</v>
      </c>
      <c r="B36" s="21">
        <v>310.10000000000002</v>
      </c>
      <c r="C36" s="2">
        <v>20</v>
      </c>
      <c r="D36" s="4">
        <v>30</v>
      </c>
      <c r="E36" s="13">
        <v>42.617842640625</v>
      </c>
      <c r="F36" s="14">
        <v>79.190262770000004</v>
      </c>
      <c r="G36" s="23">
        <f>4*1628</f>
        <v>6512</v>
      </c>
      <c r="H36" s="23">
        <f>4*547</f>
        <v>2188</v>
      </c>
      <c r="I36" s="24">
        <f>4*2165</f>
        <v>8660</v>
      </c>
      <c r="J36" s="1">
        <f t="shared" si="0"/>
        <v>3.9579524680073126</v>
      </c>
    </row>
    <row r="37" spans="1:10" x14ac:dyDescent="0.25">
      <c r="A37" s="8">
        <v>6</v>
      </c>
      <c r="B37" s="20">
        <v>279.8</v>
      </c>
      <c r="C37" s="2">
        <v>20</v>
      </c>
      <c r="D37" s="4">
        <v>30</v>
      </c>
      <c r="E37" s="11">
        <v>42.894780586932747</v>
      </c>
      <c r="F37" s="12">
        <v>78.564157730000005</v>
      </c>
      <c r="G37" s="3">
        <f>G36-($G$36-$G$51)/15</f>
        <v>6482.666666666667</v>
      </c>
      <c r="H37" s="3">
        <f>H36-($H$36-$H$51)/15</f>
        <v>2189.3333333333335</v>
      </c>
      <c r="I37" s="3">
        <f>I36-($I$36-$I$51)/15</f>
        <v>8632</v>
      </c>
      <c r="J37" s="1">
        <f t="shared" si="0"/>
        <v>3.9427527405602922</v>
      </c>
    </row>
    <row r="38" spans="1:10" x14ac:dyDescent="0.25">
      <c r="A38" s="8">
        <v>7</v>
      </c>
      <c r="B38" s="20">
        <v>299.7</v>
      </c>
      <c r="C38" s="2">
        <v>20</v>
      </c>
      <c r="D38" s="4">
        <v>30</v>
      </c>
      <c r="E38" s="11">
        <v>43.102484046663562</v>
      </c>
      <c r="F38" s="12">
        <v>78.026516930000014</v>
      </c>
      <c r="G38" s="3">
        <f t="shared" ref="G38:G50" si="4">G37-($G$36-$G$51)/15</f>
        <v>6453.3333333333339</v>
      </c>
      <c r="H38" s="3">
        <f t="shared" ref="H38:H50" si="5">H37-($H$36-$H$51)/15</f>
        <v>2190.666666666667</v>
      </c>
      <c r="I38" s="3">
        <f t="shared" ref="I38:I50" si="6">I37-($I$36-$I$51)/15</f>
        <v>8604</v>
      </c>
      <c r="J38" s="1">
        <f t="shared" si="0"/>
        <v>3.927571515520389</v>
      </c>
    </row>
    <row r="39" spans="1:10" x14ac:dyDescent="0.25">
      <c r="A39" s="8">
        <v>8</v>
      </c>
      <c r="B39" s="20">
        <v>294.3</v>
      </c>
      <c r="C39" s="2">
        <v>20</v>
      </c>
      <c r="D39" s="4">
        <v>30</v>
      </c>
      <c r="E39" s="11">
        <v>43.725594425855995</v>
      </c>
      <c r="F39" s="12">
        <v>77.57706881</v>
      </c>
      <c r="G39" s="3">
        <f t="shared" si="4"/>
        <v>6424.0000000000009</v>
      </c>
      <c r="H39" s="3">
        <f t="shared" si="5"/>
        <v>2192.0000000000005</v>
      </c>
      <c r="I39" s="3">
        <f t="shared" si="6"/>
        <v>8576</v>
      </c>
      <c r="J39" s="1">
        <f t="shared" si="0"/>
        <v>3.9124087591240868</v>
      </c>
    </row>
    <row r="40" spans="1:10" x14ac:dyDescent="0.25">
      <c r="A40" s="8">
        <v>9</v>
      </c>
      <c r="B40" s="20">
        <v>274.89999999999998</v>
      </c>
      <c r="C40" s="2">
        <v>20</v>
      </c>
      <c r="D40" s="4">
        <v>30</v>
      </c>
      <c r="E40" s="11">
        <v>44.129746719614246</v>
      </c>
      <c r="F40" s="12">
        <v>77.214460370000012</v>
      </c>
      <c r="G40" s="3">
        <f t="shared" si="4"/>
        <v>6394.6666666666679</v>
      </c>
      <c r="H40" s="3">
        <f t="shared" si="5"/>
        <v>2193.3333333333339</v>
      </c>
      <c r="I40" s="3">
        <f t="shared" si="6"/>
        <v>8548</v>
      </c>
      <c r="J40" s="1">
        <f t="shared" si="0"/>
        <v>3.8972644376899686</v>
      </c>
    </row>
    <row r="41" spans="1:10" x14ac:dyDescent="0.25">
      <c r="A41" s="8">
        <v>10</v>
      </c>
      <c r="B41" s="20">
        <v>279</v>
      </c>
      <c r="C41" s="2">
        <v>20</v>
      </c>
      <c r="D41" s="4">
        <v>30</v>
      </c>
      <c r="E41" s="11">
        <v>44.432860939932937</v>
      </c>
      <c r="F41" s="12">
        <v>76.936192370000001</v>
      </c>
      <c r="G41" s="3">
        <f t="shared" si="4"/>
        <v>6365.3333333333348</v>
      </c>
      <c r="H41" s="3">
        <f t="shared" si="5"/>
        <v>2194.6666666666674</v>
      </c>
      <c r="I41" s="3">
        <f t="shared" si="6"/>
        <v>8520</v>
      </c>
      <c r="J41" s="1">
        <f t="shared" si="0"/>
        <v>3.8821385176184675</v>
      </c>
    </row>
    <row r="42" spans="1:10" x14ac:dyDescent="0.25">
      <c r="A42" s="8">
        <v>11</v>
      </c>
      <c r="B42" s="20">
        <v>301.60000000000002</v>
      </c>
      <c r="C42" s="2">
        <v>20</v>
      </c>
      <c r="D42" s="4">
        <v>30</v>
      </c>
      <c r="E42" s="11">
        <v>45.342203600889</v>
      </c>
      <c r="F42" s="12">
        <v>76.738554530000002</v>
      </c>
      <c r="G42" s="3">
        <f t="shared" si="4"/>
        <v>6336.0000000000018</v>
      </c>
      <c r="H42" s="3">
        <f t="shared" si="5"/>
        <v>2196.0000000000009</v>
      </c>
      <c r="I42" s="3">
        <f t="shared" si="6"/>
        <v>8492</v>
      </c>
      <c r="J42" s="1">
        <f t="shared" si="0"/>
        <v>3.8670309653916197</v>
      </c>
    </row>
    <row r="43" spans="1:10" x14ac:dyDescent="0.25">
      <c r="A43" s="8">
        <v>12</v>
      </c>
      <c r="B43" s="20">
        <v>299.7</v>
      </c>
      <c r="C43" s="2">
        <v>20</v>
      </c>
      <c r="D43" s="4">
        <v>30</v>
      </c>
      <c r="E43" s="11">
        <v>45.798225644682752</v>
      </c>
      <c r="F43" s="12">
        <v>76.616560730000003</v>
      </c>
      <c r="G43" s="3">
        <f t="shared" si="4"/>
        <v>6306.6666666666688</v>
      </c>
      <c r="H43" s="3">
        <f t="shared" si="5"/>
        <v>2197.3333333333344</v>
      </c>
      <c r="I43" s="3">
        <f t="shared" si="6"/>
        <v>8464</v>
      </c>
      <c r="J43" s="1">
        <f t="shared" si="0"/>
        <v>3.8519417475728135</v>
      </c>
    </row>
    <row r="44" spans="1:10" x14ac:dyDescent="0.25">
      <c r="A44" s="8">
        <v>13</v>
      </c>
      <c r="B44" s="20">
        <v>326.2</v>
      </c>
      <c r="C44" s="2">
        <v>20</v>
      </c>
      <c r="D44" s="4">
        <v>30</v>
      </c>
      <c r="E44" s="11">
        <v>46.140242177528066</v>
      </c>
      <c r="F44" s="12">
        <v>76.563884210000012</v>
      </c>
      <c r="G44" s="3">
        <f t="shared" si="4"/>
        <v>6277.3333333333358</v>
      </c>
      <c r="H44" s="3">
        <f t="shared" si="5"/>
        <v>2198.6666666666679</v>
      </c>
      <c r="I44" s="3">
        <f t="shared" si="6"/>
        <v>8436</v>
      </c>
      <c r="J44" s="1">
        <f t="shared" si="0"/>
        <v>3.8368708308065473</v>
      </c>
    </row>
    <row r="45" spans="1:10" x14ac:dyDescent="0.25">
      <c r="A45" s="8">
        <v>14</v>
      </c>
      <c r="B45" s="20">
        <v>328.4</v>
      </c>
      <c r="C45" s="2">
        <v>20</v>
      </c>
      <c r="D45" s="4">
        <v>30</v>
      </c>
      <c r="E45" s="11">
        <v>47.166291776064</v>
      </c>
      <c r="F45" s="12">
        <v>76.572792770000007</v>
      </c>
      <c r="G45" s="3">
        <f t="shared" si="4"/>
        <v>6248.0000000000027</v>
      </c>
      <c r="H45" s="3">
        <f t="shared" si="5"/>
        <v>2200.0000000000014</v>
      </c>
      <c r="I45" s="3">
        <f t="shared" si="6"/>
        <v>8408</v>
      </c>
      <c r="J45" s="1">
        <f t="shared" si="0"/>
        <v>3.8218181818181796</v>
      </c>
    </row>
    <row r="46" spans="1:10" x14ac:dyDescent="0.25">
      <c r="A46" s="8">
        <v>15</v>
      </c>
      <c r="B46" s="20">
        <v>314.7</v>
      </c>
      <c r="C46" s="2">
        <v>20</v>
      </c>
      <c r="D46" s="4">
        <v>30</v>
      </c>
      <c r="E46" s="11">
        <v>47.582395473518247</v>
      </c>
      <c r="F46" s="12">
        <v>76.634083970000006</v>
      </c>
      <c r="G46" s="3">
        <f t="shared" si="4"/>
        <v>6218.6666666666697</v>
      </c>
      <c r="H46" s="3">
        <f t="shared" si="5"/>
        <v>2201.3333333333348</v>
      </c>
      <c r="I46" s="3">
        <f t="shared" si="6"/>
        <v>8380</v>
      </c>
      <c r="J46" s="1">
        <f t="shared" si="0"/>
        <v>3.8067837674136862</v>
      </c>
    </row>
    <row r="47" spans="1:10" x14ac:dyDescent="0.25">
      <c r="A47" s="8">
        <v>16</v>
      </c>
      <c r="B47" s="20">
        <v>303.3</v>
      </c>
      <c r="C47" s="2">
        <v>20</v>
      </c>
      <c r="D47" s="4">
        <v>30</v>
      </c>
      <c r="E47" s="11">
        <v>47.894473246608939</v>
      </c>
      <c r="F47" s="12">
        <v>76.737020330000007</v>
      </c>
      <c r="G47" s="3">
        <f t="shared" si="4"/>
        <v>6189.3333333333367</v>
      </c>
      <c r="H47" s="3">
        <f t="shared" si="5"/>
        <v>2202.6666666666683</v>
      </c>
      <c r="I47" s="3">
        <f t="shared" si="6"/>
        <v>8352</v>
      </c>
      <c r="J47" s="1">
        <f t="shared" si="0"/>
        <v>3.7917675544794158</v>
      </c>
    </row>
    <row r="48" spans="1:10" x14ac:dyDescent="0.25">
      <c r="A48" s="8">
        <v>17</v>
      </c>
      <c r="B48" s="20">
        <v>296.5</v>
      </c>
      <c r="C48" s="2">
        <v>20</v>
      </c>
      <c r="D48" s="4">
        <v>30</v>
      </c>
      <c r="E48" s="11">
        <v>48.830706565881002</v>
      </c>
      <c r="F48" s="12">
        <v>76.869264530000009</v>
      </c>
      <c r="G48" s="3">
        <f t="shared" si="4"/>
        <v>6160.0000000000036</v>
      </c>
      <c r="H48" s="3">
        <f t="shared" si="5"/>
        <v>2204.0000000000018</v>
      </c>
      <c r="I48" s="3">
        <f t="shared" si="6"/>
        <v>8324</v>
      </c>
      <c r="J48" s="1">
        <f t="shared" si="0"/>
        <v>3.7767695099818481</v>
      </c>
    </row>
    <row r="49" spans="1:10" x14ac:dyDescent="0.25">
      <c r="A49" s="8">
        <v>18</v>
      </c>
      <c r="B49" s="20">
        <v>270.8</v>
      </c>
      <c r="C49" s="2">
        <v>20</v>
      </c>
      <c r="D49" s="4">
        <v>30</v>
      </c>
      <c r="E49" s="11">
        <v>49.121743924410751</v>
      </c>
      <c r="F49" s="12">
        <v>77.016814610000011</v>
      </c>
      <c r="G49" s="3">
        <f t="shared" si="4"/>
        <v>6130.6666666666706</v>
      </c>
      <c r="H49" s="3">
        <f t="shared" si="5"/>
        <v>2205.3333333333353</v>
      </c>
      <c r="I49" s="3">
        <f t="shared" si="6"/>
        <v>8296</v>
      </c>
      <c r="J49" s="1">
        <f t="shared" si="0"/>
        <v>3.7617896009673486</v>
      </c>
    </row>
    <row r="50" spans="1:10" x14ac:dyDescent="0.25">
      <c r="A50" s="8">
        <v>19</v>
      </c>
      <c r="B50" s="20">
        <v>228.5</v>
      </c>
      <c r="C50" s="2">
        <v>20</v>
      </c>
      <c r="D50" s="4">
        <v>30</v>
      </c>
      <c r="E50" s="11">
        <v>49.340021943308059</v>
      </c>
      <c r="F50" s="12">
        <v>77.163939170000006</v>
      </c>
      <c r="G50" s="3">
        <f t="shared" si="4"/>
        <v>6101.3333333333376</v>
      </c>
      <c r="H50" s="3">
        <f t="shared" si="5"/>
        <v>2206.6666666666688</v>
      </c>
      <c r="I50" s="3">
        <f t="shared" si="6"/>
        <v>8268</v>
      </c>
      <c r="J50" s="1">
        <f t="shared" si="0"/>
        <v>3.7468277945619297</v>
      </c>
    </row>
    <row r="51" spans="1:10" x14ac:dyDescent="0.25">
      <c r="A51" s="17">
        <v>20</v>
      </c>
      <c r="B51" s="21">
        <v>201.3</v>
      </c>
      <c r="C51" s="2">
        <v>20</v>
      </c>
      <c r="D51" s="4">
        <v>30</v>
      </c>
      <c r="E51" s="13">
        <v>49.994855999999999</v>
      </c>
      <c r="F51" s="14">
        <v>77.293112570000005</v>
      </c>
      <c r="G51" s="23">
        <f>4*1518</f>
        <v>6072</v>
      </c>
      <c r="H51" s="23">
        <f>4*552</f>
        <v>2208</v>
      </c>
      <c r="I51" s="24">
        <f>4*2060</f>
        <v>8240</v>
      </c>
      <c r="J51" s="1">
        <f t="shared" si="0"/>
        <v>3.7318840579710146</v>
      </c>
    </row>
    <row r="52" spans="1:10" x14ac:dyDescent="0.25">
      <c r="A52" s="8">
        <v>21</v>
      </c>
      <c r="B52" s="20">
        <v>142.9</v>
      </c>
      <c r="C52" s="2">
        <v>20</v>
      </c>
      <c r="D52" s="4">
        <v>30</v>
      </c>
      <c r="E52" s="11">
        <v>50.113426705340245</v>
      </c>
      <c r="F52" s="12">
        <v>77.384950130000007</v>
      </c>
      <c r="G52" s="3">
        <f t="shared" ref="G52:G59" si="7">G51-($G$51-$G$60)/9</f>
        <v>6048.4444444444443</v>
      </c>
      <c r="H52" s="3">
        <f t="shared" ref="H52:H59" si="8">H51-($H$51-$H$60)/9</f>
        <v>2211.1111111111113</v>
      </c>
      <c r="I52" s="3">
        <f t="shared" ref="I52:I59" si="9">I51-($I$51-$I$60)/9</f>
        <v>8219.1111111111113</v>
      </c>
      <c r="J52" s="1">
        <f t="shared" si="0"/>
        <v>3.7171859296482408</v>
      </c>
    </row>
    <row r="53" spans="1:10" x14ac:dyDescent="0.25">
      <c r="A53" s="8">
        <v>22</v>
      </c>
      <c r="B53" s="20">
        <v>108</v>
      </c>
      <c r="C53" s="2">
        <v>20</v>
      </c>
      <c r="D53" s="4">
        <v>30</v>
      </c>
      <c r="E53" s="11">
        <v>50.202354734345434</v>
      </c>
      <c r="F53" s="12">
        <v>77.418143330000007</v>
      </c>
      <c r="G53" s="3">
        <f t="shared" si="7"/>
        <v>6024.8888888888887</v>
      </c>
      <c r="H53" s="3">
        <f t="shared" si="8"/>
        <v>2214.2222222222226</v>
      </c>
      <c r="I53" s="3">
        <f t="shared" si="9"/>
        <v>8198.2222222222226</v>
      </c>
      <c r="J53" s="1">
        <f t="shared" si="0"/>
        <v>3.7025291047771973</v>
      </c>
    </row>
    <row r="54" spans="1:10" x14ac:dyDescent="0.25">
      <c r="A54" s="8">
        <v>23</v>
      </c>
      <c r="B54" s="20">
        <v>85.6</v>
      </c>
      <c r="C54" s="2">
        <v>20</v>
      </c>
      <c r="D54" s="4">
        <v>30</v>
      </c>
      <c r="E54" s="11">
        <v>50.469138821361</v>
      </c>
      <c r="F54" s="12">
        <v>77.369395010000005</v>
      </c>
      <c r="G54" s="3">
        <f t="shared" si="7"/>
        <v>6001.333333333333</v>
      </c>
      <c r="H54" s="3">
        <f t="shared" si="8"/>
        <v>2217.3333333333339</v>
      </c>
      <c r="I54" s="3">
        <f t="shared" si="9"/>
        <v>8177.3333333333339</v>
      </c>
      <c r="J54" s="1">
        <f t="shared" si="0"/>
        <v>3.6879134095009012</v>
      </c>
    </row>
    <row r="55" spans="1:10" x14ac:dyDescent="0.25">
      <c r="A55" s="8">
        <v>24</v>
      </c>
      <c r="B55" s="20">
        <v>61.1</v>
      </c>
      <c r="C55" s="2">
        <v>20</v>
      </c>
      <c r="D55" s="4">
        <v>30</v>
      </c>
      <c r="E55" s="11">
        <v>50.444721783876751</v>
      </c>
      <c r="F55" s="12">
        <v>77.213354570000007</v>
      </c>
      <c r="G55" s="3">
        <f t="shared" si="7"/>
        <v>5977.7777777777774</v>
      </c>
      <c r="H55" s="3">
        <f t="shared" si="8"/>
        <v>2220.4444444444453</v>
      </c>
      <c r="I55" s="3">
        <f t="shared" si="9"/>
        <v>8156.4444444444453</v>
      </c>
      <c r="J55" s="1">
        <f t="shared" si="0"/>
        <v>3.6733386709367486</v>
      </c>
    </row>
    <row r="56" spans="1:10" x14ac:dyDescent="0.25">
      <c r="A56" s="8">
        <v>25</v>
      </c>
      <c r="B56" s="20">
        <v>41.2</v>
      </c>
      <c r="C56" s="2">
        <v>20</v>
      </c>
      <c r="D56" s="4">
        <v>30</v>
      </c>
      <c r="E56" s="11">
        <v>50.42640900576356</v>
      </c>
      <c r="F56" s="12">
        <v>77.213354570000007</v>
      </c>
      <c r="G56" s="3">
        <f t="shared" si="7"/>
        <v>5954.2222222222217</v>
      </c>
      <c r="H56" s="3">
        <f t="shared" si="8"/>
        <v>2223.5555555555566</v>
      </c>
      <c r="I56" s="3">
        <f t="shared" si="9"/>
        <v>8135.5555555555566</v>
      </c>
      <c r="J56" s="1">
        <f t="shared" si="0"/>
        <v>3.6588047171696969</v>
      </c>
    </row>
    <row r="57" spans="1:10" x14ac:dyDescent="0.25">
      <c r="A57" s="8">
        <v>26</v>
      </c>
      <c r="B57" s="20">
        <v>21.3</v>
      </c>
      <c r="C57" s="2">
        <v>20</v>
      </c>
      <c r="D57" s="4">
        <v>30</v>
      </c>
      <c r="E57" s="11">
        <v>50.371470671423999</v>
      </c>
      <c r="F57" s="12">
        <v>77.213354570000007</v>
      </c>
      <c r="G57" s="3">
        <f t="shared" si="7"/>
        <v>5930.6666666666661</v>
      </c>
      <c r="H57" s="3">
        <f t="shared" si="8"/>
        <v>2226.6666666666679</v>
      </c>
      <c r="I57" s="3">
        <f t="shared" si="9"/>
        <v>8114.6666666666679</v>
      </c>
      <c r="J57" s="1">
        <f t="shared" si="0"/>
        <v>3.6443113772455074</v>
      </c>
    </row>
    <row r="58" spans="1:10" x14ac:dyDescent="0.25">
      <c r="A58" s="8">
        <v>27</v>
      </c>
      <c r="B58" s="20">
        <v>9.3000000000000007</v>
      </c>
      <c r="C58" s="2">
        <v>20</v>
      </c>
      <c r="D58" s="4">
        <v>30</v>
      </c>
      <c r="E58" s="11">
        <v>50</v>
      </c>
      <c r="F58" s="12">
        <v>77.213354570000007</v>
      </c>
      <c r="G58" s="3">
        <f t="shared" si="7"/>
        <v>5907.1111111111104</v>
      </c>
      <c r="H58" s="3">
        <f t="shared" si="8"/>
        <v>2229.7777777777792</v>
      </c>
      <c r="I58" s="3">
        <f t="shared" si="9"/>
        <v>8093.7777777777792</v>
      </c>
      <c r="J58" s="1">
        <f t="shared" si="0"/>
        <v>3.6298584811640406</v>
      </c>
    </row>
    <row r="59" spans="1:10" x14ac:dyDescent="0.25">
      <c r="A59" s="8">
        <v>28</v>
      </c>
      <c r="B59" s="20">
        <v>7.4</v>
      </c>
      <c r="C59" s="2">
        <v>20</v>
      </c>
      <c r="D59" s="4">
        <v>30</v>
      </c>
      <c r="E59" s="11">
        <v>52</v>
      </c>
      <c r="F59" s="12">
        <v>77.213354570000007</v>
      </c>
      <c r="G59" s="3">
        <f t="shared" si="7"/>
        <v>5883.5555555555547</v>
      </c>
      <c r="H59" s="3">
        <f t="shared" si="8"/>
        <v>2232.8888888888905</v>
      </c>
      <c r="I59" s="3">
        <f t="shared" si="9"/>
        <v>8072.8888888888905</v>
      </c>
      <c r="J59" s="1">
        <f t="shared" si="0"/>
        <v>3.6154458598726094</v>
      </c>
    </row>
    <row r="60" spans="1:10" x14ac:dyDescent="0.25">
      <c r="A60" s="17">
        <v>29</v>
      </c>
      <c r="B60" s="21">
        <v>3</v>
      </c>
      <c r="C60" s="2">
        <v>20</v>
      </c>
      <c r="D60" s="4">
        <v>30</v>
      </c>
      <c r="E60" s="13">
        <v>53</v>
      </c>
      <c r="F60" s="14">
        <v>77.213354570000007</v>
      </c>
      <c r="G60" s="23">
        <f>4*1465</f>
        <v>5860</v>
      </c>
      <c r="H60" s="23">
        <f>4*559</f>
        <v>2236</v>
      </c>
      <c r="I60" s="24">
        <f>4*2013</f>
        <v>8052</v>
      </c>
      <c r="J60" s="1">
        <f t="shared" si="0"/>
        <v>3.6010733452593917</v>
      </c>
    </row>
    <row r="61" spans="1:10" x14ac:dyDescent="0.25">
      <c r="A61" s="8">
        <v>30</v>
      </c>
      <c r="B61" s="20">
        <v>1.1000000000000001</v>
      </c>
      <c r="C61" s="2">
        <v>20</v>
      </c>
      <c r="D61" s="4">
        <v>30</v>
      </c>
      <c r="E61" s="11">
        <v>55</v>
      </c>
      <c r="F61" s="12">
        <v>77.213354570000007</v>
      </c>
      <c r="G61" s="3"/>
      <c r="H61" s="3"/>
    </row>
    <row r="62" spans="1:10" x14ac:dyDescent="0.25">
      <c r="A62" s="8">
        <v>31</v>
      </c>
      <c r="B62" s="3"/>
      <c r="C62" s="2">
        <v>20</v>
      </c>
      <c r="D62" s="4">
        <v>30</v>
      </c>
      <c r="E62" s="11">
        <v>47.165844540296703</v>
      </c>
      <c r="F62" s="12">
        <v>77.213354570000007</v>
      </c>
      <c r="G62" s="3"/>
      <c r="H62" s="3"/>
    </row>
    <row r="63" spans="1:10" ht="15.75" thickBot="1" x14ac:dyDescent="0.3">
      <c r="A63" s="8">
        <v>32</v>
      </c>
      <c r="B63" s="3"/>
      <c r="C63" s="2">
        <v>20</v>
      </c>
      <c r="D63" s="4">
        <v>30</v>
      </c>
      <c r="E63" s="15">
        <v>47.1740194635778</v>
      </c>
      <c r="F63" s="16">
        <v>77.213354570000007</v>
      </c>
      <c r="G63" s="3"/>
      <c r="H63" s="3"/>
    </row>
    <row r="64" spans="1:10" x14ac:dyDescent="0.25">
      <c r="E64" s="1"/>
      <c r="G64" s="3"/>
      <c r="H64" s="3"/>
    </row>
    <row r="8763" ht="18.75" customHeight="1" x14ac:dyDescent="0.25"/>
  </sheetData>
  <mergeCells count="3">
    <mergeCell ref="G2:I2"/>
    <mergeCell ref="C1:F1"/>
    <mergeCell ref="C2:D2"/>
  </mergeCells>
  <pageMargins left="0.70866141732283472" right="0.70866141732283472" top="0.74803149606299213" bottom="0.74803149606299213" header="0.31496062992125984" footer="0.31496062992125984"/>
  <pageSetup paperSize="9" scale="45" orientation="portrait" verticalDpi="1200" r:id="rId1"/>
  <headerFooter>
    <oddHeader>&amp;LLiite 2.4 Hyötysuhdekaava</odd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2C0BBDDDB677545835B43E57C787D13" ma:contentTypeVersion="19" ma:contentTypeDescription="Create a new document." ma:contentTypeScope="" ma:versionID="8944327dd43ed58c19abdf9d6310b741">
  <xsd:schema xmlns:xsd="http://www.w3.org/2001/XMLSchema" xmlns:xs="http://www.w3.org/2001/XMLSchema" xmlns:p="http://schemas.microsoft.com/office/2006/metadata/properties" xmlns:ns2="92ed23e2-3c55-4c93-b06d-a92874e2a467" xmlns:ns3="191deb59-baa0-4a3a-b5e7-8ee13672250d" xmlns:ns4="627f3bb2-5846-4779-beab-198f92f6c9c0" targetNamespace="http://schemas.microsoft.com/office/2006/metadata/properties" ma:root="true" ma:fieldsID="6c42c6fead2b52a6bf279aadc1dde16a" ns2:_="" ns3:_="" ns4:_="">
    <xsd:import namespace="92ed23e2-3c55-4c93-b06d-a92874e2a467"/>
    <xsd:import namespace="191deb59-baa0-4a3a-b5e7-8ee13672250d"/>
    <xsd:import namespace="627f3bb2-5846-4779-beab-198f92f6c9c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4:TaxCatchAll" minOccurs="0"/>
                <xsd:element ref="ns2:Veriso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ed23e2-3c55-4c93-b06d-a92874e2a46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b7b1f2e4-edbc-4949-9249-9ccd01ef522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Veriso" ma:index="24" nillable="true" ma:displayName="Veriso" ma:description="pvm ja revisio" ma:format="Dropdown" ma:internalName="Veriso">
      <xsd:simpleType>
        <xsd:restriction base="dms:Note">
          <xsd:maxLength value="255"/>
        </xsd:restriction>
      </xsd:simpleType>
    </xsd:element>
    <xsd:element name="MediaServiceObjectDetectorVersions" ma:index="2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1deb59-baa0-4a3a-b5e7-8ee13672250d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27f3bb2-5846-4779-beab-198f92f6c9c0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2635f954-2e55-4173-8304-8756507cc1f3}" ma:internalName="TaxCatchAll" ma:showField="CatchAllData" ma:web="191deb59-baa0-4a3a-b5e7-8ee13672250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27f3bb2-5846-4779-beab-198f92f6c9c0" xsi:nil="true"/>
    <lcf76f155ced4ddcb4097134ff3c332f xmlns="92ed23e2-3c55-4c93-b06d-a92874e2a467">
      <Terms xmlns="http://schemas.microsoft.com/office/infopath/2007/PartnerControls"/>
    </lcf76f155ced4ddcb4097134ff3c332f>
    <Veriso xmlns="92ed23e2-3c55-4c93-b06d-a92874e2a467" xsi:nil="true"/>
  </documentManagement>
</p:properties>
</file>

<file path=customXml/itemProps1.xml><?xml version="1.0" encoding="utf-8"?>
<ds:datastoreItem xmlns:ds="http://schemas.openxmlformats.org/officeDocument/2006/customXml" ds:itemID="{0C0E1D5E-0E56-41C6-AC81-849EE3E5DA2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E8DDD60-41CC-4A41-9C8D-8CB17C5FDDE4}"/>
</file>

<file path=customXml/itemProps3.xml><?xml version="1.0" encoding="utf-8"?>
<ds:datastoreItem xmlns:ds="http://schemas.openxmlformats.org/officeDocument/2006/customXml" ds:itemID="{9350A4F4-6D8E-4E1D-AA24-09667985E6EA}">
  <ds:schemaRefs>
    <ds:schemaRef ds:uri="http://schemas.microsoft.com/office/2006/documentManagement/types"/>
    <ds:schemaRef ds:uri="http://purl.org/dc/dcmitype/"/>
    <ds:schemaRef ds:uri="http://schemas.microsoft.com/office/infopath/2007/PartnerControls"/>
    <ds:schemaRef ds:uri="92ed23e2-3c55-4c93-b06d-a92874e2a467"/>
    <ds:schemaRef ds:uri="http://purl.org/dc/elements/1.1/"/>
    <ds:schemaRef ds:uri="http://schemas.microsoft.com/office/2006/metadata/properties"/>
    <ds:schemaRef ds:uri="191deb59-baa0-4a3a-b5e7-8ee13672250d"/>
    <ds:schemaRef ds:uri="http://purl.org/dc/terms/"/>
    <ds:schemaRef ds:uri="http://schemas.openxmlformats.org/package/2006/metadata/core-properties"/>
    <ds:schemaRef ds:uri="http://www.w3.org/XML/1998/namespace"/>
    <ds:schemaRef ds:uri="627f3bb2-5846-4779-beab-198f92f6c9c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Lähtötiedot</vt:lpstr>
    </vt:vector>
  </TitlesOfParts>
  <Manager/>
  <Company>Fortum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Valsi Heidi</dc:creator>
  <cp:keywords/>
  <dc:description/>
  <cp:lastModifiedBy>Lintu Simon</cp:lastModifiedBy>
  <cp:revision/>
  <cp:lastPrinted>2021-01-29T11:58:06Z</cp:lastPrinted>
  <dcterms:created xsi:type="dcterms:W3CDTF">2019-04-17T10:11:08Z</dcterms:created>
  <dcterms:modified xsi:type="dcterms:W3CDTF">2024-06-17T12:44:31Z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0x01010042C0BBDDDB677545835B43E57C787D13</vt:lpwstr>
  </property>
  <property fmtid="{D5CDD505-2E9C-101B-9397-08002B2CF9AE}" pid="3" name="_AdHocReviewCycleID">
    <vt:i4>-421836763</vt:i4>
  </property>
  <property fmtid="{D5CDD505-2E9C-101B-9397-08002B2CF9AE}" pid="4" name="_NewReviewCycle">
    <vt:lpwstr/>
  </property>
  <property fmtid="{D5CDD505-2E9C-101B-9397-08002B2CF9AE}" pid="5" name="_EmailSubject">
    <vt:lpwstr>District heating simulation with JYU and Fortum - Production prices</vt:lpwstr>
  </property>
  <property fmtid="{D5CDD505-2E9C-101B-9397-08002B2CF9AE}" pid="6" name="_AuthorEmail">
    <vt:lpwstr>simon.lintu@fortum.com</vt:lpwstr>
  </property>
  <property fmtid="{D5CDD505-2E9C-101B-9397-08002B2CF9AE}" pid="7" name="_AuthorEmailDisplayName">
    <vt:lpwstr>Lintu Simon</vt:lpwstr>
  </property>
  <property fmtid="{D5CDD505-2E9C-101B-9397-08002B2CF9AE}" pid="9" name="MSIP_Label_f45044c0-b6aa-4b2b-834d-65c9ef8bb134_Enabled">
    <vt:lpwstr>true</vt:lpwstr>
  </property>
  <property fmtid="{D5CDD505-2E9C-101B-9397-08002B2CF9AE}" pid="10" name="MSIP_Label_f45044c0-b6aa-4b2b-834d-65c9ef8bb134_SetDate">
    <vt:lpwstr>2020-11-25T07:11:45Z</vt:lpwstr>
  </property>
  <property fmtid="{D5CDD505-2E9C-101B-9397-08002B2CF9AE}" pid="11" name="MSIP_Label_f45044c0-b6aa-4b2b-834d-65c9ef8bb134_Method">
    <vt:lpwstr>Standard</vt:lpwstr>
  </property>
  <property fmtid="{D5CDD505-2E9C-101B-9397-08002B2CF9AE}" pid="12" name="MSIP_Label_f45044c0-b6aa-4b2b-834d-65c9ef8bb134_Name">
    <vt:lpwstr>f45044c0-b6aa-4b2b-834d-65c9ef8bb134</vt:lpwstr>
  </property>
  <property fmtid="{D5CDD505-2E9C-101B-9397-08002B2CF9AE}" pid="13" name="MSIP_Label_f45044c0-b6aa-4b2b-834d-65c9ef8bb134_SiteId">
    <vt:lpwstr>62a9c2c8-8b09-43be-a7fb-9a87875714a9</vt:lpwstr>
  </property>
  <property fmtid="{D5CDD505-2E9C-101B-9397-08002B2CF9AE}" pid="14" name="MSIP_Label_f45044c0-b6aa-4b2b-834d-65c9ef8bb134_ActionId">
    <vt:lpwstr/>
  </property>
  <property fmtid="{D5CDD505-2E9C-101B-9397-08002B2CF9AE}" pid="15" name="MSIP_Label_f45044c0-b6aa-4b2b-834d-65c9ef8bb134_ContentBits">
    <vt:lpwstr>0</vt:lpwstr>
  </property>
  <property fmtid="{D5CDD505-2E9C-101B-9397-08002B2CF9AE}" pid="16" name="MSIP_Label_43f08ec5-d6d9-4227-8387-ccbfcb3632c4_Enabled">
    <vt:lpwstr>true</vt:lpwstr>
  </property>
  <property fmtid="{D5CDD505-2E9C-101B-9397-08002B2CF9AE}" pid="17" name="MSIP_Label_43f08ec5-d6d9-4227-8387-ccbfcb3632c4_SetDate">
    <vt:lpwstr>2021-09-12T20:32:05Z</vt:lpwstr>
  </property>
  <property fmtid="{D5CDD505-2E9C-101B-9397-08002B2CF9AE}" pid="18" name="MSIP_Label_43f08ec5-d6d9-4227-8387-ccbfcb3632c4_Method">
    <vt:lpwstr>Standard</vt:lpwstr>
  </property>
  <property fmtid="{D5CDD505-2E9C-101B-9397-08002B2CF9AE}" pid="19" name="MSIP_Label_43f08ec5-d6d9-4227-8387-ccbfcb3632c4_Name">
    <vt:lpwstr>Sweco Restricted</vt:lpwstr>
  </property>
  <property fmtid="{D5CDD505-2E9C-101B-9397-08002B2CF9AE}" pid="20" name="MSIP_Label_43f08ec5-d6d9-4227-8387-ccbfcb3632c4_SiteId">
    <vt:lpwstr>b7872ef0-9a00-4c18-8a4a-c7d25c778a9e</vt:lpwstr>
  </property>
  <property fmtid="{D5CDD505-2E9C-101B-9397-08002B2CF9AE}" pid="21" name="MSIP_Label_43f08ec5-d6d9-4227-8387-ccbfcb3632c4_ActionId">
    <vt:lpwstr>38f012e5-eb87-4843-96cb-44b758b82cf6</vt:lpwstr>
  </property>
  <property fmtid="{D5CDD505-2E9C-101B-9397-08002B2CF9AE}" pid="22" name="MSIP_Label_43f08ec5-d6d9-4227-8387-ccbfcb3632c4_ContentBits">
    <vt:lpwstr>0</vt:lpwstr>
  </property>
  <property fmtid="{D5CDD505-2E9C-101B-9397-08002B2CF9AE}" pid="23" name="MediaServiceImageTags">
    <vt:lpwstr/>
  </property>
  <property fmtid="{D5CDD505-2E9C-101B-9397-08002B2CF9AE}" pid="24" name="_PreviousAdHocReviewCycleID">
    <vt:i4>-1809069047</vt:i4>
  </property>
</Properties>
</file>