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ECE561\Project 2\"/>
    </mc:Choice>
  </mc:AlternateContent>
  <bookViews>
    <workbookView xWindow="0" yWindow="0" windowWidth="21570" windowHeight="8145"/>
  </bookViews>
  <sheets>
    <sheet name="Optimizations" sheetId="1" r:id="rId1"/>
    <sheet name="Time Tracking" sheetId="2" r:id="rId2"/>
    <sheet name="Test Consta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E21" i="1" s="1"/>
  <c r="C20" i="1"/>
  <c r="C19" i="1"/>
  <c r="I2" i="3"/>
  <c r="H2" i="3"/>
  <c r="F4" i="3"/>
  <c r="F3" i="3"/>
  <c r="F2" i="3"/>
  <c r="E4" i="3"/>
  <c r="E3" i="3"/>
  <c r="E2" i="3"/>
  <c r="D25" i="1" l="1"/>
  <c r="D21" i="1"/>
  <c r="E25" i="1"/>
  <c r="D24" i="1"/>
  <c r="E24" i="1"/>
  <c r="D23" i="1"/>
  <c r="D20" i="1"/>
  <c r="E20" i="1"/>
  <c r="E19" i="1"/>
  <c r="D22" i="1"/>
  <c r="E22" i="1"/>
  <c r="E23" i="1"/>
  <c r="C10" i="1"/>
  <c r="E10" i="1" s="1"/>
  <c r="C5" i="1"/>
  <c r="E5" i="1" s="1"/>
  <c r="C6" i="1"/>
  <c r="E6" i="1" s="1"/>
  <c r="C7" i="1"/>
  <c r="C8" i="1"/>
  <c r="E8" i="1" s="1"/>
  <c r="C9" i="1"/>
  <c r="E9" i="1" s="1"/>
  <c r="C11" i="1"/>
  <c r="C12" i="1"/>
  <c r="C4" i="1"/>
  <c r="C2" i="2"/>
  <c r="E2" i="2" s="1"/>
  <c r="F2" i="2" s="1"/>
  <c r="D7" i="1" l="1"/>
  <c r="D5" i="1"/>
  <c r="D11" i="1"/>
  <c r="E4" i="1"/>
  <c r="D6" i="1"/>
  <c r="D10" i="1"/>
  <c r="D12" i="1"/>
  <c r="E12" i="1"/>
  <c r="E7" i="1"/>
  <c r="E11" i="1"/>
  <c r="D9" i="1"/>
  <c r="D8" i="1"/>
</calcChain>
</file>

<file path=xl/sharedStrings.xml><?xml version="1.0" encoding="utf-8"?>
<sst xmlns="http://schemas.openxmlformats.org/spreadsheetml/2006/main" count="81" uniqueCount="57">
  <si>
    <t>Optimization Performed</t>
  </si>
  <si>
    <t>Profile Ticks</t>
  </si>
  <si>
    <t>Initial</t>
  </si>
  <si>
    <t>Start</t>
  </si>
  <si>
    <t>End</t>
  </si>
  <si>
    <t>Minutes</t>
  </si>
  <si>
    <t>Total Minutes</t>
  </si>
  <si>
    <t>Total Hours</t>
  </si>
  <si>
    <t>Profile Sec</t>
  </si>
  <si>
    <t>Force Optimization for Time</t>
  </si>
  <si>
    <t>Improvement MS</t>
  </si>
  <si>
    <t>fpmode=fast</t>
  </si>
  <si>
    <t>atan2() to atan2f()</t>
  </si>
  <si>
    <t>Time Per Single us</t>
  </si>
  <si>
    <t>-------</t>
  </si>
  <si>
    <t>Changing I2C baud rate</t>
  </si>
  <si>
    <t>Square root approximation</t>
  </si>
  <si>
    <t>Parentheses 180/PI</t>
  </si>
  <si>
    <t>atan2_approx</t>
  </si>
  <si>
    <t>Increased I2C baud rate more</t>
  </si>
  <si>
    <t>Roll Comp</t>
  </si>
  <si>
    <t>Comp</t>
  </si>
  <si>
    <t>X</t>
  </si>
  <si>
    <t>Y</t>
  </si>
  <si>
    <t>Z</t>
  </si>
  <si>
    <t>Raw Mag</t>
  </si>
  <si>
    <t>Pitch</t>
  </si>
  <si>
    <t>Roll</t>
  </si>
  <si>
    <t>Wrong Heading</t>
  </si>
  <si>
    <t>Correct Heading</t>
  </si>
  <si>
    <t>ACCELEROMETER</t>
  </si>
  <si>
    <t>HEADING CALCULATION</t>
  </si>
  <si>
    <t>Initial (O3, opt for time)</t>
  </si>
  <si>
    <t>Most Seen Functions Before</t>
  </si>
  <si>
    <t>Name</t>
  </si>
  <si>
    <t>Count</t>
  </si>
  <si>
    <t>Most Seen Functions After</t>
  </si>
  <si>
    <t>__aeabi_dmul</t>
  </si>
  <si>
    <t>__aeabi_dadd</t>
  </si>
  <si>
    <t>_double_epilogue</t>
  </si>
  <si>
    <t>__aeabi_llsl</t>
  </si>
  <si>
    <t>__aeabi_ddiv</t>
  </si>
  <si>
    <t>__aeabi_fdiv</t>
  </si>
  <si>
    <t>_double_round</t>
  </si>
  <si>
    <t>__kernel_poly</t>
  </si>
  <si>
    <t>_float_epilogue</t>
  </si>
  <si>
    <t>Change math functions to f</t>
  </si>
  <si>
    <t>i2c_wait</t>
  </si>
  <si>
    <t>i2c_read_setup</t>
  </si>
  <si>
    <t>i2c_repeated_read</t>
  </si>
  <si>
    <t>__aeabi_fmul</t>
  </si>
  <si>
    <t>read_full_xyz</t>
  </si>
  <si>
    <t>Reuse values for repeated trig functions</t>
  </si>
  <si>
    <t>cos_approx</t>
  </si>
  <si>
    <t>sin_approx</t>
  </si>
  <si>
    <t>__aeabi_fadd</t>
  </si>
  <si>
    <t>calc_tilt_comp_heading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</si>
</sst>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"/>
    <numFmt numFmtId="165" formatCode="[m]"/>
    <numFmt numFmtId="166" formatCode="[h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L24" sqref="L24"/>
    </sheetView>
  </sheetViews>
  <sheetFormatPr defaultRowHeight="15" x14ac:dyDescent="0.25"/>
  <cols>
    <col min="1" max="1" width="26.28515625" bestFit="1" customWidth="1"/>
    <col min="2" max="2" width="11.7109375" bestFit="1" customWidth="1"/>
    <col min="3" max="3" width="10.28515625" bestFit="1" customWidth="1"/>
    <col min="4" max="4" width="16.5703125" bestFit="1" customWidth="1"/>
    <col min="5" max="5" width="18" bestFit="1" customWidth="1"/>
    <col min="8" max="8" width="26.42578125" bestFit="1" customWidth="1"/>
    <col min="12" max="12" width="24.85546875" bestFit="1" customWidth="1"/>
  </cols>
  <sheetData>
    <row r="1" spans="1:13" x14ac:dyDescent="0.25">
      <c r="A1" s="1" t="s">
        <v>30</v>
      </c>
    </row>
    <row r="3" spans="1:13" x14ac:dyDescent="0.25">
      <c r="A3" s="1" t="s">
        <v>0</v>
      </c>
      <c r="B3" s="1" t="s">
        <v>1</v>
      </c>
      <c r="C3" s="1" t="s">
        <v>8</v>
      </c>
      <c r="D3" s="1" t="s">
        <v>10</v>
      </c>
      <c r="E3" s="1" t="s">
        <v>13</v>
      </c>
      <c r="H3" s="1" t="s">
        <v>33</v>
      </c>
      <c r="L3" s="1" t="s">
        <v>36</v>
      </c>
    </row>
    <row r="4" spans="1:13" x14ac:dyDescent="0.25">
      <c r="A4" t="s">
        <v>2</v>
      </c>
      <c r="B4">
        <v>10418</v>
      </c>
      <c r="C4">
        <f>B4/1000</f>
        <v>10.417999999999999</v>
      </c>
      <c r="D4" s="7" t="s">
        <v>14</v>
      </c>
      <c r="E4">
        <f>C4/10000*1000000</f>
        <v>1041.8</v>
      </c>
      <c r="H4" t="s">
        <v>34</v>
      </c>
      <c r="I4" t="s">
        <v>35</v>
      </c>
      <c r="L4" t="s">
        <v>34</v>
      </c>
      <c r="M4" t="s">
        <v>35</v>
      </c>
    </row>
    <row r="5" spans="1:13" x14ac:dyDescent="0.25">
      <c r="A5" t="s">
        <v>9</v>
      </c>
      <c r="B5">
        <v>10415</v>
      </c>
      <c r="C5">
        <f t="shared" ref="C5:C12" si="0">B5/1000</f>
        <v>10.414999999999999</v>
      </c>
      <c r="D5">
        <f>(C4-C5)*1000</f>
        <v>3.0000000000001137</v>
      </c>
      <c r="E5">
        <f t="shared" ref="E5:E12" si="1">C5/10000*1000000</f>
        <v>1041.5</v>
      </c>
      <c r="H5" t="s">
        <v>47</v>
      </c>
      <c r="I5">
        <v>3143</v>
      </c>
      <c r="L5" t="s">
        <v>47</v>
      </c>
      <c r="M5">
        <v>894</v>
      </c>
    </row>
    <row r="6" spans="1:13" x14ac:dyDescent="0.25">
      <c r="A6" s="6" t="s">
        <v>11</v>
      </c>
      <c r="B6">
        <v>6674</v>
      </c>
      <c r="C6">
        <f t="shared" si="0"/>
        <v>6.6740000000000004</v>
      </c>
      <c r="D6">
        <f t="shared" ref="D6:D12" si="2">(C5-C6)*1000</f>
        <v>3740.9999999999986</v>
      </c>
      <c r="E6">
        <f t="shared" si="1"/>
        <v>667.40000000000009</v>
      </c>
      <c r="H6" t="s">
        <v>37</v>
      </c>
      <c r="I6">
        <v>2603</v>
      </c>
      <c r="L6" t="s">
        <v>42</v>
      </c>
      <c r="M6">
        <v>401</v>
      </c>
    </row>
    <row r="7" spans="1:13" x14ac:dyDescent="0.25">
      <c r="A7" s="6" t="s">
        <v>12</v>
      </c>
      <c r="B7">
        <v>3328</v>
      </c>
      <c r="C7">
        <f t="shared" si="0"/>
        <v>3.3279999999999998</v>
      </c>
      <c r="D7">
        <f t="shared" si="2"/>
        <v>3346.0000000000005</v>
      </c>
      <c r="E7">
        <f t="shared" si="1"/>
        <v>332.79999999999995</v>
      </c>
      <c r="H7" t="s">
        <v>39</v>
      </c>
      <c r="I7">
        <v>1191</v>
      </c>
    </row>
    <row r="8" spans="1:13" x14ac:dyDescent="0.25">
      <c r="A8" s="6" t="s">
        <v>15</v>
      </c>
      <c r="B8">
        <v>2432</v>
      </c>
      <c r="C8">
        <f t="shared" si="0"/>
        <v>2.4319999999999999</v>
      </c>
      <c r="D8">
        <f t="shared" si="2"/>
        <v>895.99999999999989</v>
      </c>
      <c r="E8">
        <f t="shared" si="1"/>
        <v>243.2</v>
      </c>
      <c r="H8" t="s">
        <v>41</v>
      </c>
      <c r="I8">
        <v>788</v>
      </c>
      <c r="L8" t="s">
        <v>48</v>
      </c>
      <c r="M8">
        <v>143</v>
      </c>
    </row>
    <row r="9" spans="1:13" x14ac:dyDescent="0.25">
      <c r="A9" s="6" t="s">
        <v>16</v>
      </c>
      <c r="B9">
        <v>2373</v>
      </c>
      <c r="C9">
        <f t="shared" si="0"/>
        <v>2.3730000000000002</v>
      </c>
      <c r="D9">
        <f t="shared" si="2"/>
        <v>58.999999999999716</v>
      </c>
      <c r="E9">
        <f t="shared" si="1"/>
        <v>237.3</v>
      </c>
      <c r="H9" t="s">
        <v>40</v>
      </c>
      <c r="I9">
        <v>418</v>
      </c>
      <c r="L9" t="s">
        <v>49</v>
      </c>
      <c r="M9">
        <v>53</v>
      </c>
    </row>
    <row r="10" spans="1:13" x14ac:dyDescent="0.25">
      <c r="A10" s="6" t="s">
        <v>17</v>
      </c>
      <c r="B10">
        <v>2336</v>
      </c>
      <c r="C10">
        <f t="shared" si="0"/>
        <v>2.3359999999999999</v>
      </c>
      <c r="D10">
        <f t="shared" si="2"/>
        <v>37.000000000000369</v>
      </c>
      <c r="E10">
        <f t="shared" si="1"/>
        <v>233.6</v>
      </c>
      <c r="L10" t="s">
        <v>51</v>
      </c>
      <c r="M10">
        <v>34</v>
      </c>
    </row>
    <row r="11" spans="1:13" x14ac:dyDescent="0.25">
      <c r="A11" s="6" t="s">
        <v>18</v>
      </c>
      <c r="B11">
        <v>1919</v>
      </c>
      <c r="C11">
        <f t="shared" si="0"/>
        <v>1.919</v>
      </c>
      <c r="D11">
        <f t="shared" si="2"/>
        <v>416.99999999999983</v>
      </c>
      <c r="E11">
        <f t="shared" si="1"/>
        <v>191.9</v>
      </c>
    </row>
    <row r="12" spans="1:13" x14ac:dyDescent="0.25">
      <c r="A12" s="6" t="s">
        <v>19</v>
      </c>
      <c r="B12">
        <v>1538</v>
      </c>
      <c r="C12">
        <f t="shared" si="0"/>
        <v>1.538</v>
      </c>
      <c r="D12">
        <f t="shared" si="2"/>
        <v>381</v>
      </c>
      <c r="E12">
        <f t="shared" si="1"/>
        <v>153.80000000000001</v>
      </c>
    </row>
    <row r="16" spans="1:13" x14ac:dyDescent="0.25">
      <c r="A16" s="1" t="s">
        <v>31</v>
      </c>
    </row>
    <row r="18" spans="1:13" x14ac:dyDescent="0.25">
      <c r="A18" s="1" t="s">
        <v>0</v>
      </c>
      <c r="B18" s="1" t="s">
        <v>1</v>
      </c>
      <c r="C18" s="1" t="s">
        <v>8</v>
      </c>
      <c r="D18" s="1" t="s">
        <v>10</v>
      </c>
      <c r="E18" s="1" t="s">
        <v>13</v>
      </c>
      <c r="H18" s="1" t="s">
        <v>33</v>
      </c>
      <c r="L18" s="1" t="s">
        <v>36</v>
      </c>
    </row>
    <row r="19" spans="1:13" x14ac:dyDescent="0.25">
      <c r="A19" t="s">
        <v>32</v>
      </c>
      <c r="B19">
        <v>8750</v>
      </c>
      <c r="C19">
        <f>B19/1000</f>
        <v>8.75</v>
      </c>
      <c r="D19" s="7" t="s">
        <v>14</v>
      </c>
      <c r="E19">
        <f>C19/10000*1000000</f>
        <v>875</v>
      </c>
      <c r="H19" t="s">
        <v>34</v>
      </c>
      <c r="I19" t="s">
        <v>35</v>
      </c>
      <c r="L19" t="s">
        <v>34</v>
      </c>
      <c r="M19" t="s">
        <v>35</v>
      </c>
    </row>
    <row r="20" spans="1:13" x14ac:dyDescent="0.25">
      <c r="A20" t="s">
        <v>11</v>
      </c>
      <c r="B20">
        <v>2056</v>
      </c>
      <c r="C20">
        <f t="shared" ref="C20:C28" si="3">B20/1000</f>
        <v>2.056</v>
      </c>
      <c r="D20">
        <f>(C19-C20)*1000</f>
        <v>6694</v>
      </c>
      <c r="E20">
        <f t="shared" ref="E20:E28" si="4">C20/10000*1000000</f>
        <v>205.60000000000002</v>
      </c>
      <c r="H20" t="s">
        <v>37</v>
      </c>
      <c r="I20">
        <v>10203</v>
      </c>
      <c r="L20" t="s">
        <v>50</v>
      </c>
      <c r="M20">
        <v>295</v>
      </c>
    </row>
    <row r="21" spans="1:13" x14ac:dyDescent="0.25">
      <c r="A21" s="6" t="s">
        <v>46</v>
      </c>
      <c r="B21">
        <v>2098</v>
      </c>
      <c r="C21">
        <f t="shared" si="3"/>
        <v>2.0979999999999999</v>
      </c>
      <c r="D21">
        <f t="shared" ref="D21:D27" si="5">(C20-C21)*1000</f>
        <v>-41.999999999999815</v>
      </c>
      <c r="E21">
        <f t="shared" si="4"/>
        <v>209.79999999999998</v>
      </c>
      <c r="H21" t="s">
        <v>38</v>
      </c>
      <c r="I21">
        <v>2313</v>
      </c>
      <c r="L21" t="s">
        <v>55</v>
      </c>
      <c r="M21">
        <v>147</v>
      </c>
    </row>
    <row r="22" spans="1:13" x14ac:dyDescent="0.25">
      <c r="A22" s="6" t="s">
        <v>52</v>
      </c>
      <c r="B22">
        <v>1474</v>
      </c>
      <c r="C22">
        <f t="shared" si="3"/>
        <v>1.474</v>
      </c>
      <c r="D22">
        <f t="shared" si="5"/>
        <v>623.99999999999989</v>
      </c>
      <c r="E22">
        <f t="shared" si="4"/>
        <v>147.4</v>
      </c>
      <c r="H22" t="s">
        <v>39</v>
      </c>
      <c r="I22">
        <v>1469</v>
      </c>
      <c r="L22" t="s">
        <v>42</v>
      </c>
      <c r="M22">
        <v>101</v>
      </c>
    </row>
    <row r="23" spans="1:13" x14ac:dyDescent="0.25">
      <c r="A23" s="6" t="s">
        <v>18</v>
      </c>
      <c r="B23">
        <v>1032</v>
      </c>
      <c r="C23">
        <f t="shared" si="3"/>
        <v>1.032</v>
      </c>
      <c r="D23">
        <f t="shared" si="5"/>
        <v>441.99999999999994</v>
      </c>
      <c r="E23">
        <f t="shared" si="4"/>
        <v>103.2</v>
      </c>
      <c r="H23" t="s">
        <v>40</v>
      </c>
      <c r="I23">
        <v>1415</v>
      </c>
      <c r="L23" t="s">
        <v>54</v>
      </c>
      <c r="M23">
        <v>93</v>
      </c>
    </row>
    <row r="24" spans="1:13" x14ac:dyDescent="0.25">
      <c r="A24" s="6" t="s">
        <v>53</v>
      </c>
      <c r="B24">
        <v>871</v>
      </c>
      <c r="C24">
        <f t="shared" si="3"/>
        <v>0.871</v>
      </c>
      <c r="D24">
        <f t="shared" si="5"/>
        <v>161.00000000000003</v>
      </c>
      <c r="E24">
        <f t="shared" si="4"/>
        <v>87.100000000000009</v>
      </c>
      <c r="H24" t="s">
        <v>41</v>
      </c>
      <c r="I24">
        <v>1346</v>
      </c>
      <c r="L24" t="s">
        <v>56</v>
      </c>
      <c r="M24">
        <v>93</v>
      </c>
    </row>
    <row r="25" spans="1:13" x14ac:dyDescent="0.25">
      <c r="A25" s="6" t="s">
        <v>54</v>
      </c>
      <c r="B25">
        <v>735</v>
      </c>
      <c r="C25">
        <f t="shared" si="3"/>
        <v>0.73499999999999999</v>
      </c>
      <c r="D25">
        <f t="shared" si="5"/>
        <v>136</v>
      </c>
      <c r="E25">
        <f t="shared" si="4"/>
        <v>73.5</v>
      </c>
      <c r="H25" t="s">
        <v>42</v>
      </c>
      <c r="I25">
        <v>820</v>
      </c>
    </row>
    <row r="26" spans="1:13" x14ac:dyDescent="0.25">
      <c r="A26" s="6"/>
      <c r="H26" t="s">
        <v>43</v>
      </c>
      <c r="I26">
        <v>557</v>
      </c>
    </row>
    <row r="27" spans="1:13" x14ac:dyDescent="0.25">
      <c r="A27" s="6"/>
      <c r="H27" t="s">
        <v>44</v>
      </c>
      <c r="I27">
        <v>429</v>
      </c>
    </row>
    <row r="28" spans="1:13" x14ac:dyDescent="0.25">
      <c r="A28" s="6"/>
      <c r="H28" t="s">
        <v>45</v>
      </c>
      <c r="I28">
        <v>416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B3" sqref="B3"/>
    </sheetView>
  </sheetViews>
  <sheetFormatPr defaultRowHeight="15" x14ac:dyDescent="0.25"/>
  <cols>
    <col min="1" max="1" width="11.5703125" customWidth="1"/>
    <col min="2" max="2" width="10.42578125" bestFit="1" customWidth="1"/>
    <col min="3" max="3" width="9.5703125" customWidth="1"/>
    <col min="5" max="5" width="13.42578125" bestFit="1" customWidth="1"/>
    <col min="6" max="6" width="11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/>
      <c r="E1" s="1" t="s">
        <v>6</v>
      </c>
      <c r="F1" s="1" t="s">
        <v>7</v>
      </c>
    </row>
    <row r="2" spans="1:6" x14ac:dyDescent="0.25">
      <c r="A2" s="2">
        <v>0.65625</v>
      </c>
      <c r="B2" s="2">
        <v>0.8125</v>
      </c>
      <c r="C2" s="4">
        <f>B2-A2</f>
        <v>0.15625</v>
      </c>
      <c r="E2" s="4">
        <f>SUM($C:$C)</f>
        <v>0.15625</v>
      </c>
      <c r="F2" s="5">
        <f>E2</f>
        <v>0.15625</v>
      </c>
    </row>
    <row r="3" spans="1:6" x14ac:dyDescent="0.25">
      <c r="A3" s="2"/>
      <c r="B3" s="2"/>
      <c r="C3" s="3"/>
    </row>
    <row r="4" spans="1:6" x14ac:dyDescent="0.25">
      <c r="A4" s="2"/>
      <c r="B4" s="2"/>
      <c r="C4" s="3"/>
    </row>
    <row r="5" spans="1:6" x14ac:dyDescent="0.25">
      <c r="A5" s="2"/>
      <c r="B5" s="2"/>
      <c r="C5" s="3"/>
    </row>
    <row r="6" spans="1:6" x14ac:dyDescent="0.25">
      <c r="A6" s="2"/>
      <c r="B6" s="2"/>
      <c r="C6" s="3"/>
    </row>
    <row r="7" spans="1:6" x14ac:dyDescent="0.25">
      <c r="A7" s="2"/>
      <c r="B7" s="2"/>
      <c r="C7" s="3"/>
    </row>
    <row r="8" spans="1:6" x14ac:dyDescent="0.25">
      <c r="A8" s="2"/>
      <c r="B8" s="2"/>
      <c r="C8" s="3"/>
    </row>
    <row r="9" spans="1:6" x14ac:dyDescent="0.25">
      <c r="A9" s="2"/>
      <c r="B9" s="2"/>
      <c r="C9" s="3"/>
    </row>
    <row r="10" spans="1:6" x14ac:dyDescent="0.25">
      <c r="A10" s="2"/>
      <c r="B10" s="2"/>
      <c r="C10" s="3"/>
    </row>
    <row r="11" spans="1:6" x14ac:dyDescent="0.25">
      <c r="A11" s="2"/>
      <c r="B11" s="2"/>
      <c r="C11" s="3"/>
    </row>
    <row r="12" spans="1:6" x14ac:dyDescent="0.25">
      <c r="A12" s="2"/>
      <c r="B12" s="2"/>
      <c r="C12" s="3"/>
    </row>
    <row r="13" spans="1:6" x14ac:dyDescent="0.25">
      <c r="A13" s="2"/>
      <c r="B13" s="2"/>
      <c r="C13" s="3"/>
    </row>
    <row r="14" spans="1:6" x14ac:dyDescent="0.25">
      <c r="A14" s="2"/>
      <c r="B14" s="2"/>
      <c r="C14" s="3"/>
    </row>
    <row r="15" spans="1:6" x14ac:dyDescent="0.25">
      <c r="A15" s="2"/>
      <c r="B15" s="2"/>
      <c r="C15" s="3"/>
    </row>
    <row r="16" spans="1:6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  <row r="43" spans="1:3" x14ac:dyDescent="0.25">
      <c r="A43" s="2"/>
      <c r="B43" s="2"/>
      <c r="C43" s="3"/>
    </row>
    <row r="44" spans="1:3" x14ac:dyDescent="0.25">
      <c r="A44" s="2"/>
      <c r="B44" s="2"/>
      <c r="C44" s="3"/>
    </row>
    <row r="45" spans="1:3" x14ac:dyDescent="0.25">
      <c r="A45" s="2"/>
      <c r="B45" s="2"/>
      <c r="C45" s="3"/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2"/>
      <c r="C58" s="3"/>
    </row>
    <row r="59" spans="1:3" x14ac:dyDescent="0.25">
      <c r="A59" s="2"/>
      <c r="B59" s="2"/>
      <c r="C59" s="3"/>
    </row>
    <row r="60" spans="1:3" x14ac:dyDescent="0.25">
      <c r="A60" s="2"/>
      <c r="B60" s="2"/>
      <c r="C60" s="3"/>
    </row>
    <row r="61" spans="1:3" x14ac:dyDescent="0.25">
      <c r="A61" s="2"/>
      <c r="B61" s="2"/>
      <c r="C61" s="3"/>
    </row>
    <row r="62" spans="1:3" x14ac:dyDescent="0.25">
      <c r="A62" s="2"/>
      <c r="B62" s="2"/>
      <c r="C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2" max="2" width="9" customWidth="1"/>
    <col min="3" max="3" width="5.7109375" customWidth="1"/>
    <col min="4" max="5" width="10" bestFit="1" customWidth="1"/>
    <col min="8" max="8" width="14.7109375" bestFit="1" customWidth="1"/>
    <col min="9" max="9" width="15.28515625" bestFit="1" customWidth="1"/>
  </cols>
  <sheetData>
    <row r="1" spans="1:9" x14ac:dyDescent="0.25">
      <c r="A1" t="s">
        <v>26</v>
      </c>
      <c r="B1" t="s">
        <v>27</v>
      </c>
      <c r="D1" t="s">
        <v>25</v>
      </c>
      <c r="E1" t="s">
        <v>20</v>
      </c>
      <c r="F1" t="s">
        <v>21</v>
      </c>
      <c r="H1" t="s">
        <v>28</v>
      </c>
      <c r="I1" t="s">
        <v>29</v>
      </c>
    </row>
    <row r="2" spans="1:9" x14ac:dyDescent="0.25">
      <c r="A2">
        <v>0</v>
      </c>
      <c r="B2">
        <v>0</v>
      </c>
      <c r="C2" s="8" t="s">
        <v>22</v>
      </c>
      <c r="D2">
        <v>16.98</v>
      </c>
      <c r="E2">
        <f>D2</f>
        <v>16.98</v>
      </c>
      <c r="F2">
        <f>E2*COS(A2)-E4*SIN(A2)</f>
        <v>16.98</v>
      </c>
      <c r="H2">
        <f>ATAN2(F2,F3)*180/PI()</f>
        <v>29.635746610806443</v>
      </c>
      <c r="I2">
        <f>IF(H2-90&lt;0,H2-90+360,H2-90)</f>
        <v>299.63574661080645</v>
      </c>
    </row>
    <row r="3" spans="1:9" x14ac:dyDescent="0.25">
      <c r="C3" s="8" t="s">
        <v>23</v>
      </c>
      <c r="D3">
        <v>9.66</v>
      </c>
      <c r="E3">
        <f>D3*COS(B2)+D4*SIN(B2)</f>
        <v>9.66</v>
      </c>
      <c r="F3">
        <f>E3</f>
        <v>9.66</v>
      </c>
    </row>
    <row r="4" spans="1:9" x14ac:dyDescent="0.25">
      <c r="C4" s="8" t="s">
        <v>24</v>
      </c>
      <c r="D4">
        <v>-42.3</v>
      </c>
      <c r="E4">
        <f>-D3*SIN(B2)+D4*COS(B2)</f>
        <v>-42.3</v>
      </c>
      <c r="F4">
        <f>E2*SIN(A2)+E4*COS(A2)</f>
        <v>-42.3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Optimizations</vt:lpstr>
      <vt:lpstr>Time Tracking</vt:lpstr>
      <vt:lpstr>Test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Meli</dc:creator>
  <cp:lastModifiedBy>Michael Meli</cp:lastModifiedBy>
  <dcterms:created xsi:type="dcterms:W3CDTF">2015-02-12T20:30:42Z</dcterms:created>
  <dcterms:modified xsi:type="dcterms:W3CDTF">2015-02-23T05:05:03Z</dcterms:modified>
</cp:coreProperties>
</file>