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ATA_SCIENCE\DID\BDM\capstone\New folder\Final data\"/>
    </mc:Choice>
  </mc:AlternateContent>
  <xr:revisionPtr revIDLastSave="0" documentId="13_ncr:1_{77FA9B52-E9F2-4C97-98D1-9A65E2EB31FC}" xr6:coauthVersionLast="47" xr6:coauthVersionMax="47" xr10:uidLastSave="{00000000-0000-0000-0000-000000000000}"/>
  <bookViews>
    <workbookView xWindow="-98" yWindow="-98" windowWidth="19396" windowHeight="10276" tabRatio="646" firstSheet="1" activeTab="3" xr2:uid="{00000000-000D-0000-FFFF-FFFF00000000}"/>
  </bookViews>
  <sheets>
    <sheet name="Purchase Report" sheetId="1" r:id="rId1"/>
    <sheet name="Item Details" sheetId="2" r:id="rId2"/>
    <sheet name="Sheet1" sheetId="3" r:id="rId3"/>
    <sheet name="purchase side pareto" sheetId="4" r:id="rId4"/>
    <sheet name="pur price flactuation" sheetId="10" r:id="rId5"/>
    <sheet name="monthwise purchase" sheetId="12" r:id="rId6"/>
    <sheet name="weekly supply" sheetId="8" r:id="rId7"/>
    <sheet name="POCstoring mechanism" sheetId="14" r:id="rId8"/>
    <sheet name="Sheet9" sheetId="11" r:id="rId9"/>
  </sheets>
  <externalReferences>
    <externalReference r:id="rId10"/>
  </externalReferences>
  <definedNames>
    <definedName name="_xlnm._FilterDatabase" localSheetId="1" hidden="1">'Item Details'!$A$1:$N$331</definedName>
    <definedName name="_xlnm._FilterDatabase" localSheetId="0" hidden="1">'Purchase Report'!$A$3:$C$158</definedName>
  </definedNames>
  <calcPr calcId="19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3" i="8"/>
  <c r="B4" i="8" l="1"/>
  <c r="D4" i="8" s="1"/>
  <c r="B5" i="8"/>
  <c r="D5" i="8" s="1"/>
  <c r="B6" i="8"/>
  <c r="D6" i="8" s="1"/>
  <c r="B7" i="8"/>
  <c r="D7" i="8" s="1"/>
  <c r="B8" i="8"/>
  <c r="D8" i="8" s="1"/>
  <c r="B9" i="8"/>
  <c r="D9" i="8" s="1"/>
  <c r="B10" i="8"/>
  <c r="D10" i="8" s="1"/>
  <c r="B11" i="8"/>
  <c r="D11" i="8" s="1"/>
  <c r="B12" i="8"/>
  <c r="D12" i="8" s="1"/>
  <c r="B13" i="8"/>
  <c r="D13" i="8" s="1"/>
  <c r="B14" i="8"/>
  <c r="D14" i="8" s="1"/>
  <c r="B15" i="8"/>
  <c r="D15" i="8" s="1"/>
  <c r="B16" i="8"/>
  <c r="D16" i="8" s="1"/>
  <c r="B17" i="8"/>
  <c r="D17" i="8" s="1"/>
  <c r="B18" i="8"/>
  <c r="D18" i="8" s="1"/>
  <c r="B19" i="8"/>
  <c r="D19" i="8" s="1"/>
  <c r="B20" i="8"/>
  <c r="D20" i="8" s="1"/>
  <c r="B21" i="8"/>
  <c r="D21" i="8" s="1"/>
  <c r="B22" i="8"/>
  <c r="D22" i="8" s="1"/>
  <c r="B23" i="8"/>
  <c r="D23" i="8" s="1"/>
  <c r="B24" i="8"/>
  <c r="D24" i="8" s="1"/>
  <c r="B3" i="8"/>
  <c r="D3" i="8" s="1"/>
  <c r="M3" i="2"/>
  <c r="F94" i="2" l="1"/>
  <c r="J9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" i="2"/>
  <c r="F2" i="4"/>
  <c r="E100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4" i="1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G2" i="4" l="1"/>
  <c r="F3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G3" i="4" l="1"/>
  <c r="F4" i="4"/>
  <c r="G4" i="4" l="1"/>
  <c r="F5" i="4"/>
  <c r="G5" i="4" l="1"/>
  <c r="F6" i="4"/>
  <c r="G6" i="4" l="1"/>
  <c r="F7" i="4"/>
  <c r="G7" i="4" l="1"/>
  <c r="F8" i="4"/>
  <c r="G8" i="4" l="1"/>
  <c r="F9" i="4"/>
  <c r="G9" i="4" l="1"/>
  <c r="F10" i="4"/>
  <c r="F11" i="4" l="1"/>
  <c r="G10" i="4"/>
  <c r="F12" i="4" l="1"/>
  <c r="G11" i="4"/>
  <c r="F13" i="4" l="1"/>
  <c r="G12" i="4"/>
  <c r="F14" i="4" l="1"/>
  <c r="G13" i="4"/>
  <c r="F15" i="4" l="1"/>
  <c r="G14" i="4"/>
  <c r="F16" i="4" l="1"/>
  <c r="G15" i="4"/>
  <c r="F17" i="4" l="1"/>
  <c r="G16" i="4"/>
  <c r="F18" i="4" l="1"/>
  <c r="G17" i="4"/>
  <c r="F19" i="4" l="1"/>
  <c r="G18" i="4"/>
  <c r="F20" i="4" l="1"/>
  <c r="G19" i="4"/>
  <c r="F21" i="4" l="1"/>
  <c r="G20" i="4"/>
  <c r="F22" i="4" l="1"/>
  <c r="G21" i="4"/>
  <c r="F23" i="4" l="1"/>
  <c r="G22" i="4"/>
  <c r="F24" i="4" l="1"/>
  <c r="G23" i="4"/>
  <c r="F25" i="4" l="1"/>
  <c r="G24" i="4"/>
  <c r="F26" i="4" l="1"/>
  <c r="G25" i="4"/>
  <c r="F27" i="4" l="1"/>
  <c r="G26" i="4"/>
  <c r="F28" i="4" l="1"/>
  <c r="G27" i="4"/>
  <c r="F29" i="4" l="1"/>
  <c r="G28" i="4"/>
  <c r="F30" i="4" l="1"/>
  <c r="G29" i="4"/>
  <c r="F31" i="4" l="1"/>
  <c r="G30" i="4"/>
  <c r="F32" i="4" l="1"/>
  <c r="G31" i="4"/>
  <c r="F33" i="4" l="1"/>
  <c r="G32" i="4"/>
  <c r="F34" i="4" l="1"/>
  <c r="G33" i="4"/>
  <c r="F35" i="4" l="1"/>
  <c r="G34" i="4"/>
  <c r="F36" i="4" l="1"/>
  <c r="G35" i="4"/>
  <c r="F37" i="4" l="1"/>
  <c r="G36" i="4"/>
  <c r="F38" i="4" l="1"/>
  <c r="G37" i="4"/>
  <c r="F39" i="4" l="1"/>
  <c r="G38" i="4"/>
  <c r="F40" i="4" l="1"/>
  <c r="G39" i="4"/>
  <c r="F41" i="4" l="1"/>
  <c r="G40" i="4"/>
  <c r="F42" i="4" l="1"/>
  <c r="G41" i="4"/>
  <c r="F43" i="4" l="1"/>
  <c r="G42" i="4"/>
  <c r="F44" i="4" l="1"/>
  <c r="G43" i="4"/>
  <c r="F45" i="4" l="1"/>
  <c r="G44" i="4"/>
  <c r="F46" i="4" l="1"/>
  <c r="G45" i="4"/>
  <c r="F47" i="4" l="1"/>
  <c r="G46" i="4"/>
  <c r="F48" i="4" l="1"/>
  <c r="G47" i="4"/>
  <c r="F49" i="4" l="1"/>
  <c r="G48" i="4"/>
  <c r="F50" i="4" l="1"/>
  <c r="G49" i="4"/>
  <c r="F51" i="4" l="1"/>
  <c r="G50" i="4"/>
  <c r="F52" i="4" l="1"/>
  <c r="G51" i="4"/>
  <c r="F53" i="4" l="1"/>
  <c r="G52" i="4"/>
  <c r="F54" i="4" l="1"/>
  <c r="G53" i="4"/>
  <c r="F55" i="4" l="1"/>
  <c r="G54" i="4"/>
  <c r="F56" i="4" l="1"/>
  <c r="G55" i="4"/>
  <c r="F57" i="4" l="1"/>
  <c r="G56" i="4"/>
  <c r="F58" i="4" l="1"/>
  <c r="G57" i="4"/>
  <c r="F59" i="4" l="1"/>
  <c r="G58" i="4"/>
  <c r="F60" i="4" l="1"/>
  <c r="G59" i="4"/>
  <c r="F61" i="4" l="1"/>
  <c r="G60" i="4"/>
  <c r="F62" i="4" l="1"/>
  <c r="G61" i="4"/>
  <c r="F63" i="4" l="1"/>
  <c r="G62" i="4"/>
  <c r="F64" i="4" l="1"/>
  <c r="G63" i="4"/>
  <c r="F65" i="4" l="1"/>
  <c r="G64" i="4"/>
  <c r="F66" i="4" l="1"/>
  <c r="G65" i="4"/>
  <c r="F67" i="4" l="1"/>
  <c r="G66" i="4"/>
  <c r="F68" i="4" l="1"/>
  <c r="G67" i="4"/>
  <c r="F69" i="4" l="1"/>
  <c r="G68" i="4"/>
  <c r="F70" i="4" l="1"/>
  <c r="G69" i="4"/>
  <c r="F71" i="4" l="1"/>
  <c r="G70" i="4"/>
  <c r="F72" i="4" l="1"/>
  <c r="G71" i="4"/>
  <c r="F73" i="4" l="1"/>
  <c r="G72" i="4"/>
  <c r="F74" i="4" l="1"/>
  <c r="G73" i="4"/>
  <c r="F75" i="4" l="1"/>
  <c r="G74" i="4"/>
  <c r="F76" i="4" l="1"/>
  <c r="G75" i="4"/>
  <c r="F77" i="4" l="1"/>
  <c r="G76" i="4"/>
  <c r="F78" i="4" l="1"/>
  <c r="G77" i="4"/>
  <c r="F79" i="4" l="1"/>
  <c r="G78" i="4"/>
  <c r="F80" i="4" l="1"/>
  <c r="G79" i="4"/>
  <c r="F81" i="4" l="1"/>
  <c r="G80" i="4"/>
  <c r="F82" i="4" l="1"/>
  <c r="G81" i="4"/>
  <c r="F83" i="4" l="1"/>
  <c r="G82" i="4"/>
  <c r="F84" i="4" l="1"/>
  <c r="G83" i="4"/>
  <c r="F85" i="4" l="1"/>
  <c r="G84" i="4"/>
  <c r="F86" i="4" l="1"/>
  <c r="G85" i="4"/>
  <c r="F87" i="4" l="1"/>
  <c r="G86" i="4"/>
  <c r="F88" i="4" l="1"/>
  <c r="G87" i="4"/>
  <c r="F89" i="4" l="1"/>
  <c r="G88" i="4"/>
  <c r="F90" i="4" l="1"/>
  <c r="G89" i="4"/>
  <c r="F91" i="4" l="1"/>
  <c r="G90" i="4"/>
  <c r="F92" i="4" l="1"/>
  <c r="G91" i="4"/>
  <c r="F93" i="4" l="1"/>
  <c r="G92" i="4"/>
  <c r="F94" i="4" l="1"/>
  <c r="G93" i="4"/>
  <c r="F95" i="4" l="1"/>
  <c r="G94" i="4"/>
  <c r="F96" i="4" l="1"/>
  <c r="G95" i="4"/>
  <c r="F97" i="4" l="1"/>
  <c r="G96" i="4"/>
  <c r="F98" i="4" l="1"/>
  <c r="G97" i="4"/>
  <c r="F99" i="4" l="1"/>
  <c r="G99" i="4" s="1"/>
  <c r="G98" i="4"/>
</calcChain>
</file>

<file path=xl/sharedStrings.xml><?xml version="1.0" encoding="utf-8"?>
<sst xmlns="http://schemas.openxmlformats.org/spreadsheetml/2006/main" count="1796" uniqueCount="266">
  <si>
    <t>Date</t>
  </si>
  <si>
    <t>Total Amount</t>
  </si>
  <si>
    <t>PIJUSH TRADING COMPANY</t>
  </si>
  <si>
    <t>Iliyash printing</t>
  </si>
  <si>
    <t>ALPANA INDUSTRIES</t>
  </si>
  <si>
    <t>GAYATRI AND SONS</t>
  </si>
  <si>
    <t>GLOBAL CHEMICALS LIMITED</t>
  </si>
  <si>
    <t>TEWARI ASSOCIATES</t>
  </si>
  <si>
    <t>RAGHAV CHOCO EXPORTS</t>
  </si>
  <si>
    <t>SAURABH MARKETING CONCERN</t>
  </si>
  <si>
    <t>BLOOM FOOD ADDITIVES PVT LTD</t>
  </si>
  <si>
    <t>MOHAN IMPEX</t>
  </si>
  <si>
    <t>CHEMEX INDIA</t>
  </si>
  <si>
    <t>big boss</t>
  </si>
  <si>
    <t>THE VESCO PRODUCTS COMPANY</t>
  </si>
  <si>
    <t>REFRIGIRATING MACHINERY MART</t>
  </si>
  <si>
    <t>M.R DISTRIBUTORS</t>
  </si>
  <si>
    <t>Item Name</t>
  </si>
  <si>
    <t>Category</t>
  </si>
  <si>
    <t>Quantity</t>
  </si>
  <si>
    <t>Unit</t>
  </si>
  <si>
    <t>Discount Percent</t>
  </si>
  <si>
    <t>Discount</t>
  </si>
  <si>
    <t>Tax Percent</t>
  </si>
  <si>
    <t>Tax</t>
  </si>
  <si>
    <t>Amount</t>
  </si>
  <si>
    <t>glass cup</t>
  </si>
  <si>
    <t>th</t>
  </si>
  <si>
    <t>Plastic products</t>
  </si>
  <si>
    <t>KG</t>
  </si>
  <si>
    <t>bati cup</t>
  </si>
  <si>
    <t>40ml cup</t>
  </si>
  <si>
    <t>bush orange oil</t>
  </si>
  <si>
    <t>Essence</t>
  </si>
  <si>
    <t>BTL</t>
  </si>
  <si>
    <t>peacock lichi doon</t>
  </si>
  <si>
    <t>peacock rabri SP</t>
  </si>
  <si>
    <t>A custr</t>
  </si>
  <si>
    <t>PAC</t>
  </si>
  <si>
    <t>Cec Vanilla</t>
  </si>
  <si>
    <t>suji</t>
  </si>
  <si>
    <t>pata</t>
  </si>
  <si>
    <t>natraj brand apple green 500 gm</t>
  </si>
  <si>
    <t>Food colour</t>
  </si>
  <si>
    <t>Two babies brand raspberry 500gm</t>
  </si>
  <si>
    <t>Two babies brand raspberry red 1 kg</t>
  </si>
  <si>
    <t>Two babies brand lemon yellow 500gm</t>
  </si>
  <si>
    <t>Two babies brand orange red 500 gm</t>
  </si>
  <si>
    <t>Firmx</t>
  </si>
  <si>
    <t>No.1 suji</t>
  </si>
  <si>
    <t>mini chocobar wrappers</t>
  </si>
  <si>
    <t>peacock gogia mist</t>
  </si>
  <si>
    <t>peacock mango MP 500 ml</t>
  </si>
  <si>
    <t>peacock orange MP paste 500ml</t>
  </si>
  <si>
    <t>B custr yl</t>
  </si>
  <si>
    <t>B custr wh</t>
  </si>
  <si>
    <t>CMC</t>
  </si>
  <si>
    <t>cocont dst</t>
  </si>
  <si>
    <t>BAG</t>
  </si>
  <si>
    <t>tn</t>
  </si>
  <si>
    <t>PC</t>
  </si>
  <si>
    <t>milk flavour</t>
  </si>
  <si>
    <t>Two babies brand orange red</t>
  </si>
  <si>
    <t>chocopaste</t>
  </si>
  <si>
    <t>C.cornto set</t>
  </si>
  <si>
    <t>Ice cream cones</t>
  </si>
  <si>
    <t>BOX</t>
  </si>
  <si>
    <t>B.cornto set</t>
  </si>
  <si>
    <t>jack</t>
  </si>
  <si>
    <t>Oil orange sweet</t>
  </si>
  <si>
    <t>chutney compound</t>
  </si>
  <si>
    <t>L/Y spl</t>
  </si>
  <si>
    <t>O/R  spl</t>
  </si>
  <si>
    <t>B/C spl</t>
  </si>
  <si>
    <t>50 lt pty</t>
  </si>
  <si>
    <t>No.1 CMC</t>
  </si>
  <si>
    <t>B.top</t>
  </si>
  <si>
    <t>PAT</t>
  </si>
  <si>
    <t>c top</t>
  </si>
  <si>
    <t>jalzera wrappers</t>
  </si>
  <si>
    <t>coco P</t>
  </si>
  <si>
    <t>Mango flavour</t>
  </si>
  <si>
    <t>Rpo oil</t>
  </si>
  <si>
    <t>milk emulsion</t>
  </si>
  <si>
    <t>rica oil</t>
  </si>
  <si>
    <t>milk ess</t>
  </si>
  <si>
    <t>R/R spl 100gm</t>
  </si>
  <si>
    <t>L/Y spl 100 gm</t>
  </si>
  <si>
    <t>O/R  spl 100gm</t>
  </si>
  <si>
    <t>tower vanilla</t>
  </si>
  <si>
    <t>butterscoth</t>
  </si>
  <si>
    <t>banana 100ml</t>
  </si>
  <si>
    <t>navlangur</t>
  </si>
  <si>
    <t>L/Y spl 500 gm</t>
  </si>
  <si>
    <t>kesari spl 100 gm</t>
  </si>
  <si>
    <t>orange wrappers</t>
  </si>
  <si>
    <t>premium custurd powder 1 kg pack</t>
  </si>
  <si>
    <t>UnitPrice with Tax</t>
  </si>
  <si>
    <t>UnitPrice without Tax</t>
  </si>
  <si>
    <t>allachi 100 ml</t>
  </si>
  <si>
    <t>banana 500ml</t>
  </si>
  <si>
    <t>Green mango 100ml</t>
  </si>
  <si>
    <t>Green mango 500ml</t>
  </si>
  <si>
    <t>James vanilla 500ml</t>
  </si>
  <si>
    <t>James orange 100ml</t>
  </si>
  <si>
    <t>James vanilla 100ml</t>
  </si>
  <si>
    <t>Emulsion and syrup</t>
  </si>
  <si>
    <t>Big chocobar wrappers</t>
  </si>
  <si>
    <t>green mango wrappers</t>
  </si>
  <si>
    <t>kulfi wrappers</t>
  </si>
  <si>
    <t>maza mango wrappers</t>
  </si>
  <si>
    <t>milkbar wrappers</t>
  </si>
  <si>
    <t>pinapple wrappers</t>
  </si>
  <si>
    <t>strawberry wrappers</t>
  </si>
  <si>
    <t>Vegetable Oil</t>
  </si>
  <si>
    <t>Lily oil</t>
  </si>
  <si>
    <t>citric</t>
  </si>
  <si>
    <t>paper products</t>
  </si>
  <si>
    <t>c.jama</t>
  </si>
  <si>
    <t>butter</t>
  </si>
  <si>
    <t>powder and crystalline Food products</t>
  </si>
  <si>
    <t>Supplier Name</t>
  </si>
  <si>
    <t>shankar das</t>
  </si>
  <si>
    <t>milkbar L</t>
  </si>
  <si>
    <t>rose 100</t>
  </si>
  <si>
    <t>green mango ess 100ml</t>
  </si>
  <si>
    <t>allachi 500ml</t>
  </si>
  <si>
    <t>37 pepsi roll</t>
  </si>
  <si>
    <t>green mango ess</t>
  </si>
  <si>
    <t>lichi wrappers</t>
  </si>
  <si>
    <t>40ml lid</t>
  </si>
  <si>
    <t>stick</t>
  </si>
  <si>
    <t>BDL</t>
  </si>
  <si>
    <t>No.1 stick</t>
  </si>
  <si>
    <t>spoon</t>
  </si>
  <si>
    <t>No.2 stick</t>
  </si>
  <si>
    <t>O stick</t>
  </si>
  <si>
    <t>bati lid</t>
  </si>
  <si>
    <t>sampurna</t>
  </si>
  <si>
    <t>29 pepsi roll</t>
  </si>
  <si>
    <t>33 pepsi roll</t>
  </si>
  <si>
    <t>J orange 100ml</t>
  </si>
  <si>
    <t>allachi 100</t>
  </si>
  <si>
    <t>g mango 100ml</t>
  </si>
  <si>
    <t>Wooden item</t>
  </si>
  <si>
    <t>Month</t>
  </si>
  <si>
    <t>meg chemicals</t>
  </si>
  <si>
    <t>swtx</t>
  </si>
  <si>
    <t>sacarin</t>
  </si>
  <si>
    <t>Row Labels</t>
  </si>
  <si>
    <t>Grand Total</t>
  </si>
  <si>
    <t>Oct</t>
  </si>
  <si>
    <t>Nov</t>
  </si>
  <si>
    <t>Dec</t>
  </si>
  <si>
    <t>Jan</t>
  </si>
  <si>
    <t>Feb</t>
  </si>
  <si>
    <t>Mar</t>
  </si>
  <si>
    <t>Apr</t>
  </si>
  <si>
    <t>May</t>
  </si>
  <si>
    <t>Sum of Total Amount</t>
  </si>
  <si>
    <t>week</t>
  </si>
  <si>
    <t>month</t>
  </si>
  <si>
    <t>(blank)</t>
  </si>
  <si>
    <t>Sum of Amount</t>
  </si>
  <si>
    <t>total</t>
  </si>
  <si>
    <t>cumulative revenue</t>
  </si>
  <si>
    <t>% cumulative revenue</t>
  </si>
  <si>
    <t>week no</t>
  </si>
  <si>
    <t>Column Labels</t>
  </si>
  <si>
    <t>Products</t>
  </si>
  <si>
    <t>Sum of Quantity</t>
  </si>
  <si>
    <t>Purchase quantity</t>
  </si>
  <si>
    <t>products</t>
  </si>
  <si>
    <t>demand quantity</t>
  </si>
  <si>
    <t>custurd powder</t>
  </si>
  <si>
    <t>dark chocopaste</t>
  </si>
  <si>
    <t>fruty roll</t>
  </si>
  <si>
    <t>Rabri ess</t>
  </si>
  <si>
    <t>pepsi machine</t>
  </si>
  <si>
    <t>club</t>
  </si>
  <si>
    <t>K custr</t>
  </si>
  <si>
    <t>40ml cup no.2</t>
  </si>
  <si>
    <t>R/R spl</t>
  </si>
  <si>
    <t>green mango 500ml</t>
  </si>
  <si>
    <t>A/G spl</t>
  </si>
  <si>
    <t>allachi 100ml</t>
  </si>
  <si>
    <t>chocolate crush</t>
  </si>
  <si>
    <t>label</t>
  </si>
  <si>
    <t>O/R  od</t>
  </si>
  <si>
    <t>calcium</t>
  </si>
  <si>
    <t>45 pepsi roll</t>
  </si>
  <si>
    <t>m mango ess</t>
  </si>
  <si>
    <t>star oil</t>
  </si>
  <si>
    <t>C/B spl</t>
  </si>
  <si>
    <t>C.cornto</t>
  </si>
  <si>
    <t>lichi ess</t>
  </si>
  <si>
    <t>orange crush</t>
  </si>
  <si>
    <t>coconut 500ml</t>
  </si>
  <si>
    <t>L/Y od</t>
  </si>
  <si>
    <t>var</t>
  </si>
  <si>
    <t>vanilla</t>
  </si>
  <si>
    <t>IFF chocolate ess</t>
  </si>
  <si>
    <t>jalzera</t>
  </si>
  <si>
    <t>c jama</t>
  </si>
  <si>
    <t>glucose</t>
  </si>
  <si>
    <t>chocolate wrappers</t>
  </si>
  <si>
    <t>pinapple 500ml</t>
  </si>
  <si>
    <t>james butterscotch</t>
  </si>
  <si>
    <t>comp oil</t>
  </si>
  <si>
    <t>R/R od</t>
  </si>
  <si>
    <t>chocopaste 5kg</t>
  </si>
  <si>
    <t>green mango 100ml</t>
  </si>
  <si>
    <t>g.fruity</t>
  </si>
  <si>
    <t>vanilla essence</t>
  </si>
  <si>
    <t>strawberry</t>
  </si>
  <si>
    <t>kanishka white paste</t>
  </si>
  <si>
    <t>strawberry essence</t>
  </si>
  <si>
    <t>nuttyroll wrappers</t>
  </si>
  <si>
    <t>mango crush</t>
  </si>
  <si>
    <t>B.cornto</t>
  </si>
  <si>
    <t>kanishka orange paste</t>
  </si>
  <si>
    <t>B. jama</t>
  </si>
  <si>
    <t>ripe mango essence</t>
  </si>
  <si>
    <t>kanishka mango paste</t>
  </si>
  <si>
    <t>coconut 100ml</t>
  </si>
  <si>
    <t>custr</t>
  </si>
  <si>
    <t>james vanilla powder 500gm</t>
  </si>
  <si>
    <t>strawberry crush</t>
  </si>
  <si>
    <t>rose</t>
  </si>
  <si>
    <t>rose pink spl</t>
  </si>
  <si>
    <t>G/M spl</t>
  </si>
  <si>
    <t>Total inventory</t>
  </si>
  <si>
    <t>deficit</t>
  </si>
  <si>
    <t>Total demanded-supply defecit and surplus</t>
  </si>
  <si>
    <t>Row Lables</t>
  </si>
  <si>
    <t>Priority</t>
  </si>
  <si>
    <t>High</t>
  </si>
  <si>
    <t>demands</t>
  </si>
  <si>
    <t>price fluctuations</t>
  </si>
  <si>
    <t>POCs</t>
  </si>
  <si>
    <t>stable</t>
  </si>
  <si>
    <t>seasonal</t>
  </si>
  <si>
    <t>unstable</t>
  </si>
  <si>
    <t>price swings</t>
  </si>
  <si>
    <t>stable price</t>
  </si>
  <si>
    <t>40 ml cup</t>
  </si>
  <si>
    <t>C.cornetto set</t>
  </si>
  <si>
    <t>Custurd Powder</t>
  </si>
  <si>
    <t>Glass cup</t>
  </si>
  <si>
    <t>Jack</t>
  </si>
  <si>
    <t>Sacarin</t>
  </si>
  <si>
    <t>Citric</t>
  </si>
  <si>
    <t>Kulfi Wrappers</t>
  </si>
  <si>
    <t>Milkbar Wrappers</t>
  </si>
  <si>
    <t>NO.1 CMC</t>
  </si>
  <si>
    <t>NO.1 Suji</t>
  </si>
  <si>
    <t>Orange Wrappers</t>
  </si>
  <si>
    <t>Pata</t>
  </si>
  <si>
    <t>Medium</t>
  </si>
  <si>
    <t>40 ml lid</t>
  </si>
  <si>
    <t>No.1 Stick</t>
  </si>
  <si>
    <t>mini chocobar Wrappers</t>
  </si>
  <si>
    <t>Stick</t>
  </si>
  <si>
    <t>Suji</t>
  </si>
  <si>
    <t>coconut dust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</si>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</sst>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&quot;₹&quot;\ #,##0.00"/>
    <numFmt numFmtId="165" formatCode="_ [$₹-4009]\ * #,##0.00_ ;_ [$₹-4009]\ * \-#,##0.00_ ;_ [$₹-4009]\ * &quot;-&quot;??_ ;_ @_ 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9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0" fontId="0" fillId="0" borderId="1" xfId="0" applyBorder="1" applyAlignment="1">
      <alignment horizontal="left"/>
    </xf>
    <xf numFmtId="14" fontId="2" fillId="0" borderId="0" xfId="0" applyNumberFormat="1" applyFont="1"/>
    <xf numFmtId="165" fontId="2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2" fontId="0" fillId="0" borderId="0" xfId="0" applyNumberFormat="1"/>
    <xf numFmtId="2" fontId="2" fillId="0" borderId="0" xfId="0" applyNumberFormat="1" applyFont="1"/>
    <xf numFmtId="166" fontId="0" fillId="0" borderId="0" xfId="0" applyNumberFormat="1"/>
    <xf numFmtId="165" fontId="2" fillId="0" borderId="0" xfId="0" applyNumberFormat="1" applyFont="1"/>
    <xf numFmtId="165" fontId="0" fillId="0" borderId="0" xfId="1" applyNumberFormat="1" applyFont="1"/>
    <xf numFmtId="165" fontId="2" fillId="0" borderId="0" xfId="1" applyNumberFormat="1" applyFont="1"/>
    <xf numFmtId="0" fontId="0" fillId="0" borderId="0" xfId="0" pivotButton="1"/>
    <xf numFmtId="0" fontId="4" fillId="3" borderId="2" xfId="0" applyFont="1" applyFill="1" applyBorder="1"/>
    <xf numFmtId="0" fontId="4" fillId="3" borderId="4" xfId="0" applyFont="1" applyFill="1" applyBorder="1"/>
    <xf numFmtId="14" fontId="4" fillId="3" borderId="2" xfId="0" applyNumberFormat="1" applyFont="1" applyFill="1" applyBorder="1"/>
    <xf numFmtId="14" fontId="0" fillId="0" borderId="1" xfId="0" applyNumberFormat="1" applyBorder="1" applyAlignment="1">
      <alignment horizontal="left"/>
    </xf>
    <xf numFmtId="0" fontId="3" fillId="2" borderId="0" xfId="3"/>
    <xf numFmtId="9" fontId="3" fillId="2" borderId="0" xfId="3" applyNumberFormat="1"/>
    <xf numFmtId="0" fontId="3" fillId="2" borderId="1" xfId="3" applyBorder="1" applyAlignment="1">
      <alignment horizontal="left"/>
    </xf>
    <xf numFmtId="0" fontId="3" fillId="2" borderId="1" xfId="3" applyNumberFormat="1" applyBorder="1"/>
    <xf numFmtId="0" fontId="4" fillId="3" borderId="5" xfId="0" applyFont="1" applyFill="1" applyBorder="1"/>
    <xf numFmtId="0" fontId="0" fillId="0" borderId="3" xfId="0" applyBorder="1" applyAlignment="1">
      <alignment horizontal="left"/>
    </xf>
    <xf numFmtId="0" fontId="4" fillId="3" borderId="0" xfId="0" applyFont="1" applyFill="1"/>
    <xf numFmtId="0" fontId="0" fillId="0" borderId="6" xfId="0" applyBorder="1"/>
    <xf numFmtId="0" fontId="0" fillId="0" borderId="6" xfId="0" applyBorder="1" applyAlignment="1">
      <alignment horizontal="left"/>
    </xf>
    <xf numFmtId="0" fontId="0" fillId="4" borderId="0" xfId="0" applyFill="1"/>
    <xf numFmtId="0" fontId="0" fillId="4" borderId="6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urrency" xfId="2" builtinId="4"/>
    <cellStyle name="Good" xfId="3" builtinId="26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Sum of Total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Sheet1!$D$2:$D$9</c:f>
              <c:strCache>
                <c:ptCount val="8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346480</c:v>
                </c:pt>
                <c:pt idx="1">
                  <c:v>46138</c:v>
                </c:pt>
                <c:pt idx="2">
                  <c:v>104620</c:v>
                </c:pt>
                <c:pt idx="3">
                  <c:v>177244</c:v>
                </c:pt>
                <c:pt idx="4">
                  <c:v>328006</c:v>
                </c:pt>
                <c:pt idx="5">
                  <c:v>908960</c:v>
                </c:pt>
                <c:pt idx="6">
                  <c:v>946327</c:v>
                </c:pt>
                <c:pt idx="7">
                  <c:v>510428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4-4CE6-A39D-DBC57345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22495"/>
        <c:axId val="552538159"/>
      </c:lineChart>
      <c:catAx>
        <c:axId val="9674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8159"/>
        <c:crosses val="autoZero"/>
        <c:auto val="1"/>
        <c:lblAlgn val="ctr"/>
        <c:lblOffset val="100"/>
        <c:noMultiLvlLbl val="0"/>
      </c:catAx>
      <c:valAx>
        <c:axId val="5525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Pareto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5193011597105"/>
          <c:y val="0.14963189466876239"/>
          <c:w val="0.74570274171240647"/>
          <c:h val="0.38628887056339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'purchase side pareto'!$E$1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side pareto'!$D$2:$D$99</c:f>
              <c:strCache>
                <c:ptCount val="98"/>
                <c:pt idx="0">
                  <c:v>chocopaste</c:v>
                </c:pt>
                <c:pt idx="1">
                  <c:v>sacarin</c:v>
                </c:pt>
                <c:pt idx="2">
                  <c:v>Lily oil</c:v>
                </c:pt>
                <c:pt idx="3">
                  <c:v>swtx</c:v>
                </c:pt>
                <c:pt idx="4">
                  <c:v>mini chocobar wrappers</c:v>
                </c:pt>
                <c:pt idx="5">
                  <c:v>glass cup</c:v>
                </c:pt>
                <c:pt idx="6">
                  <c:v>suji</c:v>
                </c:pt>
                <c:pt idx="7">
                  <c:v>jack</c:v>
                </c:pt>
                <c:pt idx="8">
                  <c:v>pata</c:v>
                </c:pt>
                <c:pt idx="9">
                  <c:v>cocont dst</c:v>
                </c:pt>
                <c:pt idx="10">
                  <c:v>No.1 CMC</c:v>
                </c:pt>
                <c:pt idx="11">
                  <c:v>citric</c:v>
                </c:pt>
                <c:pt idx="12">
                  <c:v>37 pepsi roll</c:v>
                </c:pt>
                <c:pt idx="13">
                  <c:v>50 lt pty</c:v>
                </c:pt>
                <c:pt idx="14">
                  <c:v>stick</c:v>
                </c:pt>
                <c:pt idx="15">
                  <c:v>orange wrappers</c:v>
                </c:pt>
                <c:pt idx="16">
                  <c:v>bati cup</c:v>
                </c:pt>
                <c:pt idx="17">
                  <c:v>No.1 suji</c:v>
                </c:pt>
                <c:pt idx="18">
                  <c:v>40ml cup</c:v>
                </c:pt>
                <c:pt idx="19">
                  <c:v>milkbar wrappers</c:v>
                </c:pt>
                <c:pt idx="20">
                  <c:v>B.cornto set</c:v>
                </c:pt>
                <c:pt idx="21">
                  <c:v>green mango wrappers</c:v>
                </c:pt>
                <c:pt idx="22">
                  <c:v>C.cornto set</c:v>
                </c:pt>
                <c:pt idx="23">
                  <c:v>James vanilla 500ml</c:v>
                </c:pt>
                <c:pt idx="24">
                  <c:v>strawberry wrappers</c:v>
                </c:pt>
                <c:pt idx="25">
                  <c:v>kulfi wrappers</c:v>
                </c:pt>
                <c:pt idx="26">
                  <c:v>CMC</c:v>
                </c:pt>
                <c:pt idx="27">
                  <c:v>bush orange oil</c:v>
                </c:pt>
                <c:pt idx="28">
                  <c:v>Firmx</c:v>
                </c:pt>
                <c:pt idx="29">
                  <c:v>Rpo oil</c:v>
                </c:pt>
                <c:pt idx="30">
                  <c:v>peacock rabri SP</c:v>
                </c:pt>
                <c:pt idx="31">
                  <c:v>pinapple wrappers</c:v>
                </c:pt>
                <c:pt idx="32">
                  <c:v>spoon</c:v>
                </c:pt>
                <c:pt idx="33">
                  <c:v>40ml lid</c:v>
                </c:pt>
                <c:pt idx="34">
                  <c:v>A custr</c:v>
                </c:pt>
                <c:pt idx="35">
                  <c:v>No.1 stick</c:v>
                </c:pt>
                <c:pt idx="36">
                  <c:v>c top</c:v>
                </c:pt>
                <c:pt idx="37">
                  <c:v>Cec Vanilla</c:v>
                </c:pt>
                <c:pt idx="38">
                  <c:v>maza mango wrappers</c:v>
                </c:pt>
                <c:pt idx="39">
                  <c:v>peacock orange MP paste 500ml</c:v>
                </c:pt>
                <c:pt idx="40">
                  <c:v>B.top</c:v>
                </c:pt>
                <c:pt idx="41">
                  <c:v>B custr yl</c:v>
                </c:pt>
                <c:pt idx="42">
                  <c:v>milk flavour</c:v>
                </c:pt>
                <c:pt idx="43">
                  <c:v>B custr wh</c:v>
                </c:pt>
                <c:pt idx="44">
                  <c:v>rica oil</c:v>
                </c:pt>
                <c:pt idx="45">
                  <c:v>peacock lichi doon</c:v>
                </c:pt>
                <c:pt idx="46">
                  <c:v>29 pepsi roll</c:v>
                </c:pt>
                <c:pt idx="47">
                  <c:v>Big chocobar wrappers</c:v>
                </c:pt>
                <c:pt idx="48">
                  <c:v>jalzera wrappers</c:v>
                </c:pt>
                <c:pt idx="49">
                  <c:v>milkbar L</c:v>
                </c:pt>
                <c:pt idx="50">
                  <c:v>coco P</c:v>
                </c:pt>
                <c:pt idx="51">
                  <c:v>O/R  spl</c:v>
                </c:pt>
                <c:pt idx="52">
                  <c:v>butter</c:v>
                </c:pt>
                <c:pt idx="53">
                  <c:v>c.jama</c:v>
                </c:pt>
                <c:pt idx="54">
                  <c:v>O stick</c:v>
                </c:pt>
                <c:pt idx="55">
                  <c:v>navlangur</c:v>
                </c:pt>
                <c:pt idx="56">
                  <c:v>Mango flavour</c:v>
                </c:pt>
                <c:pt idx="57">
                  <c:v>No.2 stick</c:v>
                </c:pt>
                <c:pt idx="58">
                  <c:v>peacock gogia mist</c:v>
                </c:pt>
                <c:pt idx="59">
                  <c:v>peacock mango MP 500 ml</c:v>
                </c:pt>
                <c:pt idx="60">
                  <c:v>L/Y spl</c:v>
                </c:pt>
                <c:pt idx="61">
                  <c:v>milk emulsion</c:v>
                </c:pt>
                <c:pt idx="62">
                  <c:v>33 pepsi roll</c:v>
                </c:pt>
                <c:pt idx="63">
                  <c:v>milk ess</c:v>
                </c:pt>
                <c:pt idx="64">
                  <c:v>Oil orange sweet</c:v>
                </c:pt>
                <c:pt idx="65">
                  <c:v>Two babies brand orange red 500 gm</c:v>
                </c:pt>
                <c:pt idx="66">
                  <c:v>premium custurd powder 1 kg pack</c:v>
                </c:pt>
                <c:pt idx="67">
                  <c:v>allachi 100 ml</c:v>
                </c:pt>
                <c:pt idx="68">
                  <c:v>allachi 500ml</c:v>
                </c:pt>
                <c:pt idx="69">
                  <c:v>tower vanilla</c:v>
                </c:pt>
                <c:pt idx="70">
                  <c:v>sampurna</c:v>
                </c:pt>
                <c:pt idx="71">
                  <c:v>butterscoth</c:v>
                </c:pt>
                <c:pt idx="72">
                  <c:v>Green mango 500ml</c:v>
                </c:pt>
                <c:pt idx="73">
                  <c:v>Two babies brand lemon yellow 500gm</c:v>
                </c:pt>
                <c:pt idx="74">
                  <c:v>Two babies brand orange red</c:v>
                </c:pt>
                <c:pt idx="75">
                  <c:v>banana 500ml</c:v>
                </c:pt>
                <c:pt idx="76">
                  <c:v>bati lid</c:v>
                </c:pt>
                <c:pt idx="77">
                  <c:v>lichi wrappers</c:v>
                </c:pt>
                <c:pt idx="78">
                  <c:v>James vanilla 100ml</c:v>
                </c:pt>
                <c:pt idx="79">
                  <c:v>B/C spl</c:v>
                </c:pt>
                <c:pt idx="80">
                  <c:v>L/Y spl 100 gm</c:v>
                </c:pt>
                <c:pt idx="81">
                  <c:v>Green mango 100ml</c:v>
                </c:pt>
                <c:pt idx="82">
                  <c:v>green mango ess</c:v>
                </c:pt>
                <c:pt idx="83">
                  <c:v>chutney compound</c:v>
                </c:pt>
                <c:pt idx="84">
                  <c:v>banana 100ml</c:v>
                </c:pt>
                <c:pt idx="85">
                  <c:v>O/R  spl 100gm</c:v>
                </c:pt>
                <c:pt idx="86">
                  <c:v>Two babies brand raspberry 500gm</c:v>
                </c:pt>
                <c:pt idx="87">
                  <c:v>green mango ess 100ml</c:v>
                </c:pt>
                <c:pt idx="88">
                  <c:v>J orange 100ml</c:v>
                </c:pt>
                <c:pt idx="89">
                  <c:v>natraj brand apple green 500 gm</c:v>
                </c:pt>
                <c:pt idx="90">
                  <c:v>rose 100</c:v>
                </c:pt>
                <c:pt idx="91">
                  <c:v>L/Y spl 500 gm</c:v>
                </c:pt>
                <c:pt idx="92">
                  <c:v>R/R spl 100gm</c:v>
                </c:pt>
                <c:pt idx="93">
                  <c:v>James orange 100ml</c:v>
                </c:pt>
                <c:pt idx="94">
                  <c:v>Two babies brand raspberry red 1 kg</c:v>
                </c:pt>
                <c:pt idx="95">
                  <c:v>kesari spl 100 gm</c:v>
                </c:pt>
                <c:pt idx="96">
                  <c:v>g mango 100ml</c:v>
                </c:pt>
                <c:pt idx="97">
                  <c:v>allachi 100</c:v>
                </c:pt>
              </c:strCache>
            </c:strRef>
          </c:cat>
          <c:val>
            <c:numRef>
              <c:f>'purchase side pareto'!$E$2:$E$99</c:f>
              <c:numCache>
                <c:formatCode>General</c:formatCode>
                <c:ptCount val="98"/>
                <c:pt idx="0">
                  <c:v>329461.40999999997</c:v>
                </c:pt>
                <c:pt idx="1">
                  <c:v>258200</c:v>
                </c:pt>
                <c:pt idx="2">
                  <c:v>251648.25</c:v>
                </c:pt>
                <c:pt idx="3">
                  <c:v>203500</c:v>
                </c:pt>
                <c:pt idx="4">
                  <c:v>187705</c:v>
                </c:pt>
                <c:pt idx="5">
                  <c:v>104533.56</c:v>
                </c:pt>
                <c:pt idx="6">
                  <c:v>92748</c:v>
                </c:pt>
                <c:pt idx="7">
                  <c:v>91168</c:v>
                </c:pt>
                <c:pt idx="8">
                  <c:v>85373</c:v>
                </c:pt>
                <c:pt idx="9">
                  <c:v>81375</c:v>
                </c:pt>
                <c:pt idx="10">
                  <c:v>74005.5</c:v>
                </c:pt>
                <c:pt idx="11">
                  <c:v>71099</c:v>
                </c:pt>
                <c:pt idx="12">
                  <c:v>67275</c:v>
                </c:pt>
                <c:pt idx="13">
                  <c:v>67261.2</c:v>
                </c:pt>
                <c:pt idx="14">
                  <c:v>60916</c:v>
                </c:pt>
                <c:pt idx="15">
                  <c:v>60741</c:v>
                </c:pt>
                <c:pt idx="16">
                  <c:v>53549.920000000013</c:v>
                </c:pt>
                <c:pt idx="17">
                  <c:v>51330</c:v>
                </c:pt>
                <c:pt idx="18">
                  <c:v>47634.810000000005</c:v>
                </c:pt>
                <c:pt idx="19">
                  <c:v>45795</c:v>
                </c:pt>
                <c:pt idx="20">
                  <c:v>44920</c:v>
                </c:pt>
                <c:pt idx="21">
                  <c:v>41625.5</c:v>
                </c:pt>
                <c:pt idx="22">
                  <c:v>40150</c:v>
                </c:pt>
                <c:pt idx="23">
                  <c:v>36830.850000000006</c:v>
                </c:pt>
                <c:pt idx="24">
                  <c:v>33075</c:v>
                </c:pt>
                <c:pt idx="25">
                  <c:v>31155</c:v>
                </c:pt>
                <c:pt idx="26">
                  <c:v>30680</c:v>
                </c:pt>
                <c:pt idx="27">
                  <c:v>28771.87</c:v>
                </c:pt>
                <c:pt idx="28">
                  <c:v>27789</c:v>
                </c:pt>
                <c:pt idx="29">
                  <c:v>25499.25</c:v>
                </c:pt>
                <c:pt idx="30">
                  <c:v>25002.670000000002</c:v>
                </c:pt>
                <c:pt idx="31">
                  <c:v>24850</c:v>
                </c:pt>
                <c:pt idx="32">
                  <c:v>24200</c:v>
                </c:pt>
                <c:pt idx="33">
                  <c:v>24100</c:v>
                </c:pt>
                <c:pt idx="34">
                  <c:v>23099.09</c:v>
                </c:pt>
                <c:pt idx="35">
                  <c:v>22384</c:v>
                </c:pt>
                <c:pt idx="36">
                  <c:v>19870</c:v>
                </c:pt>
                <c:pt idx="37">
                  <c:v>18501.62</c:v>
                </c:pt>
                <c:pt idx="38">
                  <c:v>17150</c:v>
                </c:pt>
                <c:pt idx="39">
                  <c:v>14375.240000000002</c:v>
                </c:pt>
                <c:pt idx="40">
                  <c:v>12570</c:v>
                </c:pt>
                <c:pt idx="41">
                  <c:v>11199.31</c:v>
                </c:pt>
                <c:pt idx="42">
                  <c:v>10932.09</c:v>
                </c:pt>
                <c:pt idx="43">
                  <c:v>10699.5</c:v>
                </c:pt>
                <c:pt idx="44">
                  <c:v>10536.75</c:v>
                </c:pt>
                <c:pt idx="45">
                  <c:v>9939.9700000000012</c:v>
                </c:pt>
                <c:pt idx="46">
                  <c:v>9425</c:v>
                </c:pt>
                <c:pt idx="47">
                  <c:v>8400</c:v>
                </c:pt>
                <c:pt idx="48">
                  <c:v>8400</c:v>
                </c:pt>
                <c:pt idx="49">
                  <c:v>8225</c:v>
                </c:pt>
                <c:pt idx="50">
                  <c:v>7620.15</c:v>
                </c:pt>
                <c:pt idx="51">
                  <c:v>7617.42</c:v>
                </c:pt>
                <c:pt idx="52">
                  <c:v>7182</c:v>
                </c:pt>
                <c:pt idx="53">
                  <c:v>7080</c:v>
                </c:pt>
                <c:pt idx="54">
                  <c:v>6750</c:v>
                </c:pt>
                <c:pt idx="55">
                  <c:v>6561.6</c:v>
                </c:pt>
                <c:pt idx="56">
                  <c:v>6309.34</c:v>
                </c:pt>
                <c:pt idx="57">
                  <c:v>5600</c:v>
                </c:pt>
                <c:pt idx="58">
                  <c:v>4895.08</c:v>
                </c:pt>
                <c:pt idx="59">
                  <c:v>4890.1100000000006</c:v>
                </c:pt>
                <c:pt idx="60">
                  <c:v>4701.26</c:v>
                </c:pt>
                <c:pt idx="61">
                  <c:v>4560.9399999999996</c:v>
                </c:pt>
                <c:pt idx="62">
                  <c:v>4550</c:v>
                </c:pt>
                <c:pt idx="63">
                  <c:v>4213.5</c:v>
                </c:pt>
                <c:pt idx="64">
                  <c:v>4200.8</c:v>
                </c:pt>
                <c:pt idx="65">
                  <c:v>3960.04</c:v>
                </c:pt>
                <c:pt idx="66">
                  <c:v>3780</c:v>
                </c:pt>
                <c:pt idx="67">
                  <c:v>3699.3500000000004</c:v>
                </c:pt>
                <c:pt idx="68">
                  <c:v>3614</c:v>
                </c:pt>
                <c:pt idx="69">
                  <c:v>3516.4</c:v>
                </c:pt>
                <c:pt idx="70">
                  <c:v>3030</c:v>
                </c:pt>
                <c:pt idx="71">
                  <c:v>2958.02</c:v>
                </c:pt>
                <c:pt idx="72">
                  <c:v>2920.26</c:v>
                </c:pt>
                <c:pt idx="73">
                  <c:v>2880.03</c:v>
                </c:pt>
                <c:pt idx="74">
                  <c:v>2880.03</c:v>
                </c:pt>
                <c:pt idx="75">
                  <c:v>2761.2</c:v>
                </c:pt>
                <c:pt idx="76">
                  <c:v>2730</c:v>
                </c:pt>
                <c:pt idx="77">
                  <c:v>2380</c:v>
                </c:pt>
                <c:pt idx="78">
                  <c:v>2314.7399999999998</c:v>
                </c:pt>
                <c:pt idx="79">
                  <c:v>2223.9700000000003</c:v>
                </c:pt>
                <c:pt idx="80">
                  <c:v>2149.96</c:v>
                </c:pt>
                <c:pt idx="81">
                  <c:v>2080.58</c:v>
                </c:pt>
                <c:pt idx="82">
                  <c:v>1812</c:v>
                </c:pt>
                <c:pt idx="83">
                  <c:v>1726.1200000000001</c:v>
                </c:pt>
                <c:pt idx="84">
                  <c:v>1558.17</c:v>
                </c:pt>
                <c:pt idx="85">
                  <c:v>1548.16</c:v>
                </c:pt>
                <c:pt idx="86">
                  <c:v>1427.99</c:v>
                </c:pt>
                <c:pt idx="87">
                  <c:v>1220</c:v>
                </c:pt>
                <c:pt idx="88">
                  <c:v>1150</c:v>
                </c:pt>
                <c:pt idx="89">
                  <c:v>1127.99</c:v>
                </c:pt>
                <c:pt idx="90">
                  <c:v>1064</c:v>
                </c:pt>
                <c:pt idx="91">
                  <c:v>1062</c:v>
                </c:pt>
                <c:pt idx="92">
                  <c:v>962.76</c:v>
                </c:pt>
                <c:pt idx="93">
                  <c:v>849.36</c:v>
                </c:pt>
                <c:pt idx="94">
                  <c:v>815.99</c:v>
                </c:pt>
                <c:pt idx="95">
                  <c:v>542.79999999999995</c:v>
                </c:pt>
                <c:pt idx="96">
                  <c:v>504</c:v>
                </c:pt>
                <c:pt idx="97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8-4D78-AFA6-46F1209C05DF}"/>
            </c:ext>
          </c:extLst>
        </c:ser>
        <c:ser>
          <c:idx val="1"/>
          <c:order val="1"/>
          <c:tx>
            <c:strRef>
              <c:f>'purchase side pareto'!$F$1</c:f>
              <c:strCache>
                <c:ptCount val="1"/>
                <c:pt idx="0">
                  <c:v>cumulative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'purchase side pareto'!$D$2:$D$99</c:f>
              <c:strCache>
                <c:ptCount val="98"/>
                <c:pt idx="0">
                  <c:v>chocopaste</c:v>
                </c:pt>
                <c:pt idx="1">
                  <c:v>sacarin</c:v>
                </c:pt>
                <c:pt idx="2">
                  <c:v>Lily oil</c:v>
                </c:pt>
                <c:pt idx="3">
                  <c:v>swtx</c:v>
                </c:pt>
                <c:pt idx="4">
                  <c:v>mini chocobar wrappers</c:v>
                </c:pt>
                <c:pt idx="5">
                  <c:v>glass cup</c:v>
                </c:pt>
                <c:pt idx="6">
                  <c:v>suji</c:v>
                </c:pt>
                <c:pt idx="7">
                  <c:v>jack</c:v>
                </c:pt>
                <c:pt idx="8">
                  <c:v>pata</c:v>
                </c:pt>
                <c:pt idx="9">
                  <c:v>cocont dst</c:v>
                </c:pt>
                <c:pt idx="10">
                  <c:v>No.1 CMC</c:v>
                </c:pt>
                <c:pt idx="11">
                  <c:v>citric</c:v>
                </c:pt>
                <c:pt idx="12">
                  <c:v>37 pepsi roll</c:v>
                </c:pt>
                <c:pt idx="13">
                  <c:v>50 lt pty</c:v>
                </c:pt>
                <c:pt idx="14">
                  <c:v>stick</c:v>
                </c:pt>
                <c:pt idx="15">
                  <c:v>orange wrappers</c:v>
                </c:pt>
                <c:pt idx="16">
                  <c:v>bati cup</c:v>
                </c:pt>
                <c:pt idx="17">
                  <c:v>No.1 suji</c:v>
                </c:pt>
                <c:pt idx="18">
                  <c:v>40ml cup</c:v>
                </c:pt>
                <c:pt idx="19">
                  <c:v>milkbar wrappers</c:v>
                </c:pt>
                <c:pt idx="20">
                  <c:v>B.cornto set</c:v>
                </c:pt>
                <c:pt idx="21">
                  <c:v>green mango wrappers</c:v>
                </c:pt>
                <c:pt idx="22">
                  <c:v>C.cornto set</c:v>
                </c:pt>
                <c:pt idx="23">
                  <c:v>James vanilla 500ml</c:v>
                </c:pt>
                <c:pt idx="24">
                  <c:v>strawberry wrappers</c:v>
                </c:pt>
                <c:pt idx="25">
                  <c:v>kulfi wrappers</c:v>
                </c:pt>
                <c:pt idx="26">
                  <c:v>CMC</c:v>
                </c:pt>
                <c:pt idx="27">
                  <c:v>bush orange oil</c:v>
                </c:pt>
                <c:pt idx="28">
                  <c:v>Firmx</c:v>
                </c:pt>
                <c:pt idx="29">
                  <c:v>Rpo oil</c:v>
                </c:pt>
                <c:pt idx="30">
                  <c:v>peacock rabri SP</c:v>
                </c:pt>
                <c:pt idx="31">
                  <c:v>pinapple wrappers</c:v>
                </c:pt>
                <c:pt idx="32">
                  <c:v>spoon</c:v>
                </c:pt>
                <c:pt idx="33">
                  <c:v>40ml lid</c:v>
                </c:pt>
                <c:pt idx="34">
                  <c:v>A custr</c:v>
                </c:pt>
                <c:pt idx="35">
                  <c:v>No.1 stick</c:v>
                </c:pt>
                <c:pt idx="36">
                  <c:v>c top</c:v>
                </c:pt>
                <c:pt idx="37">
                  <c:v>Cec Vanilla</c:v>
                </c:pt>
                <c:pt idx="38">
                  <c:v>maza mango wrappers</c:v>
                </c:pt>
                <c:pt idx="39">
                  <c:v>peacock orange MP paste 500ml</c:v>
                </c:pt>
                <c:pt idx="40">
                  <c:v>B.top</c:v>
                </c:pt>
                <c:pt idx="41">
                  <c:v>B custr yl</c:v>
                </c:pt>
                <c:pt idx="42">
                  <c:v>milk flavour</c:v>
                </c:pt>
                <c:pt idx="43">
                  <c:v>B custr wh</c:v>
                </c:pt>
                <c:pt idx="44">
                  <c:v>rica oil</c:v>
                </c:pt>
                <c:pt idx="45">
                  <c:v>peacock lichi doon</c:v>
                </c:pt>
                <c:pt idx="46">
                  <c:v>29 pepsi roll</c:v>
                </c:pt>
                <c:pt idx="47">
                  <c:v>Big chocobar wrappers</c:v>
                </c:pt>
                <c:pt idx="48">
                  <c:v>jalzera wrappers</c:v>
                </c:pt>
                <c:pt idx="49">
                  <c:v>milkbar L</c:v>
                </c:pt>
                <c:pt idx="50">
                  <c:v>coco P</c:v>
                </c:pt>
                <c:pt idx="51">
                  <c:v>O/R  spl</c:v>
                </c:pt>
                <c:pt idx="52">
                  <c:v>butter</c:v>
                </c:pt>
                <c:pt idx="53">
                  <c:v>c.jama</c:v>
                </c:pt>
                <c:pt idx="54">
                  <c:v>O stick</c:v>
                </c:pt>
                <c:pt idx="55">
                  <c:v>navlangur</c:v>
                </c:pt>
                <c:pt idx="56">
                  <c:v>Mango flavour</c:v>
                </c:pt>
                <c:pt idx="57">
                  <c:v>No.2 stick</c:v>
                </c:pt>
                <c:pt idx="58">
                  <c:v>peacock gogia mist</c:v>
                </c:pt>
                <c:pt idx="59">
                  <c:v>peacock mango MP 500 ml</c:v>
                </c:pt>
                <c:pt idx="60">
                  <c:v>L/Y spl</c:v>
                </c:pt>
                <c:pt idx="61">
                  <c:v>milk emulsion</c:v>
                </c:pt>
                <c:pt idx="62">
                  <c:v>33 pepsi roll</c:v>
                </c:pt>
                <c:pt idx="63">
                  <c:v>milk ess</c:v>
                </c:pt>
                <c:pt idx="64">
                  <c:v>Oil orange sweet</c:v>
                </c:pt>
                <c:pt idx="65">
                  <c:v>Two babies brand orange red 500 gm</c:v>
                </c:pt>
                <c:pt idx="66">
                  <c:v>premium custurd powder 1 kg pack</c:v>
                </c:pt>
                <c:pt idx="67">
                  <c:v>allachi 100 ml</c:v>
                </c:pt>
                <c:pt idx="68">
                  <c:v>allachi 500ml</c:v>
                </c:pt>
                <c:pt idx="69">
                  <c:v>tower vanilla</c:v>
                </c:pt>
                <c:pt idx="70">
                  <c:v>sampurna</c:v>
                </c:pt>
                <c:pt idx="71">
                  <c:v>butterscoth</c:v>
                </c:pt>
                <c:pt idx="72">
                  <c:v>Green mango 500ml</c:v>
                </c:pt>
                <c:pt idx="73">
                  <c:v>Two babies brand lemon yellow 500gm</c:v>
                </c:pt>
                <c:pt idx="74">
                  <c:v>Two babies brand orange red</c:v>
                </c:pt>
                <c:pt idx="75">
                  <c:v>banana 500ml</c:v>
                </c:pt>
                <c:pt idx="76">
                  <c:v>bati lid</c:v>
                </c:pt>
                <c:pt idx="77">
                  <c:v>lichi wrappers</c:v>
                </c:pt>
                <c:pt idx="78">
                  <c:v>James vanilla 100ml</c:v>
                </c:pt>
                <c:pt idx="79">
                  <c:v>B/C spl</c:v>
                </c:pt>
                <c:pt idx="80">
                  <c:v>L/Y spl 100 gm</c:v>
                </c:pt>
                <c:pt idx="81">
                  <c:v>Green mango 100ml</c:v>
                </c:pt>
                <c:pt idx="82">
                  <c:v>green mango ess</c:v>
                </c:pt>
                <c:pt idx="83">
                  <c:v>chutney compound</c:v>
                </c:pt>
                <c:pt idx="84">
                  <c:v>banana 100ml</c:v>
                </c:pt>
                <c:pt idx="85">
                  <c:v>O/R  spl 100gm</c:v>
                </c:pt>
                <c:pt idx="86">
                  <c:v>Two babies brand raspberry 500gm</c:v>
                </c:pt>
                <c:pt idx="87">
                  <c:v>green mango ess 100ml</c:v>
                </c:pt>
                <c:pt idx="88">
                  <c:v>J orange 100ml</c:v>
                </c:pt>
                <c:pt idx="89">
                  <c:v>natraj brand apple green 500 gm</c:v>
                </c:pt>
                <c:pt idx="90">
                  <c:v>rose 100</c:v>
                </c:pt>
                <c:pt idx="91">
                  <c:v>L/Y spl 500 gm</c:v>
                </c:pt>
                <c:pt idx="92">
                  <c:v>R/R spl 100gm</c:v>
                </c:pt>
                <c:pt idx="93">
                  <c:v>James orange 100ml</c:v>
                </c:pt>
                <c:pt idx="94">
                  <c:v>Two babies brand raspberry red 1 kg</c:v>
                </c:pt>
                <c:pt idx="95">
                  <c:v>kesari spl 100 gm</c:v>
                </c:pt>
                <c:pt idx="96">
                  <c:v>g mango 100ml</c:v>
                </c:pt>
                <c:pt idx="97">
                  <c:v>allachi 100</c:v>
                </c:pt>
              </c:strCache>
            </c:strRef>
          </c:cat>
          <c:val>
            <c:numRef>
              <c:f>'purchase side pareto'!$F$2:$F$99</c:f>
            </c:numRef>
          </c:val>
          <c:extLst>
            <c:ext xmlns:c16="http://schemas.microsoft.com/office/drawing/2014/chart" uri="{C3380CC4-5D6E-409C-BE32-E72D297353CC}">
              <c16:uniqueId val="{00000001-F6B8-4D78-AFA6-46F1209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63455"/>
        <c:axId val="968784911"/>
      </c:barChart>
      <c:lineChart>
        <c:grouping val="standard"/>
        <c:varyColors val="0"/>
        <c:ser>
          <c:idx val="2"/>
          <c:order val="2"/>
          <c:tx>
            <c:strRef>
              <c:f>'purchase side pareto'!$G$1</c:f>
              <c:strCache>
                <c:ptCount val="1"/>
                <c:pt idx="0">
                  <c:v>% cumulative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'purchase side pareto'!$D$2:$D$99</c:f>
              <c:strCache>
                <c:ptCount val="98"/>
                <c:pt idx="0">
                  <c:v>chocopaste</c:v>
                </c:pt>
                <c:pt idx="1">
                  <c:v>sacarin</c:v>
                </c:pt>
                <c:pt idx="2">
                  <c:v>Lily oil</c:v>
                </c:pt>
                <c:pt idx="3">
                  <c:v>swtx</c:v>
                </c:pt>
                <c:pt idx="4">
                  <c:v>mini chocobar wrappers</c:v>
                </c:pt>
                <c:pt idx="5">
                  <c:v>glass cup</c:v>
                </c:pt>
                <c:pt idx="6">
                  <c:v>suji</c:v>
                </c:pt>
                <c:pt idx="7">
                  <c:v>jack</c:v>
                </c:pt>
                <c:pt idx="8">
                  <c:v>pata</c:v>
                </c:pt>
                <c:pt idx="9">
                  <c:v>cocont dst</c:v>
                </c:pt>
                <c:pt idx="10">
                  <c:v>No.1 CMC</c:v>
                </c:pt>
                <c:pt idx="11">
                  <c:v>citric</c:v>
                </c:pt>
                <c:pt idx="12">
                  <c:v>37 pepsi roll</c:v>
                </c:pt>
                <c:pt idx="13">
                  <c:v>50 lt pty</c:v>
                </c:pt>
                <c:pt idx="14">
                  <c:v>stick</c:v>
                </c:pt>
                <c:pt idx="15">
                  <c:v>orange wrappers</c:v>
                </c:pt>
                <c:pt idx="16">
                  <c:v>bati cup</c:v>
                </c:pt>
                <c:pt idx="17">
                  <c:v>No.1 suji</c:v>
                </c:pt>
                <c:pt idx="18">
                  <c:v>40ml cup</c:v>
                </c:pt>
                <c:pt idx="19">
                  <c:v>milkbar wrappers</c:v>
                </c:pt>
                <c:pt idx="20">
                  <c:v>B.cornto set</c:v>
                </c:pt>
                <c:pt idx="21">
                  <c:v>green mango wrappers</c:v>
                </c:pt>
                <c:pt idx="22">
                  <c:v>C.cornto set</c:v>
                </c:pt>
                <c:pt idx="23">
                  <c:v>James vanilla 500ml</c:v>
                </c:pt>
                <c:pt idx="24">
                  <c:v>strawberry wrappers</c:v>
                </c:pt>
                <c:pt idx="25">
                  <c:v>kulfi wrappers</c:v>
                </c:pt>
                <c:pt idx="26">
                  <c:v>CMC</c:v>
                </c:pt>
                <c:pt idx="27">
                  <c:v>bush orange oil</c:v>
                </c:pt>
                <c:pt idx="28">
                  <c:v>Firmx</c:v>
                </c:pt>
                <c:pt idx="29">
                  <c:v>Rpo oil</c:v>
                </c:pt>
                <c:pt idx="30">
                  <c:v>peacock rabri SP</c:v>
                </c:pt>
                <c:pt idx="31">
                  <c:v>pinapple wrappers</c:v>
                </c:pt>
                <c:pt idx="32">
                  <c:v>spoon</c:v>
                </c:pt>
                <c:pt idx="33">
                  <c:v>40ml lid</c:v>
                </c:pt>
                <c:pt idx="34">
                  <c:v>A custr</c:v>
                </c:pt>
                <c:pt idx="35">
                  <c:v>No.1 stick</c:v>
                </c:pt>
                <c:pt idx="36">
                  <c:v>c top</c:v>
                </c:pt>
                <c:pt idx="37">
                  <c:v>Cec Vanilla</c:v>
                </c:pt>
                <c:pt idx="38">
                  <c:v>maza mango wrappers</c:v>
                </c:pt>
                <c:pt idx="39">
                  <c:v>peacock orange MP paste 500ml</c:v>
                </c:pt>
                <c:pt idx="40">
                  <c:v>B.top</c:v>
                </c:pt>
                <c:pt idx="41">
                  <c:v>B custr yl</c:v>
                </c:pt>
                <c:pt idx="42">
                  <c:v>milk flavour</c:v>
                </c:pt>
                <c:pt idx="43">
                  <c:v>B custr wh</c:v>
                </c:pt>
                <c:pt idx="44">
                  <c:v>rica oil</c:v>
                </c:pt>
                <c:pt idx="45">
                  <c:v>peacock lichi doon</c:v>
                </c:pt>
                <c:pt idx="46">
                  <c:v>29 pepsi roll</c:v>
                </c:pt>
                <c:pt idx="47">
                  <c:v>Big chocobar wrappers</c:v>
                </c:pt>
                <c:pt idx="48">
                  <c:v>jalzera wrappers</c:v>
                </c:pt>
                <c:pt idx="49">
                  <c:v>milkbar L</c:v>
                </c:pt>
                <c:pt idx="50">
                  <c:v>coco P</c:v>
                </c:pt>
                <c:pt idx="51">
                  <c:v>O/R  spl</c:v>
                </c:pt>
                <c:pt idx="52">
                  <c:v>butter</c:v>
                </c:pt>
                <c:pt idx="53">
                  <c:v>c.jama</c:v>
                </c:pt>
                <c:pt idx="54">
                  <c:v>O stick</c:v>
                </c:pt>
                <c:pt idx="55">
                  <c:v>navlangur</c:v>
                </c:pt>
                <c:pt idx="56">
                  <c:v>Mango flavour</c:v>
                </c:pt>
                <c:pt idx="57">
                  <c:v>No.2 stick</c:v>
                </c:pt>
                <c:pt idx="58">
                  <c:v>peacock gogia mist</c:v>
                </c:pt>
                <c:pt idx="59">
                  <c:v>peacock mango MP 500 ml</c:v>
                </c:pt>
                <c:pt idx="60">
                  <c:v>L/Y spl</c:v>
                </c:pt>
                <c:pt idx="61">
                  <c:v>milk emulsion</c:v>
                </c:pt>
                <c:pt idx="62">
                  <c:v>33 pepsi roll</c:v>
                </c:pt>
                <c:pt idx="63">
                  <c:v>milk ess</c:v>
                </c:pt>
                <c:pt idx="64">
                  <c:v>Oil orange sweet</c:v>
                </c:pt>
                <c:pt idx="65">
                  <c:v>Two babies brand orange red 500 gm</c:v>
                </c:pt>
                <c:pt idx="66">
                  <c:v>premium custurd powder 1 kg pack</c:v>
                </c:pt>
                <c:pt idx="67">
                  <c:v>allachi 100 ml</c:v>
                </c:pt>
                <c:pt idx="68">
                  <c:v>allachi 500ml</c:v>
                </c:pt>
                <c:pt idx="69">
                  <c:v>tower vanilla</c:v>
                </c:pt>
                <c:pt idx="70">
                  <c:v>sampurna</c:v>
                </c:pt>
                <c:pt idx="71">
                  <c:v>butterscoth</c:v>
                </c:pt>
                <c:pt idx="72">
                  <c:v>Green mango 500ml</c:v>
                </c:pt>
                <c:pt idx="73">
                  <c:v>Two babies brand lemon yellow 500gm</c:v>
                </c:pt>
                <c:pt idx="74">
                  <c:v>Two babies brand orange red</c:v>
                </c:pt>
                <c:pt idx="75">
                  <c:v>banana 500ml</c:v>
                </c:pt>
                <c:pt idx="76">
                  <c:v>bati lid</c:v>
                </c:pt>
                <c:pt idx="77">
                  <c:v>lichi wrappers</c:v>
                </c:pt>
                <c:pt idx="78">
                  <c:v>James vanilla 100ml</c:v>
                </c:pt>
                <c:pt idx="79">
                  <c:v>B/C spl</c:v>
                </c:pt>
                <c:pt idx="80">
                  <c:v>L/Y spl 100 gm</c:v>
                </c:pt>
                <c:pt idx="81">
                  <c:v>Green mango 100ml</c:v>
                </c:pt>
                <c:pt idx="82">
                  <c:v>green mango ess</c:v>
                </c:pt>
                <c:pt idx="83">
                  <c:v>chutney compound</c:v>
                </c:pt>
                <c:pt idx="84">
                  <c:v>banana 100ml</c:v>
                </c:pt>
                <c:pt idx="85">
                  <c:v>O/R  spl 100gm</c:v>
                </c:pt>
                <c:pt idx="86">
                  <c:v>Two babies brand raspberry 500gm</c:v>
                </c:pt>
                <c:pt idx="87">
                  <c:v>green mango ess 100ml</c:v>
                </c:pt>
                <c:pt idx="88">
                  <c:v>J orange 100ml</c:v>
                </c:pt>
                <c:pt idx="89">
                  <c:v>natraj brand apple green 500 gm</c:v>
                </c:pt>
                <c:pt idx="90">
                  <c:v>rose 100</c:v>
                </c:pt>
                <c:pt idx="91">
                  <c:v>L/Y spl 500 gm</c:v>
                </c:pt>
                <c:pt idx="92">
                  <c:v>R/R spl 100gm</c:v>
                </c:pt>
                <c:pt idx="93">
                  <c:v>James orange 100ml</c:v>
                </c:pt>
                <c:pt idx="94">
                  <c:v>Two babies brand raspberry red 1 kg</c:v>
                </c:pt>
                <c:pt idx="95">
                  <c:v>kesari spl 100 gm</c:v>
                </c:pt>
                <c:pt idx="96">
                  <c:v>g mango 100ml</c:v>
                </c:pt>
                <c:pt idx="97">
                  <c:v>allachi 100</c:v>
                </c:pt>
              </c:strCache>
            </c:strRef>
          </c:cat>
          <c:val>
            <c:numRef>
              <c:f>'purchase side pareto'!$G$2:$G$99</c:f>
              <c:numCache>
                <c:formatCode>0%</c:formatCode>
                <c:ptCount val="98"/>
                <c:pt idx="0">
                  <c:v>0.10648526351877415</c:v>
                </c:pt>
                <c:pt idx="1">
                  <c:v>0.18993811780160952</c:v>
                </c:pt>
                <c:pt idx="2">
                  <c:v>0.27127338014777735</c:v>
                </c:pt>
                <c:pt idx="3">
                  <c:v>0.33704664059145278</c:v>
                </c:pt>
                <c:pt idx="4">
                  <c:v>0.39771479711027391</c:v>
                </c:pt>
                <c:pt idx="5">
                  <c:v>0.43150110210774112</c:v>
                </c:pt>
                <c:pt idx="6">
                  <c:v>0.46147819478405566</c:v>
                </c:pt>
                <c:pt idx="7">
                  <c:v>0.49094461546282231</c:v>
                </c:pt>
                <c:pt idx="8">
                  <c:v>0.51853803346703808</c:v>
                </c:pt>
                <c:pt idx="9">
                  <c:v>0.5448392573913825</c:v>
                </c:pt>
                <c:pt idx="10">
                  <c:v>0.56875858429931569</c:v>
                </c:pt>
                <c:pt idx="11">
                  <c:v>0.59173850097884828</c:v>
                </c:pt>
                <c:pt idx="12">
                  <c:v>0.61348246214026492</c:v>
                </c:pt>
                <c:pt idx="13">
                  <c:v>0.63522196300195599</c:v>
                </c:pt>
                <c:pt idx="14">
                  <c:v>0.65491063097830449</c:v>
                </c:pt>
                <c:pt idx="15">
                  <c:v>0.6745427371827728</c:v>
                </c:pt>
                <c:pt idx="16">
                  <c:v>0.69185061352133781</c:v>
                </c:pt>
                <c:pt idx="17">
                  <c:v>0.70844098923914545</c:v>
                </c:pt>
                <c:pt idx="18">
                  <c:v>0.7238370421350423</c:v>
                </c:pt>
                <c:pt idx="19">
                  <c:v>0.73863844981080695</c:v>
                </c:pt>
                <c:pt idx="20">
                  <c:v>0.75315704862717014</c:v>
                </c:pt>
                <c:pt idx="21">
                  <c:v>0.76661083168662081</c:v>
                </c:pt>
                <c:pt idx="22">
                  <c:v>0.77958771820658923</c:v>
                </c:pt>
                <c:pt idx="23">
                  <c:v>0.79149182184006317</c:v>
                </c:pt>
                <c:pt idx="24">
                  <c:v>0.80218199672544188</c:v>
                </c:pt>
                <c:pt idx="25">
                  <c:v>0.81225160817076236</c:v>
                </c:pt>
                <c:pt idx="26">
                  <c:v>0.82216769480669338</c:v>
                </c:pt>
                <c:pt idx="27">
                  <c:v>0.83146705450675018</c:v>
                </c:pt>
                <c:pt idx="28">
                  <c:v>0.84044874067121855</c:v>
                </c:pt>
                <c:pt idx="29">
                  <c:v>0.84869035645189861</c:v>
                </c:pt>
                <c:pt idx="30">
                  <c:v>0.85677147254869102</c:v>
                </c:pt>
                <c:pt idx="31">
                  <c:v>0.86480324415569509</c:v>
                </c:pt>
                <c:pt idx="32">
                  <c:v>0.87262492918142953</c:v>
                </c:pt>
                <c:pt idx="33">
                  <c:v>0.88041429319466091</c:v>
                </c:pt>
                <c:pt idx="34">
                  <c:v>0.88788015296164802</c:v>
                </c:pt>
                <c:pt idx="35">
                  <c:v>0.89511488840032727</c:v>
                </c:pt>
                <c:pt idx="36">
                  <c:v>0.90153707358468027</c:v>
                </c:pt>
                <c:pt idx="37">
                  <c:v>0.90751698449814433</c:v>
                </c:pt>
                <c:pt idx="38">
                  <c:v>0.91306003814241476</c:v>
                </c:pt>
                <c:pt idx="39">
                  <c:v>0.91770626126015598</c:v>
                </c:pt>
                <c:pt idx="40">
                  <c:v>0.92176901253178745</c:v>
                </c:pt>
                <c:pt idx="41">
                  <c:v>0.92538874291714113</c:v>
                </c:pt>
                <c:pt idx="42">
                  <c:v>0.92892210509288409</c:v>
                </c:pt>
                <c:pt idx="43">
                  <c:v>0.93238029182564619</c:v>
                </c:pt>
                <c:pt idx="44">
                  <c:v>0.93578587611055974</c:v>
                </c:pt>
                <c:pt idx="45">
                  <c:v>0.93899857505705764</c:v>
                </c:pt>
                <c:pt idx="46">
                  <c:v>0.94204483048546872</c:v>
                </c:pt>
                <c:pt idx="47">
                  <c:v>0.94475979553572365</c:v>
                </c:pt>
                <c:pt idx="48">
                  <c:v>0.94747476058597857</c:v>
                </c:pt>
                <c:pt idx="49">
                  <c:v>0.95013316386435309</c:v>
                </c:pt>
                <c:pt idx="50">
                  <c:v>0.95259607349860309</c:v>
                </c:pt>
                <c:pt idx="51">
                  <c:v>0.95505810076921172</c:v>
                </c:pt>
                <c:pt idx="52">
                  <c:v>0.95737939588717968</c:v>
                </c:pt>
                <c:pt idx="53">
                  <c:v>0.95966772357239449</c:v>
                </c:pt>
                <c:pt idx="54">
                  <c:v>0.96184939191634933</c:v>
                </c:pt>
                <c:pt idx="55">
                  <c:v>0.96397016747274855</c:v>
                </c:pt>
                <c:pt idx="56">
                  <c:v>0.96600941004300744</c:v>
                </c:pt>
                <c:pt idx="57">
                  <c:v>0.96781938674317736</c:v>
                </c:pt>
                <c:pt idx="58">
                  <c:v>0.96940152616201092</c:v>
                </c:pt>
                <c:pt idx="59">
                  <c:v>0.97098205922652303</c:v>
                </c:pt>
                <c:pt idx="60">
                  <c:v>0.97250155405892313</c:v>
                </c:pt>
                <c:pt idx="61">
                  <c:v>0.97397569604657896</c:v>
                </c:pt>
                <c:pt idx="62">
                  <c:v>0.97544630211546712</c:v>
                </c:pt>
                <c:pt idx="63">
                  <c:v>0.97680814797728244</c:v>
                </c:pt>
                <c:pt idx="64">
                  <c:v>0.97816588907050983</c:v>
                </c:pt>
                <c:pt idx="65">
                  <c:v>0.97944581409403508</c:v>
                </c:pt>
                <c:pt idx="66">
                  <c:v>0.98066754836664971</c:v>
                </c:pt>
                <c:pt idx="67">
                  <c:v>0.98186321574268076</c:v>
                </c:pt>
                <c:pt idx="68">
                  <c:v>0.98303129713454052</c:v>
                </c:pt>
                <c:pt idx="69">
                  <c:v>0.98416783321819712</c:v>
                </c:pt>
                <c:pt idx="70">
                  <c:v>0.98514715989703905</c:v>
                </c:pt>
                <c:pt idx="71">
                  <c:v>0.98610322191108135</c:v>
                </c:pt>
                <c:pt idx="72">
                  <c:v>0.98704707951080239</c:v>
                </c:pt>
                <c:pt idx="73">
                  <c:v>0.9879779343671935</c:v>
                </c:pt>
                <c:pt idx="74">
                  <c:v>0.98890878922358461</c:v>
                </c:pt>
                <c:pt idx="75">
                  <c:v>0.98980123702081846</c:v>
                </c:pt>
                <c:pt idx="76">
                  <c:v>0.99068360066215133</c:v>
                </c:pt>
                <c:pt idx="77">
                  <c:v>0.99145284075972351</c:v>
                </c:pt>
                <c:pt idx="78">
                  <c:v>0.99220098816453628</c:v>
                </c:pt>
                <c:pt idx="79">
                  <c:v>0.99291979778630013</c:v>
                </c:pt>
                <c:pt idx="80">
                  <c:v>0.99361468662671037</c:v>
                </c:pt>
                <c:pt idx="81">
                  <c:v>0.99428715114864596</c:v>
                </c:pt>
                <c:pt idx="82">
                  <c:v>0.99487280789520105</c:v>
                </c:pt>
                <c:pt idx="83">
                  <c:v>0.99543070735621841</c:v>
                </c:pt>
                <c:pt idx="84">
                  <c:v>0.99593432367673695</c:v>
                </c:pt>
                <c:pt idx="85">
                  <c:v>0.99643470466390394</c:v>
                </c:pt>
                <c:pt idx="86">
                  <c:v>0.99689624549034617</c:v>
                </c:pt>
                <c:pt idx="87">
                  <c:v>0.99729056184288312</c:v>
                </c:pt>
                <c:pt idx="88">
                  <c:v>0.99766225348666804</c:v>
                </c:pt>
                <c:pt idx="89">
                  <c:v>0.9980268312756011</c:v>
                </c:pt>
                <c:pt idx="90">
                  <c:v>0.99837072684863337</c:v>
                </c:pt>
                <c:pt idx="91">
                  <c:v>0.99871397600141565</c:v>
                </c:pt>
                <c:pt idx="92">
                  <c:v>0.99902514978138979</c:v>
                </c:pt>
                <c:pt idx="93">
                  <c:v>0.99929967153318544</c:v>
                </c:pt>
                <c:pt idx="94">
                  <c:v>0.99956340776310904</c:v>
                </c:pt>
                <c:pt idx="95">
                  <c:v>0.99973884621897546</c:v>
                </c:pt>
                <c:pt idx="96">
                  <c:v>0.99990174412199073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8-4D78-AFA6-46F1209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68735"/>
        <c:axId val="968773503"/>
      </c:lineChart>
      <c:catAx>
        <c:axId val="81096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84911"/>
        <c:crosses val="autoZero"/>
        <c:auto val="1"/>
        <c:lblAlgn val="ctr"/>
        <c:lblOffset val="100"/>
        <c:noMultiLvlLbl val="0"/>
      </c:catAx>
      <c:valAx>
        <c:axId val="9687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63455"/>
        <c:crosses val="autoZero"/>
        <c:crossBetween val="between"/>
      </c:valAx>
      <c:valAx>
        <c:axId val="968773503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percentage</a:t>
                </a:r>
                <a:r>
                  <a:rPr lang="en-IN" baseline="0"/>
                  <a:t> of total purchase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68735"/>
        <c:crosses val="max"/>
        <c:crossBetween val="between"/>
      </c:valAx>
      <c:catAx>
        <c:axId val="810968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8773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</a:t>
            </a:r>
            <a:r>
              <a:rPr lang="en-US"/>
              <a:t>price</a:t>
            </a:r>
            <a:r>
              <a:rPr lang="en-US" baseline="0"/>
              <a:t> flactuation graph of product: </a:t>
            </a:r>
            <a:r>
              <a:rPr lang="en-IN" sz="1400" b="0" i="0" u="none" strike="noStrike" baseline="0">
                <a:effectLst/>
              </a:rPr>
              <a:t>citric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CF9-4977-AE80-A7C150D77C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CF9-4977-AE80-A7C150D77C66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CF9-4977-AE80-A7C150D7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40127"/>
        <c:axId val="559600895"/>
      </c:lineChart>
      <c:dateAx>
        <c:axId val="56234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0895"/>
        <c:crosses val="autoZero"/>
        <c:auto val="1"/>
        <c:lblOffset val="100"/>
        <c:baseTimeUnit val="days"/>
        <c:majorUnit val="15"/>
        <c:majorTimeUnit val="days"/>
        <c:minorUnit val="1"/>
        <c:minorTimeUnit val="months"/>
      </c:dateAx>
      <c:valAx>
        <c:axId val="5596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change in purchasing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4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3.xml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90487</xdr:rowOff>
    </xdr:from>
    <xdr:to>
      <xdr:col>11</xdr:col>
      <xdr:colOff>600075</xdr:colOff>
      <xdr:row>14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F3E48E-23D7-E8A9-8290-7A8BBEE8D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76196</xdr:colOff>
      <xdr:row>1</xdr:row>
      <xdr:rowOff>66643</xdr:rowOff>
    </xdr:from>
    <xdr:to>
      <xdr:col>15</xdr:col>
      <xdr:colOff>561976</xdr:colOff>
      <xdr:row>17</xdr:row>
      <xdr:rowOff>14255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B8054-DE38-0FE0-425D-5173FE1E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658663</xdr:colOff>
      <xdr:row>13</xdr:row>
      <xdr:rowOff>27279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23F963-04AA-B619-7DA5-6036FEC03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01863" cy="26276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9</xdr:col>
      <xdr:colOff>658663</xdr:colOff>
      <xdr:row>13</xdr:row>
      <xdr:rowOff>27279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843BC6-EC8C-3310-654E-95CD7875A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0"/>
          <a:ext cx="3401863" cy="2627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4</xdr:col>
      <xdr:colOff>658663</xdr:colOff>
      <xdr:row>26</xdr:row>
      <xdr:rowOff>27279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F6A525E-000A-D17D-B11D-50A18DB64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00325"/>
          <a:ext cx="3401863" cy="2627604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13</xdr:row>
      <xdr:rowOff>0</xdr:rowOff>
    </xdr:from>
    <xdr:to>
      <xdr:col>9</xdr:col>
      <xdr:colOff>652464</xdr:colOff>
      <xdr:row>26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2127AF2-7A1B-4190-85AA-DEC40E362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4763</xdr:colOff>
      <xdr:row>13</xdr:row>
      <xdr:rowOff>0</xdr:rowOff>
    </xdr:from>
    <xdr:to>
      <xdr:col>14</xdr:col>
      <xdr:colOff>663426</xdr:colOff>
      <xdr:row>26</xdr:row>
      <xdr:rowOff>27279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09357CC-CB11-BE75-AAF2-971FBAA96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2763" y="2600325"/>
          <a:ext cx="3401863" cy="262760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19</xdr:col>
      <xdr:colOff>658663</xdr:colOff>
      <xdr:row>26</xdr:row>
      <xdr:rowOff>27279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E73F71B-C5D5-9822-2741-A80D99439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2600325"/>
          <a:ext cx="3401863" cy="2627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4</xdr:col>
      <xdr:colOff>658663</xdr:colOff>
      <xdr:row>39</xdr:row>
      <xdr:rowOff>27279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89A14B9-9A57-45C3-7300-FC6F6ED78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00650"/>
          <a:ext cx="3401863" cy="26276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9</xdr:col>
      <xdr:colOff>658663</xdr:colOff>
      <xdr:row>39</xdr:row>
      <xdr:rowOff>27279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B3644EC-221F-68ED-0657-FD4F1D297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" y="5200650"/>
          <a:ext cx="3401863" cy="2627604"/>
        </a:xfrm>
        <a:prstGeom prst="rect">
          <a:avLst/>
        </a:prstGeom>
      </xdr:spPr>
    </xdr:pic>
    <xdr:clientData/>
  </xdr:twoCellAnchor>
  <xdr:twoCellAnchor editAs="oneCell">
    <xdr:from>
      <xdr:col>10</xdr:col>
      <xdr:colOff>166687</xdr:colOff>
      <xdr:row>26</xdr:row>
      <xdr:rowOff>47625</xdr:rowOff>
    </xdr:from>
    <xdr:to>
      <xdr:col>15</xdr:col>
      <xdr:colOff>145646</xdr:colOff>
      <xdr:row>39</xdr:row>
      <xdr:rowOff>74904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71845EB-182C-AB3D-5E40-1B293D32F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24687" y="5248275"/>
          <a:ext cx="3407959" cy="26276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ATA_SCIENCE\DID\BDM\capstone\New%20folder\sales%20copy.xlsx" TargetMode="External"/><Relationship Id="rId1" Type="http://schemas.openxmlformats.org/officeDocument/2006/relationships/externalLinkPath" Target="sale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 Report"/>
      <sheetName val="Item Details"/>
      <sheetName val="descriptive statistics"/>
      <sheetName val="item category"/>
      <sheetName val="pareto"/>
      <sheetName val="monthly demand trend"/>
      <sheetName val="scatterplot"/>
      <sheetName val="weekly demand trend"/>
      <sheetName val="daily demand of POCs"/>
      <sheetName val="correlation"/>
    </sheetNames>
    <sheetDataSet>
      <sheetData sheetId="0"/>
      <sheetData sheetId="1"/>
      <sheetData sheetId="2"/>
      <sheetData sheetId="3"/>
      <sheetData sheetId="4">
        <row r="2">
          <cell r="A2" t="str">
            <v>sacarin</v>
          </cell>
          <cell r="B2">
            <v>367.74999999999994</v>
          </cell>
          <cell r="C2">
            <v>329870</v>
          </cell>
        </row>
        <row r="3">
          <cell r="A3" t="str">
            <v>swtx</v>
          </cell>
          <cell r="B3">
            <v>612.74999999999977</v>
          </cell>
          <cell r="C3">
            <v>311970.49950000003</v>
          </cell>
        </row>
        <row r="4">
          <cell r="A4" t="str">
            <v>mini chocobar wrappers</v>
          </cell>
          <cell r="B4">
            <v>1067.96</v>
          </cell>
          <cell r="C4">
            <v>265375.8</v>
          </cell>
        </row>
        <row r="5">
          <cell r="A5" t="str">
            <v>Lily oil</v>
          </cell>
          <cell r="B5">
            <v>1176.24</v>
          </cell>
          <cell r="C5">
            <v>238398.37</v>
          </cell>
        </row>
        <row r="6">
          <cell r="A6" t="str">
            <v>chocopaste</v>
          </cell>
          <cell r="B6">
            <v>1462</v>
          </cell>
          <cell r="C6">
            <v>234995</v>
          </cell>
        </row>
        <row r="7">
          <cell r="A7" t="str">
            <v>37 pepsi roll</v>
          </cell>
          <cell r="B7">
            <v>625</v>
          </cell>
          <cell r="C7">
            <v>182972.5</v>
          </cell>
        </row>
        <row r="8">
          <cell r="A8" t="str">
            <v>stick</v>
          </cell>
          <cell r="B8">
            <v>2285</v>
          </cell>
          <cell r="C8">
            <v>147974.02000000002</v>
          </cell>
        </row>
        <row r="9">
          <cell r="A9" t="str">
            <v>jack</v>
          </cell>
          <cell r="B9">
            <v>143.92999999999998</v>
          </cell>
          <cell r="C9">
            <v>128195.4</v>
          </cell>
        </row>
        <row r="10">
          <cell r="A10" t="str">
            <v>40ml cup</v>
          </cell>
          <cell r="B10">
            <v>227.9</v>
          </cell>
          <cell r="C10">
            <v>103974.5</v>
          </cell>
        </row>
        <row r="11">
          <cell r="A11" t="str">
            <v>pata</v>
          </cell>
          <cell r="B11">
            <v>306.60000000000002</v>
          </cell>
          <cell r="C11">
            <v>98916.5</v>
          </cell>
        </row>
        <row r="12">
          <cell r="A12" t="str">
            <v>suji</v>
          </cell>
          <cell r="B12">
            <v>304.55</v>
          </cell>
          <cell r="C12">
            <v>95841</v>
          </cell>
        </row>
        <row r="13">
          <cell r="A13" t="str">
            <v>citric</v>
          </cell>
          <cell r="B13">
            <v>293.55</v>
          </cell>
          <cell r="C13">
            <v>86014</v>
          </cell>
        </row>
        <row r="14">
          <cell r="A14" t="str">
            <v>50 lt pty</v>
          </cell>
          <cell r="B14">
            <v>27</v>
          </cell>
          <cell r="C14">
            <v>69650</v>
          </cell>
        </row>
        <row r="15">
          <cell r="A15" t="str">
            <v>orange wrappers</v>
          </cell>
          <cell r="B15">
            <v>235</v>
          </cell>
          <cell r="C15">
            <v>59046.5</v>
          </cell>
        </row>
        <row r="16">
          <cell r="A16" t="str">
            <v>glass cup</v>
          </cell>
          <cell r="B16">
            <v>71.399999999999977</v>
          </cell>
          <cell r="C16">
            <v>58377.5</v>
          </cell>
        </row>
        <row r="17">
          <cell r="A17" t="str">
            <v>custurd powder</v>
          </cell>
          <cell r="B17">
            <v>1157.9000000000001</v>
          </cell>
          <cell r="C17">
            <v>55420</v>
          </cell>
        </row>
        <row r="18">
          <cell r="A18" t="str">
            <v>kulfi wrappers</v>
          </cell>
          <cell r="B18">
            <v>204.25</v>
          </cell>
          <cell r="C18">
            <v>50652.75</v>
          </cell>
        </row>
        <row r="19">
          <cell r="A19" t="str">
            <v>No.1 CMC</v>
          </cell>
          <cell r="B19">
            <v>110.2</v>
          </cell>
          <cell r="C19">
            <v>48920</v>
          </cell>
        </row>
        <row r="20">
          <cell r="A20" t="str">
            <v>C.cornto set</v>
          </cell>
          <cell r="B20">
            <v>167</v>
          </cell>
          <cell r="C20">
            <v>45519</v>
          </cell>
        </row>
        <row r="21">
          <cell r="A21" t="str">
            <v>No.1 suji</v>
          </cell>
          <cell r="B21">
            <v>116</v>
          </cell>
          <cell r="C21">
            <v>44440</v>
          </cell>
        </row>
        <row r="22">
          <cell r="A22" t="str">
            <v>milkbar wrappers</v>
          </cell>
          <cell r="B22">
            <v>170.75</v>
          </cell>
          <cell r="C22">
            <v>43237</v>
          </cell>
        </row>
        <row r="23">
          <cell r="A23" t="str">
            <v>40ml lid</v>
          </cell>
          <cell r="B23">
            <v>280.34999999999997</v>
          </cell>
          <cell r="C23">
            <v>36258</v>
          </cell>
        </row>
        <row r="24">
          <cell r="A24" t="str">
            <v>CMC</v>
          </cell>
          <cell r="B24">
            <v>92.95</v>
          </cell>
          <cell r="C24">
            <v>34564</v>
          </cell>
        </row>
        <row r="25">
          <cell r="A25" t="str">
            <v>cocont dst</v>
          </cell>
          <cell r="B25">
            <v>169</v>
          </cell>
          <cell r="C25">
            <v>33900</v>
          </cell>
        </row>
        <row r="26">
          <cell r="A26" t="str">
            <v>No.1 stick</v>
          </cell>
          <cell r="B26">
            <v>465</v>
          </cell>
          <cell r="C26">
            <v>33061</v>
          </cell>
        </row>
        <row r="27">
          <cell r="A27" t="str">
            <v>spoon</v>
          </cell>
          <cell r="B27">
            <v>496</v>
          </cell>
          <cell r="C27">
            <v>32000</v>
          </cell>
        </row>
        <row r="28">
          <cell r="A28" t="str">
            <v>c top</v>
          </cell>
          <cell r="B28">
            <v>98.92000000000003</v>
          </cell>
          <cell r="C28">
            <v>31521.8</v>
          </cell>
        </row>
        <row r="29">
          <cell r="A29" t="str">
            <v>bati cup</v>
          </cell>
          <cell r="B29">
            <v>34.9</v>
          </cell>
          <cell r="C29">
            <v>30720</v>
          </cell>
        </row>
        <row r="30">
          <cell r="A30" t="str">
            <v>bush orange oil</v>
          </cell>
          <cell r="B30">
            <v>60.600000000000044</v>
          </cell>
          <cell r="C30">
            <v>30146</v>
          </cell>
        </row>
        <row r="31">
          <cell r="A31" t="str">
            <v>dark chocopaste</v>
          </cell>
          <cell r="B31">
            <v>185</v>
          </cell>
          <cell r="C31">
            <v>29230</v>
          </cell>
        </row>
        <row r="32">
          <cell r="A32" t="str">
            <v>B.cornto set</v>
          </cell>
          <cell r="B32">
            <v>87</v>
          </cell>
          <cell r="C32">
            <v>28881</v>
          </cell>
        </row>
        <row r="33">
          <cell r="A33" t="str">
            <v>Firmx</v>
          </cell>
          <cell r="B33">
            <v>116.35</v>
          </cell>
          <cell r="C33">
            <v>28863.5</v>
          </cell>
        </row>
        <row r="34">
          <cell r="A34" t="str">
            <v>O/R  spl</v>
          </cell>
          <cell r="B34">
            <v>35.70000000000001</v>
          </cell>
          <cell r="C34">
            <v>25932</v>
          </cell>
        </row>
        <row r="35">
          <cell r="A35" t="str">
            <v>B custr yl</v>
          </cell>
          <cell r="B35">
            <v>359</v>
          </cell>
          <cell r="C35">
            <v>24750</v>
          </cell>
        </row>
        <row r="36">
          <cell r="A36" t="str">
            <v>fruty roll</v>
          </cell>
          <cell r="B36">
            <v>83.81</v>
          </cell>
          <cell r="C36">
            <v>20820.3</v>
          </cell>
        </row>
        <row r="37">
          <cell r="A37" t="str">
            <v>L/Y spl</v>
          </cell>
          <cell r="B37">
            <v>42.000000000000036</v>
          </cell>
          <cell r="C37">
            <v>20728</v>
          </cell>
        </row>
        <row r="38">
          <cell r="A38" t="str">
            <v>green mango wrappers</v>
          </cell>
          <cell r="B38">
            <v>80</v>
          </cell>
          <cell r="C38">
            <v>20102.5</v>
          </cell>
        </row>
        <row r="39">
          <cell r="A39" t="str">
            <v>Cec Vanilla</v>
          </cell>
          <cell r="B39">
            <v>27.849999999999998</v>
          </cell>
          <cell r="C39">
            <v>20095</v>
          </cell>
        </row>
        <row r="40">
          <cell r="A40" t="str">
            <v>O stick</v>
          </cell>
          <cell r="B40">
            <v>212</v>
          </cell>
          <cell r="C40">
            <v>17265</v>
          </cell>
        </row>
        <row r="41">
          <cell r="A41" t="str">
            <v>maza mango wrappers</v>
          </cell>
          <cell r="B41">
            <v>59</v>
          </cell>
          <cell r="C41">
            <v>14882.5</v>
          </cell>
        </row>
        <row r="42">
          <cell r="A42" t="str">
            <v>allachi 500ml</v>
          </cell>
          <cell r="B42">
            <v>36</v>
          </cell>
          <cell r="C42">
            <v>14500</v>
          </cell>
        </row>
        <row r="43">
          <cell r="A43" t="str">
            <v>A custr</v>
          </cell>
          <cell r="B43">
            <v>178</v>
          </cell>
          <cell r="C43">
            <v>14230</v>
          </cell>
        </row>
        <row r="44">
          <cell r="A44" t="str">
            <v>peacock orange MP paste 500ml</v>
          </cell>
          <cell r="B44">
            <v>77</v>
          </cell>
          <cell r="C44">
            <v>12965</v>
          </cell>
        </row>
        <row r="45">
          <cell r="A45" t="str">
            <v>pinapple wrappers</v>
          </cell>
          <cell r="B45">
            <v>51.5</v>
          </cell>
          <cell r="C45">
            <v>12747.5</v>
          </cell>
        </row>
        <row r="46">
          <cell r="A46" t="str">
            <v>B/C spl</v>
          </cell>
          <cell r="B46">
            <v>18.3</v>
          </cell>
          <cell r="C46">
            <v>12170</v>
          </cell>
        </row>
        <row r="47">
          <cell r="A47" t="str">
            <v>strawberry wrappers</v>
          </cell>
          <cell r="B47">
            <v>49</v>
          </cell>
          <cell r="C47">
            <v>12060</v>
          </cell>
        </row>
        <row r="48">
          <cell r="A48" t="str">
            <v>Rabri ess</v>
          </cell>
          <cell r="B48">
            <v>25.199999999999992</v>
          </cell>
          <cell r="C48">
            <v>11835</v>
          </cell>
        </row>
        <row r="49">
          <cell r="A49" t="str">
            <v>B custr wh</v>
          </cell>
          <cell r="B49">
            <v>191</v>
          </cell>
          <cell r="C49">
            <v>11570</v>
          </cell>
        </row>
        <row r="50">
          <cell r="A50" t="str">
            <v>peacock mango MP 500 ml</v>
          </cell>
          <cell r="B50">
            <v>69</v>
          </cell>
          <cell r="C50">
            <v>11450</v>
          </cell>
        </row>
        <row r="51">
          <cell r="A51" t="str">
            <v>29 pepsi roll</v>
          </cell>
          <cell r="B51">
            <v>41</v>
          </cell>
          <cell r="C51">
            <v>10664</v>
          </cell>
        </row>
        <row r="52">
          <cell r="A52" t="str">
            <v>33 pepsi roll</v>
          </cell>
          <cell r="B52">
            <v>37</v>
          </cell>
          <cell r="C52">
            <v>10539</v>
          </cell>
        </row>
        <row r="53">
          <cell r="A53" t="str">
            <v>James vanilla 500ml</v>
          </cell>
          <cell r="B53">
            <v>33</v>
          </cell>
          <cell r="C53">
            <v>10145</v>
          </cell>
        </row>
        <row r="54">
          <cell r="A54" t="str">
            <v>lichi wrappers</v>
          </cell>
          <cell r="B54">
            <v>37</v>
          </cell>
          <cell r="C54">
            <v>9322.5</v>
          </cell>
        </row>
        <row r="55">
          <cell r="A55" t="str">
            <v>B.top</v>
          </cell>
          <cell r="B55">
            <v>28.2</v>
          </cell>
          <cell r="C55">
            <v>9278</v>
          </cell>
        </row>
        <row r="56">
          <cell r="A56" t="str">
            <v>butter</v>
          </cell>
          <cell r="B56">
            <v>48.2</v>
          </cell>
          <cell r="C56">
            <v>9170</v>
          </cell>
        </row>
        <row r="57">
          <cell r="A57" t="str">
            <v>pepsi machine</v>
          </cell>
          <cell r="B57">
            <v>5</v>
          </cell>
          <cell r="C57">
            <v>8450</v>
          </cell>
        </row>
        <row r="58">
          <cell r="A58" t="str">
            <v>No.2 stick</v>
          </cell>
          <cell r="B58">
            <v>169</v>
          </cell>
          <cell r="C58">
            <v>8085</v>
          </cell>
        </row>
        <row r="59">
          <cell r="A59" t="str">
            <v>club</v>
          </cell>
          <cell r="B59">
            <v>8.2100000000000009</v>
          </cell>
          <cell r="C59">
            <v>8025.8</v>
          </cell>
        </row>
        <row r="60">
          <cell r="A60" t="str">
            <v>Big chocobar wrappers</v>
          </cell>
          <cell r="B60">
            <v>32</v>
          </cell>
          <cell r="C60">
            <v>7780</v>
          </cell>
        </row>
        <row r="61">
          <cell r="A61" t="str">
            <v>K custr</v>
          </cell>
          <cell r="B61">
            <v>82</v>
          </cell>
          <cell r="C61">
            <v>7305</v>
          </cell>
        </row>
        <row r="62">
          <cell r="A62" t="str">
            <v>40ml cup no.2</v>
          </cell>
          <cell r="B62">
            <v>14.200000000000001</v>
          </cell>
          <cell r="C62">
            <v>6522</v>
          </cell>
        </row>
        <row r="63">
          <cell r="A63" t="str">
            <v>rica oil</v>
          </cell>
          <cell r="B63">
            <v>1.53</v>
          </cell>
          <cell r="C63">
            <v>5796.6001999999999</v>
          </cell>
        </row>
        <row r="64">
          <cell r="A64" t="str">
            <v>R/R spl</v>
          </cell>
          <cell r="B64">
            <v>6.8999999999999986</v>
          </cell>
          <cell r="C64">
            <v>5437</v>
          </cell>
        </row>
        <row r="65">
          <cell r="A65" t="str">
            <v>jalzera wrappers</v>
          </cell>
          <cell r="B65">
            <v>21.5</v>
          </cell>
          <cell r="C65">
            <v>5412.5</v>
          </cell>
        </row>
        <row r="66">
          <cell r="A66" t="str">
            <v>green mango 500ml</v>
          </cell>
          <cell r="B66">
            <v>17</v>
          </cell>
          <cell r="C66">
            <v>5070</v>
          </cell>
        </row>
        <row r="67">
          <cell r="A67" t="str">
            <v>A/G spl</v>
          </cell>
          <cell r="B67">
            <v>6.7999999999999989</v>
          </cell>
          <cell r="C67">
            <v>4740</v>
          </cell>
        </row>
        <row r="68">
          <cell r="A68" t="str">
            <v>allachi 100ml</v>
          </cell>
          <cell r="B68">
            <v>51</v>
          </cell>
          <cell r="C68">
            <v>4335</v>
          </cell>
        </row>
        <row r="69">
          <cell r="A69" t="str">
            <v>James vanilla 100ml</v>
          </cell>
          <cell r="B69">
            <v>64</v>
          </cell>
          <cell r="C69">
            <v>4142</v>
          </cell>
        </row>
        <row r="70">
          <cell r="A70" t="str">
            <v>chocolate crush</v>
          </cell>
          <cell r="B70">
            <v>15</v>
          </cell>
          <cell r="C70">
            <v>3950</v>
          </cell>
        </row>
        <row r="71">
          <cell r="A71" t="str">
            <v>bati lid</v>
          </cell>
          <cell r="B71">
            <v>24.800000000000004</v>
          </cell>
          <cell r="C71">
            <v>3940</v>
          </cell>
        </row>
        <row r="72">
          <cell r="A72" t="str">
            <v>label</v>
          </cell>
          <cell r="B72">
            <v>15</v>
          </cell>
          <cell r="C72">
            <v>3825</v>
          </cell>
        </row>
        <row r="73">
          <cell r="A73" t="str">
            <v>peacock gogia mist</v>
          </cell>
          <cell r="B73">
            <v>25</v>
          </cell>
          <cell r="C73">
            <v>3735</v>
          </cell>
        </row>
        <row r="74">
          <cell r="A74" t="str">
            <v>coco P</v>
          </cell>
          <cell r="B74">
            <v>19</v>
          </cell>
          <cell r="C74">
            <v>3465</v>
          </cell>
        </row>
        <row r="75">
          <cell r="A75" t="str">
            <v>sampurna</v>
          </cell>
          <cell r="B75">
            <v>6</v>
          </cell>
          <cell r="C75">
            <v>3310</v>
          </cell>
        </row>
        <row r="76">
          <cell r="A76" t="str">
            <v>milk ess</v>
          </cell>
          <cell r="B76">
            <v>8.8000000000000007</v>
          </cell>
          <cell r="C76">
            <v>3230</v>
          </cell>
        </row>
        <row r="77">
          <cell r="A77" t="str">
            <v>O/R  od</v>
          </cell>
          <cell r="B77">
            <v>6.4</v>
          </cell>
          <cell r="C77">
            <v>3167</v>
          </cell>
        </row>
        <row r="78">
          <cell r="A78" t="str">
            <v>calcium</v>
          </cell>
          <cell r="B78">
            <v>12</v>
          </cell>
          <cell r="C78">
            <v>3120</v>
          </cell>
        </row>
        <row r="79">
          <cell r="A79" t="str">
            <v>45 pepsi roll</v>
          </cell>
          <cell r="B79">
            <v>12</v>
          </cell>
          <cell r="C79">
            <v>3108</v>
          </cell>
        </row>
        <row r="80">
          <cell r="A80" t="str">
            <v>James orange 100ml</v>
          </cell>
          <cell r="B80">
            <v>19</v>
          </cell>
          <cell r="C80">
            <v>3060</v>
          </cell>
        </row>
        <row r="81">
          <cell r="A81" t="str">
            <v>banana 500ml</v>
          </cell>
          <cell r="B81">
            <v>10</v>
          </cell>
          <cell r="C81">
            <v>3060</v>
          </cell>
        </row>
        <row r="82">
          <cell r="A82" t="str">
            <v>m mango ess</v>
          </cell>
          <cell r="B82">
            <v>8.1999999999999993</v>
          </cell>
          <cell r="C82">
            <v>2975</v>
          </cell>
        </row>
        <row r="83">
          <cell r="A83" t="str">
            <v>star oil</v>
          </cell>
          <cell r="B83">
            <v>15</v>
          </cell>
          <cell r="C83">
            <v>2850</v>
          </cell>
        </row>
        <row r="84">
          <cell r="A84" t="str">
            <v>C/B spl</v>
          </cell>
          <cell r="B84">
            <v>4</v>
          </cell>
          <cell r="C84">
            <v>2800</v>
          </cell>
        </row>
        <row r="85">
          <cell r="A85" t="str">
            <v>C.cornto</v>
          </cell>
          <cell r="B85">
            <v>10.399999999999999</v>
          </cell>
          <cell r="C85">
            <v>2510</v>
          </cell>
        </row>
        <row r="86">
          <cell r="A86" t="str">
            <v>lichi ess</v>
          </cell>
          <cell r="B86">
            <v>6.2</v>
          </cell>
          <cell r="C86">
            <v>2320</v>
          </cell>
        </row>
        <row r="87">
          <cell r="A87" t="str">
            <v>orange crush</v>
          </cell>
          <cell r="B87">
            <v>14</v>
          </cell>
          <cell r="C87">
            <v>2280</v>
          </cell>
        </row>
        <row r="88">
          <cell r="A88" t="str">
            <v>navlangur</v>
          </cell>
          <cell r="B88">
            <v>0.85</v>
          </cell>
          <cell r="C88">
            <v>2120</v>
          </cell>
        </row>
        <row r="89">
          <cell r="A89" t="str">
            <v>coconut 500ml</v>
          </cell>
          <cell r="B89">
            <v>6</v>
          </cell>
          <cell r="C89">
            <v>1980</v>
          </cell>
        </row>
        <row r="90">
          <cell r="A90" t="str">
            <v>L/Y od</v>
          </cell>
          <cell r="B90">
            <v>4.6999999999999993</v>
          </cell>
          <cell r="C90">
            <v>1970.0039999999999</v>
          </cell>
        </row>
        <row r="91">
          <cell r="A91" t="str">
            <v>var</v>
          </cell>
          <cell r="B91">
            <v>590</v>
          </cell>
          <cell r="C91">
            <v>1947</v>
          </cell>
        </row>
        <row r="92">
          <cell r="A92" t="str">
            <v>chutney compound</v>
          </cell>
          <cell r="B92">
            <v>2.6</v>
          </cell>
          <cell r="C92">
            <v>1790</v>
          </cell>
        </row>
        <row r="93">
          <cell r="A93" t="str">
            <v>butterscoth</v>
          </cell>
          <cell r="B93">
            <v>3.0000000000000004</v>
          </cell>
          <cell r="C93">
            <v>1720</v>
          </cell>
        </row>
        <row r="94">
          <cell r="A94" t="str">
            <v>vanilla</v>
          </cell>
          <cell r="B94">
            <v>502.2</v>
          </cell>
          <cell r="C94">
            <v>1670</v>
          </cell>
        </row>
        <row r="95">
          <cell r="A95" t="str">
            <v>IFF chocolate ess</v>
          </cell>
          <cell r="B95">
            <v>5.6000000000000005</v>
          </cell>
          <cell r="C95">
            <v>1640</v>
          </cell>
        </row>
        <row r="96">
          <cell r="A96" t="str">
            <v>jalzera</v>
          </cell>
          <cell r="B96">
            <v>2.9</v>
          </cell>
          <cell r="C96">
            <v>1420</v>
          </cell>
        </row>
        <row r="97">
          <cell r="A97" t="str">
            <v>c jama</v>
          </cell>
          <cell r="B97">
            <v>11</v>
          </cell>
          <cell r="C97">
            <v>1320</v>
          </cell>
        </row>
        <row r="98">
          <cell r="A98" t="str">
            <v>glucose</v>
          </cell>
          <cell r="B98">
            <v>14</v>
          </cell>
          <cell r="C98">
            <v>1295</v>
          </cell>
        </row>
        <row r="99">
          <cell r="A99" t="str">
            <v>chocolate wrappers</v>
          </cell>
          <cell r="B99">
            <v>4</v>
          </cell>
          <cell r="C99">
            <v>1030</v>
          </cell>
        </row>
        <row r="100">
          <cell r="A100" t="str">
            <v>pinapple 500ml</v>
          </cell>
          <cell r="B100">
            <v>3</v>
          </cell>
          <cell r="C100">
            <v>1000</v>
          </cell>
        </row>
        <row r="101">
          <cell r="A101" t="str">
            <v>james butterscotch</v>
          </cell>
          <cell r="B101">
            <v>3</v>
          </cell>
          <cell r="C101">
            <v>990</v>
          </cell>
        </row>
        <row r="102">
          <cell r="A102" t="str">
            <v>comp oil</v>
          </cell>
          <cell r="B102">
            <v>5</v>
          </cell>
          <cell r="C102">
            <v>950</v>
          </cell>
        </row>
        <row r="103">
          <cell r="A103" t="str">
            <v>R/R od</v>
          </cell>
          <cell r="B103">
            <v>1.4000000000000001</v>
          </cell>
          <cell r="C103">
            <v>909</v>
          </cell>
        </row>
        <row r="104">
          <cell r="A104" t="str">
            <v>Two babies brand orange red</v>
          </cell>
          <cell r="B104">
            <v>2.5</v>
          </cell>
          <cell r="C104">
            <v>905</v>
          </cell>
        </row>
        <row r="105">
          <cell r="A105" t="str">
            <v>kesari spl 100 gm</v>
          </cell>
          <cell r="B105">
            <v>17</v>
          </cell>
          <cell r="C105">
            <v>850</v>
          </cell>
        </row>
        <row r="106">
          <cell r="A106" t="str">
            <v>chocopaste 5kg</v>
          </cell>
          <cell r="B106">
            <v>1</v>
          </cell>
          <cell r="C106">
            <v>775</v>
          </cell>
        </row>
        <row r="107">
          <cell r="A107" t="str">
            <v>green mango 100ml</v>
          </cell>
          <cell r="B107">
            <v>10.1</v>
          </cell>
          <cell r="C107">
            <v>745</v>
          </cell>
        </row>
        <row r="108">
          <cell r="A108" t="str">
            <v>g.fruity</v>
          </cell>
          <cell r="B108">
            <v>3</v>
          </cell>
          <cell r="C108">
            <v>720</v>
          </cell>
        </row>
        <row r="109">
          <cell r="A109" t="str">
            <v>vanilla essence</v>
          </cell>
          <cell r="B109">
            <v>1.5</v>
          </cell>
          <cell r="C109">
            <v>625</v>
          </cell>
        </row>
        <row r="110">
          <cell r="A110" t="str">
            <v>strawberry</v>
          </cell>
          <cell r="B110">
            <v>1</v>
          </cell>
          <cell r="C110">
            <v>610</v>
          </cell>
        </row>
        <row r="111">
          <cell r="A111" t="str">
            <v>kanishka white paste</v>
          </cell>
          <cell r="B111">
            <v>6</v>
          </cell>
          <cell r="C111">
            <v>570</v>
          </cell>
        </row>
        <row r="112">
          <cell r="A112" t="str">
            <v>strawberry essence</v>
          </cell>
          <cell r="B112">
            <v>2</v>
          </cell>
          <cell r="C112">
            <v>540</v>
          </cell>
        </row>
        <row r="113">
          <cell r="A113" t="str">
            <v>nuttyroll wrappers</v>
          </cell>
          <cell r="B113">
            <v>2</v>
          </cell>
          <cell r="C113">
            <v>505</v>
          </cell>
        </row>
        <row r="114">
          <cell r="A114" t="str">
            <v>mango crush</v>
          </cell>
          <cell r="B114">
            <v>3</v>
          </cell>
          <cell r="C114">
            <v>495</v>
          </cell>
        </row>
        <row r="115">
          <cell r="A115" t="str">
            <v>B.cornto</v>
          </cell>
          <cell r="B115">
            <v>0.60000000000000009</v>
          </cell>
          <cell r="C115">
            <v>492</v>
          </cell>
        </row>
        <row r="116">
          <cell r="A116" t="str">
            <v>kanishka orange paste</v>
          </cell>
          <cell r="B116">
            <v>4</v>
          </cell>
          <cell r="C116">
            <v>465</v>
          </cell>
        </row>
        <row r="117">
          <cell r="A117" t="str">
            <v>B. jama</v>
          </cell>
          <cell r="B117">
            <v>3</v>
          </cell>
          <cell r="C117">
            <v>450</v>
          </cell>
        </row>
        <row r="118">
          <cell r="A118" t="str">
            <v>banana 100ml</v>
          </cell>
          <cell r="B118">
            <v>6</v>
          </cell>
          <cell r="C118">
            <v>390</v>
          </cell>
        </row>
        <row r="119">
          <cell r="A119" t="str">
            <v>ripe mango essence</v>
          </cell>
          <cell r="B119">
            <v>0.5</v>
          </cell>
          <cell r="C119">
            <v>325</v>
          </cell>
        </row>
        <row r="120">
          <cell r="A120" t="str">
            <v>milk flavour</v>
          </cell>
          <cell r="B120">
            <v>0.5</v>
          </cell>
          <cell r="C120">
            <v>300</v>
          </cell>
        </row>
        <row r="121">
          <cell r="A121" t="str">
            <v>L/Y spl 100 gm</v>
          </cell>
          <cell r="B121">
            <v>6</v>
          </cell>
          <cell r="C121">
            <v>300</v>
          </cell>
        </row>
        <row r="122">
          <cell r="A122" t="str">
            <v>rose 100</v>
          </cell>
          <cell r="B122">
            <v>4</v>
          </cell>
          <cell r="C122">
            <v>300</v>
          </cell>
        </row>
        <row r="123">
          <cell r="A123" t="str">
            <v>kanishka mango paste</v>
          </cell>
          <cell r="B123">
            <v>2</v>
          </cell>
          <cell r="C123">
            <v>250</v>
          </cell>
        </row>
        <row r="124">
          <cell r="A124" t="str">
            <v>coconut 100ml</v>
          </cell>
          <cell r="B124">
            <v>3</v>
          </cell>
          <cell r="C124">
            <v>216</v>
          </cell>
        </row>
        <row r="125">
          <cell r="A125" t="str">
            <v>tower vanilla</v>
          </cell>
          <cell r="B125">
            <v>2</v>
          </cell>
          <cell r="C125">
            <v>210</v>
          </cell>
        </row>
        <row r="126">
          <cell r="A126" t="str">
            <v>custr</v>
          </cell>
          <cell r="B126">
            <v>4</v>
          </cell>
          <cell r="C126">
            <v>200</v>
          </cell>
        </row>
        <row r="127">
          <cell r="A127" t="str">
            <v>james vanilla powder 500gm</v>
          </cell>
          <cell r="B127">
            <v>1</v>
          </cell>
          <cell r="C127">
            <v>160</v>
          </cell>
        </row>
        <row r="128">
          <cell r="A128" t="str">
            <v>strawberry crush</v>
          </cell>
          <cell r="B128">
            <v>1</v>
          </cell>
          <cell r="C128">
            <v>155</v>
          </cell>
        </row>
        <row r="129">
          <cell r="A129" t="str">
            <v>rose</v>
          </cell>
          <cell r="B129">
            <v>0.1</v>
          </cell>
          <cell r="C129">
            <v>75</v>
          </cell>
        </row>
        <row r="130">
          <cell r="A130" t="str">
            <v>rose pink spl</v>
          </cell>
          <cell r="B130">
            <v>0.1</v>
          </cell>
          <cell r="C130">
            <v>67</v>
          </cell>
        </row>
        <row r="131">
          <cell r="A131" t="str">
            <v>G/M spl</v>
          </cell>
          <cell r="B131">
            <v>0.1</v>
          </cell>
          <cell r="C131">
            <v>65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" refreshedDate="45306.362214120367" createdVersion="8" refreshedVersion="8" minRefreshableVersion="3" recordCount="155" xr:uid="{DFFE962E-A5A6-49CD-B12C-875AA5FB6909}">
  <cacheSource type="worksheet">
    <worksheetSource ref="A3:E158" sheet="Purchase Report"/>
  </cacheSource>
  <cacheFields count="5">
    <cacheField name="Date" numFmtId="14">
      <sharedItems containsSemiMixedTypes="0" containsNonDate="0" containsDate="1" containsString="0" minDate="2021-10-05T00:00:00" maxDate="2022-05-31T00:00:00"/>
    </cacheField>
    <cacheField name="Supplier Name" numFmtId="0">
      <sharedItems/>
    </cacheField>
    <cacheField name="Total Amount" numFmtId="165">
      <sharedItems containsSemiMixedTypes="0" containsString="0" containsNumber="1" containsInteger="1" minValue="2837" maxValue="102500"/>
    </cacheField>
    <cacheField name="week" numFmtId="0">
      <sharedItems containsSemiMixedTypes="0" containsString="0" containsNumber="1" containsInteger="1" minValue="1" maxValue="53"/>
    </cacheField>
    <cacheField name="month" numFmtId="0">
      <sharedItems count="8">
        <s v="Oct"/>
        <s v="Nov"/>
        <s v="Dec"/>
        <s v="Jan"/>
        <s v="Feb"/>
        <s v="Mar"/>
        <s v="Apr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" refreshedDate="45306.36719178241" createdVersion="8" refreshedVersion="8" minRefreshableVersion="3" recordCount="330" xr:uid="{6B169678-D2AC-4FA1-8C8B-F14ABBF4FAD4}">
  <cacheSource type="worksheet">
    <worksheetSource ref="A1:M331" sheet="Item Details"/>
  </cacheSource>
  <cacheFields count="13">
    <cacheField name="Date" numFmtId="14">
      <sharedItems containsNonDate="0" containsDate="1" containsString="0" containsBlank="1" minDate="2021-10-05T00:00:00" maxDate="2022-05-31T00:00:00"/>
    </cacheField>
    <cacheField name="Item Name" numFmtId="0">
      <sharedItems containsBlank="1" count="99">
        <m/>
        <s v="c top"/>
        <s v="B.top"/>
        <s v="jack"/>
        <s v="stick"/>
        <s v="green mango ess 100ml"/>
        <s v="James vanilla 100ml"/>
        <s v="allachi 500ml"/>
        <s v="milk ess"/>
        <s v="James vanilla 500ml"/>
        <s v="J orange 100ml"/>
        <s v="premium custurd powder 1 kg pack"/>
        <s v="cocont dst"/>
        <s v="chocopaste"/>
        <s v="mini chocobar wrappers"/>
        <s v="Cec Vanilla"/>
        <s v="allachi 100"/>
        <s v="g mango 100ml"/>
        <s v="rose 100"/>
        <s v="Lily oil"/>
        <s v="orange wrappers"/>
        <s v="glass cup"/>
        <s v="bati cup"/>
        <s v="bush orange oil"/>
        <s v="navlangur"/>
        <s v="L/Y spl 100 gm"/>
        <s v="L/Y spl 500 gm"/>
        <s v="B/C spl"/>
        <s v="O/R  spl"/>
        <s v="L/Y spl"/>
        <s v="kesari spl 100 gm"/>
        <s v="butterscoth"/>
        <s v="allachi 100 ml"/>
        <s v="banana 100ml"/>
        <s v="peacock rabri SP"/>
        <s v="peacock orange MP paste 500ml"/>
        <s v="peacock lichi doon"/>
        <s v="chutney compound"/>
        <s v="tower vanilla"/>
        <s v="citric"/>
        <s v="coco P"/>
        <s v="R/R spl 100gm"/>
        <s v="O/R  spl 100gm"/>
        <s v="No.1 CMC"/>
        <s v="CMC"/>
        <s v="Firmx"/>
        <s v="No.1 suji"/>
        <s v="suji"/>
        <s v="pata"/>
        <s v="banana 500ml"/>
        <s v="rica oil"/>
        <s v="butter"/>
        <s v="spoon"/>
        <s v="No.1 stick"/>
        <s v="milk emulsion"/>
        <s v="strawberry wrappers"/>
        <s v="milkbar wrappers"/>
        <s v="sampurna"/>
        <s v="37 pepsi roll"/>
        <s v="29 pepsi roll"/>
        <s v="33 pepsi roll"/>
        <s v="green mango wrappers"/>
        <s v="50 lt pty"/>
        <s v="Rpo oil"/>
        <s v="B custr yl"/>
        <s v="B custr wh"/>
        <s v="C.cornto set"/>
        <s v="B.cornto set"/>
        <s v="peacock mango MP 500 ml"/>
        <s v="peacock gogia mist"/>
        <s v="kulfi wrappers"/>
        <s v="pinapple wrappers"/>
        <s v="Mango flavour"/>
        <s v="O stick"/>
        <s v="40ml cup"/>
        <s v="bati lid"/>
        <s v="40ml lid"/>
        <s v="No.2 stick"/>
        <s v="jalzera wrappers"/>
        <s v="Big chocobar wrappers"/>
        <s v="James orange 100ml"/>
        <s v="Green mango 100ml"/>
        <s v="Green mango 500ml"/>
        <s v="milk flavour"/>
        <s v="Oil orange sweet"/>
        <s v="Two babies brand orange red"/>
        <s v="Two babies brand orange red 500 gm"/>
        <s v="A custr"/>
        <s v="green mango ess"/>
        <s v="lichi wrappers"/>
        <s v="natraj brand apple green 500 gm"/>
        <s v="Two babies brand raspberry 500gm"/>
        <s v="Two babies brand raspberry red 1 kg"/>
        <s v="Two babies brand lemon yellow 500gm"/>
        <s v="c.jama"/>
        <s v="milkbar L"/>
        <s v="maza mango wrappers"/>
        <s v="swtx"/>
        <s v="sacarin"/>
      </sharedItems>
    </cacheField>
    <cacheField name="Category" numFmtId="0">
      <sharedItems containsBlank="1"/>
    </cacheField>
    <cacheField name="Quantity" numFmtId="0">
      <sharedItems containsString="0" containsBlank="1" containsNumber="1" minValue="1" maxValue="5000"/>
    </cacheField>
    <cacheField name="Unit" numFmtId="0">
      <sharedItems containsBlank="1"/>
    </cacheField>
    <cacheField name="UnitPrice without Tax" numFmtId="165">
      <sharedItems containsString="0" containsBlank="1" containsNumber="1" minValue="1.2" maxValue="4500"/>
    </cacheField>
    <cacheField name="Discount Percent" numFmtId="0">
      <sharedItems containsString="0" containsBlank="1" containsNumber="1" minValue="0" maxValue="0.2"/>
    </cacheField>
    <cacheField name="Discount" numFmtId="165">
      <sharedItems containsString="0" containsBlank="1" containsNumber="1" minValue="0" maxValue="709.2"/>
    </cacheField>
    <cacheField name="Tax Percent" numFmtId="0">
      <sharedItems containsString="0" containsBlank="1" containsNumber="1" minValue="0" maxValue="0.18"/>
    </cacheField>
    <cacheField name="Tax" numFmtId="165">
      <sharedItems containsString="0" containsBlank="1" containsNumber="1" minValue="0" maxValue="4302.72"/>
    </cacheField>
    <cacheField name="Amount" numFmtId="165">
      <sharedItems containsString="0" containsBlank="1" containsNumber="1" minValue="228" maxValue="102500"/>
    </cacheField>
    <cacheField name="UnitPrice with Tax" numFmtId="165">
      <sharedItems containsString="0" containsBlank="1" containsNumber="1" minValue="1.4159999999999999" maxValue="4725"/>
    </cacheField>
    <cacheField name="Mont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" refreshedDate="45309.416345486112" createdVersion="8" refreshedVersion="8" minRefreshableVersion="3" recordCount="330" xr:uid="{8E2BC347-52C6-44D8-89B4-4F22C09580EE}">
  <cacheSource type="worksheet">
    <worksheetSource ref="A1:N331" sheet="Item Details"/>
  </cacheSource>
  <cacheFields count="17">
    <cacheField name="Date" numFmtId="14">
      <sharedItems containsNonDate="0" containsDate="1" containsString="0" containsBlank="1" minDate="2021-10-05T00:00:00" maxDate="2022-05-31T00:00:00" count="94">
        <m/>
        <d v="2021-10-05T00:00:00"/>
        <d v="2021-10-07T00:00:00"/>
        <d v="2021-10-08T00:00:00"/>
        <d v="2021-10-09T00:00:00"/>
        <d v="2021-10-18T00:00:00"/>
        <d v="2021-10-20T00:00:00"/>
        <d v="2021-10-21T00:00:00"/>
        <d v="2021-10-22T00:00:00"/>
        <d v="2021-10-23T00:00:00"/>
        <d v="2021-10-25T00:00:00"/>
        <d v="2021-10-28T00:00:00"/>
        <d v="2021-11-08T00:00:00"/>
        <d v="2021-11-15T00:00:00"/>
        <d v="2021-12-01T00:00:00"/>
        <d v="2021-12-02T00:00:00"/>
        <d v="2021-12-09T00:00:00"/>
        <d v="2022-01-04T00:00:00"/>
        <d v="2022-01-05T00:00:00"/>
        <d v="2022-01-12T00:00:00"/>
        <d v="2022-02-01T00:00:00"/>
        <d v="2022-02-05T00:00:00"/>
        <d v="2022-02-09T00:00:00"/>
        <d v="2022-02-14T00:00:00"/>
        <d v="2022-02-17T00:00:00"/>
        <d v="2022-02-23T00:00:00"/>
        <d v="2022-02-25T00:00:00"/>
        <d v="2022-02-28T00:00:00"/>
        <d v="2022-03-01T00:00:00"/>
        <d v="2022-03-03T00:00:00"/>
        <d v="2022-03-06T00:00:00"/>
        <d v="2022-03-07T00:00:00"/>
        <d v="2022-03-08T00:00:00"/>
        <d v="2022-03-11T00:00:00"/>
        <d v="2022-03-12T00:00:00"/>
        <d v="2022-03-14T00:00:00"/>
        <d v="2022-03-15T00:00:00"/>
        <d v="2022-03-16T00:00:00"/>
        <d v="2022-03-17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9T00:00:00"/>
        <d v="2022-03-30T00:00:00"/>
        <d v="2022-04-01T00:00:00"/>
        <d v="2022-04-02T00:00:00"/>
        <d v="2022-04-04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8T00:00:00"/>
        <d v="2022-04-29T00:00:00"/>
        <d v="2022-04-30T00:00:00"/>
        <d v="2022-05-01T00:00:00"/>
        <d v="2022-05-02T00:00:00"/>
        <d v="2022-05-05T00:00:00"/>
        <d v="2022-05-06T00:00:00"/>
        <d v="2022-05-07T00:00:00"/>
        <d v="2022-05-08T00:00:00"/>
        <d v="2022-05-10T00:00:00"/>
        <d v="2022-05-13T00:00:00"/>
        <d v="2022-05-17T00:00:00"/>
        <d v="2022-05-18T00:00:00"/>
        <d v="2022-05-20T00:00:00"/>
        <d v="2022-05-21T00:00:00"/>
        <d v="2022-05-23T00:00:00"/>
        <d v="2022-05-25T00:00:00"/>
        <d v="2022-05-26T00:00:00"/>
        <d v="2022-05-28T00:00:00"/>
        <d v="2022-05-30T00:00:00"/>
        <d v="2022-05-15T00:00:00"/>
        <d v="2022-02-10T00:00:00"/>
        <d v="2022-01-01T00:00:00"/>
        <d v="2021-10-10T00:00:00"/>
      </sharedItems>
      <fieldGroup par="16"/>
    </cacheField>
    <cacheField name="Item Name" numFmtId="0">
      <sharedItems containsBlank="1" count="98">
        <m/>
        <s v="c top"/>
        <s v="B.top"/>
        <s v="jack"/>
        <s v="stick"/>
        <s v="green mango ess 100ml"/>
        <s v="James vanilla 100ml"/>
        <s v="allachi 500ml"/>
        <s v="milk ess"/>
        <s v="James vanilla 500ml"/>
        <s v="J orange 100ml"/>
        <s v="premium custurd powder 1 kg pack"/>
        <s v="cocont dst"/>
        <s v="chocopaste"/>
        <s v="mini chocobar wrappers"/>
        <s v="Cec Vanilla"/>
        <s v="allachi 100"/>
        <s v="g mango 100ml"/>
        <s v="rose 100"/>
        <s v="Lily oil"/>
        <s v="orange wrappers"/>
        <s v="glass cup"/>
        <s v="bati cup"/>
        <s v="bush orange oil"/>
        <s v="navlangur"/>
        <s v="L/Y spl 100 gm"/>
        <s v="L/Y spl 500 gm"/>
        <s v="B/C spl"/>
        <s v="O/R  spl"/>
        <s v="L/Y spl"/>
        <s v="kesari spl 100 gm"/>
        <s v="butterscoth"/>
        <s v="allachi 100 ml"/>
        <s v="banana 100ml"/>
        <s v="peacock rabri SP"/>
        <s v="peacock orange MP paste 500ml"/>
        <s v="peacock lichi doon"/>
        <s v="chutney compound"/>
        <s v="tower vanilla"/>
        <s v="citric"/>
        <s v="coco P"/>
        <s v="R/R spl 100gm"/>
        <s v="O/R  spl 100gm"/>
        <s v="No.1 CMC"/>
        <s v="CMC"/>
        <s v="Firmx"/>
        <s v="No.1 suji"/>
        <s v="suji"/>
        <s v="pata"/>
        <s v="banana 500ml"/>
        <s v="rica oil"/>
        <s v="butter"/>
        <s v="spoon"/>
        <s v="No.1 stick"/>
        <s v="milk emulsion"/>
        <s v="strawberry wrappers"/>
        <s v="milkbar wrappers"/>
        <s v="sampurna"/>
        <s v="37 pepsi roll"/>
        <s v="29 pepsi roll"/>
        <s v="33 pepsi roll"/>
        <s v="green mango wrappers"/>
        <s v="50 lt pty"/>
        <s v="Rpo oil"/>
        <s v="B custr yl"/>
        <s v="B custr wh"/>
        <s v="C.cornto set"/>
        <s v="B.cornto set"/>
        <s v="peacock mango MP 500 ml"/>
        <s v="peacock gogia mist"/>
        <s v="kulfi wrappers"/>
        <s v="pinapple wrappers"/>
        <s v="Mango flavour"/>
        <s v="O stick"/>
        <s v="40ml cup"/>
        <s v="bati lid"/>
        <s v="40ml lid"/>
        <s v="No.2 stick"/>
        <s v="jalzera wrappers"/>
        <s v="Big chocobar wrappers"/>
        <s v="James orange 100ml"/>
        <s v="Green mango 100ml"/>
        <s v="Green mango 500ml"/>
        <s v="milk flavour"/>
        <s v="Oil orange sweet"/>
        <s v="Two babies brand orange red"/>
        <s v="Two babies brand orange red 500 gm"/>
        <s v="A custr"/>
        <s v="green mango ess"/>
        <s v="lichi wrappers"/>
        <s v="natraj brand apple green 500 gm"/>
        <s v="Two babies brand raspberry 500gm"/>
        <s v="Two babies brand raspberry red 1 kg"/>
        <s v="Two babies brand lemon yellow 500gm"/>
        <s v="c.jama"/>
        <s v="maza mango wrappers"/>
        <s v="swtx"/>
        <s v="sacarin"/>
      </sharedItems>
    </cacheField>
    <cacheField name="Category" numFmtId="0">
      <sharedItems containsBlank="1"/>
    </cacheField>
    <cacheField name="Quantity" numFmtId="0">
      <sharedItems containsString="0" containsBlank="1" containsNumber="1" minValue="1" maxValue="5000"/>
    </cacheField>
    <cacheField name="Unit" numFmtId="0">
      <sharedItems containsBlank="1"/>
    </cacheField>
    <cacheField name="UnitPrice without Tax" numFmtId="165">
      <sharedItems containsString="0" containsBlank="1" containsNumber="1" minValue="1.2" maxValue="3345"/>
    </cacheField>
    <cacheField name="Discount Percent" numFmtId="0">
      <sharedItems containsString="0" containsBlank="1" containsNumber="1" minValue="0" maxValue="0.2"/>
    </cacheField>
    <cacheField name="Discount" numFmtId="165">
      <sharedItems containsString="0" containsBlank="1" containsNumber="1" minValue="0" maxValue="709.2"/>
    </cacheField>
    <cacheField name="Tax Percent" numFmtId="0">
      <sharedItems containsString="0" containsBlank="1" containsNumber="1" minValue="0" maxValue="0.18"/>
    </cacheField>
    <cacheField name="Tax" numFmtId="165">
      <sharedItems containsString="0" containsBlank="1" containsNumber="1" minValue="0" maxValue="4302.72"/>
    </cacheField>
    <cacheField name="Amount" numFmtId="165">
      <sharedItems containsString="0" containsBlank="1" containsNumber="1" minValue="228" maxValue="102500"/>
    </cacheField>
    <cacheField name="UnitPrice with Tax" numFmtId="165">
      <sharedItems containsString="0" containsBlank="1" containsNumber="1" minValue="1.4159999999999999" maxValue="3512.25"/>
    </cacheField>
    <cacheField name="Month" numFmtId="0">
      <sharedItems containsBlank="1" count="9">
        <m/>
        <s v="Oct"/>
        <s v="Nov"/>
        <s v="Dec"/>
        <s v="Jan"/>
        <s v="Feb"/>
        <s v="Mar"/>
        <s v="Apr"/>
        <s v="May"/>
      </sharedItems>
    </cacheField>
    <cacheField name="week no" numFmtId="0">
      <sharedItems containsString="0" containsBlank="1" containsNumber="1" containsInteger="1" minValue="1" maxValue="50" count="30">
        <m/>
        <n v="41"/>
        <n v="43"/>
        <n v="44"/>
        <n v="46"/>
        <n v="47"/>
        <n v="49"/>
        <n v="50"/>
        <n v="2"/>
        <n v="3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1"/>
        <n v="42"/>
      </sharedItems>
    </cacheField>
    <cacheField name="Months (Date)" numFmtId="0" databaseField="0">
      <fieldGroup base="0">
        <rangePr groupBy="months" startDate="2021-10-05T00:00:00" endDate="2022-05-31T00:00:00"/>
        <groupItems count="14">
          <s v="&lt;05-10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5-2022"/>
        </groupItems>
      </fieldGroup>
    </cacheField>
    <cacheField name="Quarters (Date)" numFmtId="0" databaseField="0">
      <fieldGroup base="0">
        <rangePr groupBy="quarters" startDate="2021-10-05T00:00:00" endDate="2022-05-31T00:00:00"/>
        <groupItems count="6">
          <s v="&lt;05-10-2021"/>
          <s v="Qtr1"/>
          <s v="Qtr2"/>
          <s v="Qtr3"/>
          <s v="Qtr4"/>
          <s v="&gt;31-05-2022"/>
        </groupItems>
      </fieldGroup>
    </cacheField>
    <cacheField name="Years (Date)" numFmtId="0" databaseField="0">
      <fieldGroup base="0">
        <rangePr groupBy="years" startDate="2021-10-05T00:00:00" endDate="2022-05-31T00:00:00"/>
        <groupItems count="4">
          <s v="&lt;05-10-2021"/>
          <s v="2021"/>
          <s v="2022"/>
          <s v="&gt;31-05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d v="2021-10-05T00:00:00"/>
    <s v="big boss"/>
    <n v="32370"/>
    <n v="41"/>
    <x v="0"/>
  </r>
  <r>
    <d v="2021-10-06T00:00:00"/>
    <s v="PIJUSH TRADING COMPANY"/>
    <n v="5423"/>
    <n v="41"/>
    <x v="0"/>
  </r>
  <r>
    <d v="2021-10-06T00:00:00"/>
    <s v="ALPANA INDUSTRIES"/>
    <n v="14705"/>
    <n v="41"/>
    <x v="0"/>
  </r>
  <r>
    <d v="2021-10-07T00:00:00"/>
    <s v="shankar das"/>
    <n v="16960"/>
    <n v="41"/>
    <x v="0"/>
  </r>
  <r>
    <d v="2021-10-08T00:00:00"/>
    <s v="PIJUSH TRADING COMPANY"/>
    <n v="4057"/>
    <n v="41"/>
    <x v="0"/>
  </r>
  <r>
    <d v="2021-10-09T00:00:00"/>
    <s v="RAGHAV CHOCO EXPORTS"/>
    <n v="3868"/>
    <n v="41"/>
    <x v="0"/>
  </r>
  <r>
    <d v="2021-10-10T00:00:00"/>
    <s v="meg chemicals"/>
    <n v="102500"/>
    <n v="42"/>
    <x v="0"/>
  </r>
  <r>
    <d v="2021-10-18T00:00:00"/>
    <s v="MOHAN IMPEX"/>
    <n v="14175"/>
    <n v="43"/>
    <x v="0"/>
  </r>
  <r>
    <d v="2021-10-20T00:00:00"/>
    <s v="TEWARI ASSOCIATES"/>
    <n v="5920"/>
    <n v="43"/>
    <x v="0"/>
  </r>
  <r>
    <d v="2021-10-21T00:00:00"/>
    <s v="PIJUSH TRADING COMPANY"/>
    <n v="14417"/>
    <n v="43"/>
    <x v="0"/>
  </r>
  <r>
    <d v="2021-10-22T00:00:00"/>
    <s v="M.R DISTRIBUTORS"/>
    <n v="24570"/>
    <n v="43"/>
    <x v="0"/>
  </r>
  <r>
    <d v="2021-10-23T00:00:00"/>
    <s v="BLOOM FOOD ADDITIVES PVT LTD"/>
    <n v="21699"/>
    <n v="43"/>
    <x v="0"/>
  </r>
  <r>
    <d v="2021-10-25T00:00:00"/>
    <s v="Iliyash printing"/>
    <n v="15050"/>
    <n v="44"/>
    <x v="0"/>
  </r>
  <r>
    <d v="2021-10-25T00:00:00"/>
    <s v="PIJUSH TRADING COMPANY"/>
    <n v="23093"/>
    <n v="44"/>
    <x v="0"/>
  </r>
  <r>
    <d v="2021-10-28T00:00:00"/>
    <s v="PIJUSH TRADING COMPANY"/>
    <n v="33655"/>
    <n v="44"/>
    <x v="0"/>
  </r>
  <r>
    <d v="2021-10-29T00:00:00"/>
    <s v="GLOBAL CHEMICALS LIMITED"/>
    <n v="14018"/>
    <n v="44"/>
    <x v="0"/>
  </r>
  <r>
    <d v="2021-11-08T00:00:00"/>
    <s v="THE VESCO PRODUCTS COMPANY"/>
    <n v="4287"/>
    <n v="46"/>
    <x v="1"/>
  </r>
  <r>
    <d v="2021-11-15T00:00:00"/>
    <s v="PIJUSH TRADING COMPANY"/>
    <n v="9387"/>
    <n v="47"/>
    <x v="1"/>
  </r>
  <r>
    <d v="2021-11-20T00:00:00"/>
    <s v="ALPANA INDUSTRIES"/>
    <n v="14705"/>
    <n v="47"/>
    <x v="1"/>
  </r>
  <r>
    <d v="2021-11-26T00:00:00"/>
    <s v="GLOBAL CHEMICALS LIMITED"/>
    <n v="17759"/>
    <n v="48"/>
    <x v="1"/>
  </r>
  <r>
    <d v="2021-12-01T00:00:00"/>
    <s v="SAURABH MARKETING CONCERN"/>
    <n v="11902"/>
    <n v="49"/>
    <x v="2"/>
  </r>
  <r>
    <d v="2021-12-02T00:00:00"/>
    <s v="MOHAN IMPEX"/>
    <n v="13315"/>
    <n v="49"/>
    <x v="2"/>
  </r>
  <r>
    <d v="2021-12-09T00:00:00"/>
    <s v="TEWARI ASSOCIATES"/>
    <n v="3246"/>
    <n v="50"/>
    <x v="2"/>
  </r>
  <r>
    <d v="2021-12-20T00:00:00"/>
    <s v="MOHAN IMPEX"/>
    <n v="5753"/>
    <n v="52"/>
    <x v="2"/>
  </r>
  <r>
    <d v="2021-12-20T00:00:00"/>
    <s v="GLOBAL CHEMICALS LIMITED"/>
    <n v="17759"/>
    <n v="52"/>
    <x v="2"/>
  </r>
  <r>
    <d v="2021-12-22T00:00:00"/>
    <s v="GLOBAL CHEMICALS LIMITED"/>
    <n v="17759"/>
    <n v="52"/>
    <x v="2"/>
  </r>
  <r>
    <d v="2021-12-24T00:00:00"/>
    <s v="PIJUSH TRADING COMPANY"/>
    <n v="10540"/>
    <n v="52"/>
    <x v="2"/>
  </r>
  <r>
    <d v="2021-12-31T00:00:00"/>
    <s v="GLOBAL CHEMICALS LIMITED"/>
    <n v="24346"/>
    <n v="53"/>
    <x v="2"/>
  </r>
  <r>
    <d v="2022-01-01T00:00:00"/>
    <s v="meg chemicals"/>
    <n v="86500"/>
    <n v="1"/>
    <x v="3"/>
  </r>
  <r>
    <d v="2022-01-04T00:00:00"/>
    <s v="THE VESCO PRODUCTS COMPANY"/>
    <n v="7615"/>
    <n v="2"/>
    <x v="3"/>
  </r>
  <r>
    <d v="2022-01-04T00:00:00"/>
    <s v="GLOBAL CHEMICALS LIMITED"/>
    <n v="52472"/>
    <n v="2"/>
    <x v="3"/>
  </r>
  <r>
    <d v="2022-01-05T00:00:00"/>
    <s v="PIJUSH TRADING COMPANY"/>
    <n v="14748"/>
    <n v="2"/>
    <x v="3"/>
  </r>
  <r>
    <d v="2022-01-06T00:00:00"/>
    <s v="SAURABH MARKETING CONCERN"/>
    <n v="4559"/>
    <n v="2"/>
    <x v="3"/>
  </r>
  <r>
    <d v="2022-01-12T00:00:00"/>
    <s v="PIJUSH TRADING COMPANY"/>
    <n v="11350"/>
    <n v="3"/>
    <x v="3"/>
  </r>
  <r>
    <d v="2022-02-01T00:00:00"/>
    <s v="GLOBAL CHEMICALS LIMITED"/>
    <n v="55012"/>
    <n v="6"/>
    <x v="4"/>
  </r>
  <r>
    <d v="2022-02-05T00:00:00"/>
    <s v="PIJUSH TRADING COMPANY"/>
    <n v="11210"/>
    <n v="6"/>
    <x v="4"/>
  </r>
  <r>
    <d v="2022-02-09T00:00:00"/>
    <s v="M.R DISTRIBUTORS"/>
    <n v="46321"/>
    <n v="7"/>
    <x v="4"/>
  </r>
  <r>
    <d v="2022-02-09T00:00:00"/>
    <s v="shankar das"/>
    <n v="37728"/>
    <n v="7"/>
    <x v="4"/>
  </r>
  <r>
    <d v="2022-02-10T00:00:00"/>
    <s v="meg chemicals"/>
    <n v="21000"/>
    <n v="7"/>
    <x v="4"/>
  </r>
  <r>
    <d v="2022-02-11T00:00:00"/>
    <s v="MOHAN IMPEX"/>
    <n v="6195"/>
    <n v="7"/>
    <x v="4"/>
  </r>
  <r>
    <d v="2022-02-14T00:00:00"/>
    <s v="PIJUSH TRADING COMPANY"/>
    <n v="13749"/>
    <n v="8"/>
    <x v="4"/>
  </r>
  <r>
    <d v="2022-02-17T00:00:00"/>
    <s v="Iliyash printing"/>
    <n v="23625"/>
    <n v="8"/>
    <x v="4"/>
  </r>
  <r>
    <d v="2022-02-18T00:00:00"/>
    <s v="GLOBAL CHEMICALS LIMITED"/>
    <n v="13212"/>
    <n v="8"/>
    <x v="4"/>
  </r>
  <r>
    <d v="2022-02-23T00:00:00"/>
    <s v="PIJUSH TRADING COMPANY"/>
    <n v="36480"/>
    <n v="9"/>
    <x v="4"/>
  </r>
  <r>
    <d v="2022-02-23T00:00:00"/>
    <s v="meg chemicals"/>
    <n v="22000"/>
    <n v="9"/>
    <x v="4"/>
  </r>
  <r>
    <d v="2022-02-24T00:00:00"/>
    <s v="REFRIGIRATING MACHINERY MART"/>
    <n v="7670"/>
    <n v="9"/>
    <x v="4"/>
  </r>
  <r>
    <d v="2022-02-25T00:00:00"/>
    <s v="Iliyash printing"/>
    <n v="15750"/>
    <n v="9"/>
    <x v="4"/>
  </r>
  <r>
    <d v="2022-02-28T00:00:00"/>
    <s v="REFRIGIRATING MACHINERY MART"/>
    <n v="18054"/>
    <n v="10"/>
    <x v="4"/>
  </r>
  <r>
    <d v="2022-03-01T00:00:00"/>
    <s v="TEWARI ASSOCIATES"/>
    <n v="17700"/>
    <n v="10"/>
    <x v="5"/>
  </r>
  <r>
    <d v="2022-03-03T00:00:00"/>
    <s v="BLOOM FOOD ADDITIVES PVT LTD"/>
    <n v="63769"/>
    <n v="10"/>
    <x v="5"/>
  </r>
  <r>
    <d v="2022-03-06T00:00:00"/>
    <s v="big boss"/>
    <n v="62900"/>
    <n v="11"/>
    <x v="5"/>
  </r>
  <r>
    <d v="2022-03-06T00:00:00"/>
    <s v="PIJUSH TRADING COMPANY"/>
    <n v="24600"/>
    <n v="11"/>
    <x v="5"/>
  </r>
  <r>
    <d v="2022-03-07T00:00:00"/>
    <s v="PIJUSH TRADING COMPANY"/>
    <n v="13673"/>
    <n v="11"/>
    <x v="5"/>
  </r>
  <r>
    <d v="2022-03-07T00:00:00"/>
    <s v="PIJUSH TRADING COMPANY"/>
    <n v="5250"/>
    <n v="11"/>
    <x v="5"/>
  </r>
  <r>
    <d v="2022-03-08T00:00:00"/>
    <s v="GLOBAL CHEMICALS LIMITED"/>
    <n v="6606"/>
    <n v="11"/>
    <x v="5"/>
  </r>
  <r>
    <d v="2022-03-08T00:00:00"/>
    <s v="SAURABH MARKETING CONCERN"/>
    <n v="6096"/>
    <n v="11"/>
    <x v="5"/>
  </r>
  <r>
    <d v="2022-03-11T00:00:00"/>
    <s v="Iliyash printing"/>
    <n v="23625"/>
    <n v="11"/>
    <x v="5"/>
  </r>
  <r>
    <d v="2022-03-12T00:00:00"/>
    <s v="GLOBAL CHEMICALS LIMITED"/>
    <n v="25830"/>
    <n v="11"/>
    <x v="5"/>
  </r>
  <r>
    <d v="2022-03-12T00:00:00"/>
    <s v="PIJUSH TRADING COMPANY"/>
    <n v="11398"/>
    <n v="11"/>
    <x v="5"/>
  </r>
  <r>
    <d v="2022-03-14T00:00:00"/>
    <s v="shankar das"/>
    <n v="10718"/>
    <n v="12"/>
    <x v="5"/>
  </r>
  <r>
    <d v="2022-03-14T00:00:00"/>
    <s v="PIJUSH TRADING COMPANY"/>
    <n v="16190"/>
    <n v="12"/>
    <x v="5"/>
  </r>
  <r>
    <d v="2022-03-15T00:00:00"/>
    <s v="TEWARI ASSOCIATES"/>
    <n v="4375"/>
    <n v="12"/>
    <x v="5"/>
  </r>
  <r>
    <d v="2022-03-15T00:00:00"/>
    <s v="PIJUSH TRADING COMPANY"/>
    <n v="7033"/>
    <n v="12"/>
    <x v="5"/>
  </r>
  <r>
    <d v="2022-03-16T00:00:00"/>
    <s v="GLOBAL CHEMICALS LIMITED"/>
    <n v="9157"/>
    <n v="12"/>
    <x v="5"/>
  </r>
  <r>
    <d v="2022-03-17T00:00:00"/>
    <s v="big boss"/>
    <n v="31100"/>
    <n v="12"/>
    <x v="5"/>
  </r>
  <r>
    <d v="2022-03-17T00:00:00"/>
    <s v="BLOOM FOOD ADDITIVES PVT LTD"/>
    <n v="26772"/>
    <n v="12"/>
    <x v="5"/>
  </r>
  <r>
    <d v="2022-03-17T00:00:00"/>
    <s v="REFRIGIRATING MACHINERY MART"/>
    <n v="19276"/>
    <n v="12"/>
    <x v="5"/>
  </r>
  <r>
    <d v="2022-03-17T00:00:00"/>
    <s v="TEWARI ASSOCIATES"/>
    <n v="18601"/>
    <n v="12"/>
    <x v="5"/>
  </r>
  <r>
    <d v="2022-03-19T00:00:00"/>
    <s v="PIJUSH TRADING COMPANY"/>
    <n v="15540"/>
    <n v="12"/>
    <x v="5"/>
  </r>
  <r>
    <d v="2022-03-19T00:00:00"/>
    <s v="meg chemicals"/>
    <n v="57400"/>
    <n v="12"/>
    <x v="5"/>
  </r>
  <r>
    <d v="2022-03-21T00:00:00"/>
    <s v="TEWARI ASSOCIATES"/>
    <n v="24325"/>
    <n v="13"/>
    <x v="5"/>
  </r>
  <r>
    <d v="2022-03-21T00:00:00"/>
    <s v="M.R DISTRIBUTORS"/>
    <n v="46541"/>
    <n v="13"/>
    <x v="5"/>
  </r>
  <r>
    <d v="2022-03-22T00:00:00"/>
    <s v="shankar das"/>
    <n v="5600"/>
    <n v="13"/>
    <x v="5"/>
  </r>
  <r>
    <d v="2022-03-23T00:00:00"/>
    <s v="MOHAN IMPEX"/>
    <n v="17850"/>
    <n v="13"/>
    <x v="5"/>
  </r>
  <r>
    <d v="2022-03-24T00:00:00"/>
    <s v="SAURABH MARKETING CONCERN"/>
    <n v="8122"/>
    <n v="13"/>
    <x v="5"/>
  </r>
  <r>
    <d v="2022-03-24T00:00:00"/>
    <s v="PIJUSH TRADING COMPANY"/>
    <n v="8779"/>
    <n v="13"/>
    <x v="5"/>
  </r>
  <r>
    <d v="2022-03-24T00:00:00"/>
    <s v="GLOBAL CHEMICALS LIMITED"/>
    <n v="14172"/>
    <n v="13"/>
    <x v="5"/>
  </r>
  <r>
    <d v="2022-03-24T00:00:00"/>
    <s v="PIJUSH TRADING COMPANY"/>
    <n v="14250"/>
    <n v="13"/>
    <x v="5"/>
  </r>
  <r>
    <d v="2022-03-25T00:00:00"/>
    <s v="GLOBAL CHEMICALS LIMITED"/>
    <n v="17269"/>
    <n v="13"/>
    <x v="5"/>
  </r>
  <r>
    <d v="2022-03-26T00:00:00"/>
    <s v="Iliyash printing"/>
    <n v="25200"/>
    <n v="13"/>
    <x v="5"/>
  </r>
  <r>
    <d v="2022-03-26T00:00:00"/>
    <s v="GLOBAL CHEMICALS LIMITED"/>
    <n v="31884"/>
    <n v="13"/>
    <x v="5"/>
  </r>
  <r>
    <d v="2022-03-26T00:00:00"/>
    <s v="PIJUSH TRADING COMPANY"/>
    <n v="51375"/>
    <n v="13"/>
    <x v="5"/>
  </r>
  <r>
    <d v="2022-03-29T00:00:00"/>
    <s v="Iliyash printing"/>
    <n v="67200"/>
    <n v="14"/>
    <x v="5"/>
  </r>
  <r>
    <d v="2022-03-30T00:00:00"/>
    <s v="big boss"/>
    <n v="44304"/>
    <n v="14"/>
    <x v="5"/>
  </r>
  <r>
    <d v="2022-03-30T00:00:00"/>
    <s v="shankar das"/>
    <n v="8480"/>
    <n v="14"/>
    <x v="5"/>
  </r>
  <r>
    <d v="2022-03-30T00:00:00"/>
    <s v="meg chemicals"/>
    <n v="46000"/>
    <n v="14"/>
    <x v="5"/>
  </r>
  <r>
    <d v="2022-04-01T00:00:00"/>
    <s v="GLOBAL CHEMICALS LIMITED"/>
    <n v="23028"/>
    <n v="14"/>
    <x v="6"/>
  </r>
  <r>
    <d v="2022-04-01T00:00:00"/>
    <s v="meg chemicals"/>
    <n v="57400"/>
    <n v="14"/>
    <x v="6"/>
  </r>
  <r>
    <d v="2022-04-02T00:00:00"/>
    <s v="GLOBAL CHEMICALS LIMITED"/>
    <n v="9593"/>
    <n v="14"/>
    <x v="6"/>
  </r>
  <r>
    <d v="2022-04-02T00:00:00"/>
    <s v="TEWARI ASSOCIATES"/>
    <n v="24800"/>
    <n v="14"/>
    <x v="6"/>
  </r>
  <r>
    <d v="2022-04-04T00:00:00"/>
    <s v="TEWARI ASSOCIATES"/>
    <n v="35676"/>
    <n v="15"/>
    <x v="6"/>
  </r>
  <r>
    <d v="2022-04-04T00:00:00"/>
    <s v="PIJUSH TRADING COMPANY"/>
    <n v="9219"/>
    <n v="15"/>
    <x v="6"/>
  </r>
  <r>
    <d v="2022-04-07T00:00:00"/>
    <s v="PIJUSH TRADING COMPANY"/>
    <n v="18824"/>
    <n v="15"/>
    <x v="6"/>
  </r>
  <r>
    <d v="2022-04-07T00:00:00"/>
    <s v="CHEMEX INDIA"/>
    <n v="55650"/>
    <n v="15"/>
    <x v="6"/>
  </r>
  <r>
    <d v="2022-04-08T00:00:00"/>
    <s v="PIJUSH TRADING COMPANY"/>
    <n v="6028"/>
    <n v="15"/>
    <x v="6"/>
  </r>
  <r>
    <d v="2022-04-08T00:00:00"/>
    <s v="PIJUSH TRADING COMPANY"/>
    <n v="14155"/>
    <n v="15"/>
    <x v="6"/>
  </r>
  <r>
    <d v="2022-04-09T00:00:00"/>
    <s v="REFRIGIRATING MACHINERY MART"/>
    <n v="28773"/>
    <n v="15"/>
    <x v="6"/>
  </r>
  <r>
    <d v="2022-04-09T00:00:00"/>
    <s v="shankar das"/>
    <n v="14740"/>
    <n v="15"/>
    <x v="6"/>
  </r>
  <r>
    <d v="2022-04-10T00:00:00"/>
    <s v="Iliyash printing"/>
    <n v="16800"/>
    <n v="16"/>
    <x v="6"/>
  </r>
  <r>
    <d v="2022-04-11T00:00:00"/>
    <s v="THE VESCO PRODUCTS COMPANY"/>
    <n v="7806"/>
    <n v="16"/>
    <x v="6"/>
  </r>
  <r>
    <d v="2022-04-12T00:00:00"/>
    <s v="SAURABH MARKETING CONCERN"/>
    <n v="5971"/>
    <n v="16"/>
    <x v="6"/>
  </r>
  <r>
    <d v="2022-04-12T00:00:00"/>
    <s v="GLOBAL CHEMICALS LIMITED"/>
    <n v="14762"/>
    <n v="16"/>
    <x v="6"/>
  </r>
  <r>
    <d v="2022-04-12T00:00:00"/>
    <s v="PIJUSH TRADING COMPANY"/>
    <n v="28865"/>
    <n v="16"/>
    <x v="6"/>
  </r>
  <r>
    <d v="2022-04-13T00:00:00"/>
    <s v="TEWARI ASSOCIATES"/>
    <n v="10800"/>
    <n v="16"/>
    <x v="6"/>
  </r>
  <r>
    <d v="2022-04-14T00:00:00"/>
    <s v="Iliyash printing"/>
    <n v="16800"/>
    <n v="16"/>
    <x v="6"/>
  </r>
  <r>
    <d v="2022-04-14T00:00:00"/>
    <s v="shankar das"/>
    <n v="25624"/>
    <n v="16"/>
    <x v="6"/>
  </r>
  <r>
    <d v="2022-04-15T00:00:00"/>
    <s v="PIJUSH TRADING COMPANY"/>
    <n v="8136"/>
    <n v="16"/>
    <x v="6"/>
  </r>
  <r>
    <d v="2022-04-15T00:00:00"/>
    <s v="GLOBAL CHEMICALS LIMITED"/>
    <n v="17712"/>
    <n v="16"/>
    <x v="6"/>
  </r>
  <r>
    <d v="2022-04-15T00:00:00"/>
    <s v="meg chemicals"/>
    <n v="13800"/>
    <n v="16"/>
    <x v="6"/>
  </r>
  <r>
    <d v="2022-04-16T00:00:00"/>
    <s v="GLOBAL CHEMICALS LIMITED"/>
    <n v="34250"/>
    <n v="16"/>
    <x v="6"/>
  </r>
  <r>
    <d v="2022-04-16T00:00:00"/>
    <s v="PIJUSH TRADING COMPANY"/>
    <n v="22180"/>
    <n v="16"/>
    <x v="6"/>
  </r>
  <r>
    <d v="2022-04-17T00:00:00"/>
    <s v="big boss"/>
    <n v="38004"/>
    <n v="17"/>
    <x v="6"/>
  </r>
  <r>
    <d v="2022-04-18T00:00:00"/>
    <s v="TEWARI ASSOCIATES"/>
    <n v="28750"/>
    <n v="17"/>
    <x v="6"/>
  </r>
  <r>
    <d v="2022-04-19T00:00:00"/>
    <s v="GLOBAL CHEMICALS LIMITED"/>
    <n v="36905"/>
    <n v="17"/>
    <x v="6"/>
  </r>
  <r>
    <d v="2022-04-20T00:00:00"/>
    <s v="Iliyash printing"/>
    <n v="33600"/>
    <n v="17"/>
    <x v="6"/>
  </r>
  <r>
    <d v="2022-04-20T00:00:00"/>
    <s v="TEWARI ASSOCIATES"/>
    <n v="18600"/>
    <n v="17"/>
    <x v="6"/>
  </r>
  <r>
    <d v="2022-04-21T00:00:00"/>
    <s v="ALPANA INDUSTRIES"/>
    <n v="16020"/>
    <n v="17"/>
    <x v="6"/>
  </r>
  <r>
    <d v="2022-04-22T00:00:00"/>
    <s v="PIJUSH TRADING COMPANY"/>
    <n v="16177"/>
    <n v="17"/>
    <x v="6"/>
  </r>
  <r>
    <d v="2022-04-23T00:00:00"/>
    <s v="CHEMEX INDIA"/>
    <n v="68250"/>
    <n v="17"/>
    <x v="6"/>
  </r>
  <r>
    <d v="2022-04-23T00:00:00"/>
    <s v="SAURABH MARKETING CONCERN"/>
    <n v="7440"/>
    <n v="17"/>
    <x v="6"/>
  </r>
  <r>
    <d v="2022-04-23T00:00:00"/>
    <s v="PIJUSH TRADING COMPANY"/>
    <n v="52215"/>
    <n v="17"/>
    <x v="6"/>
  </r>
  <r>
    <d v="2022-04-25T00:00:00"/>
    <s v="PIJUSH TRADING COMPANY"/>
    <n v="2837"/>
    <n v="18"/>
    <x v="6"/>
  </r>
  <r>
    <d v="2022-04-26T00:00:00"/>
    <s v="GLOBAL CHEMICALS LIMITED"/>
    <n v="10331"/>
    <n v="18"/>
    <x v="6"/>
  </r>
  <r>
    <d v="2022-04-26T00:00:00"/>
    <s v="PIJUSH TRADING COMPANY"/>
    <n v="12656"/>
    <n v="18"/>
    <x v="6"/>
  </r>
  <r>
    <d v="2022-04-28T00:00:00"/>
    <s v="PIJUSH TRADING COMPANY"/>
    <n v="7769"/>
    <n v="18"/>
    <x v="6"/>
  </r>
  <r>
    <d v="2022-04-29T00:00:00"/>
    <s v="MOHAN IMPEX"/>
    <n v="39375"/>
    <n v="18"/>
    <x v="6"/>
  </r>
  <r>
    <d v="2022-04-29T00:00:00"/>
    <s v="CHEMEX INDIA"/>
    <n v="28035"/>
    <n v="18"/>
    <x v="6"/>
  </r>
  <r>
    <d v="2022-04-30T00:00:00"/>
    <s v="GLOBAL CHEMICALS LIMITED"/>
    <n v="7971"/>
    <n v="18"/>
    <x v="6"/>
  </r>
  <r>
    <d v="2022-05-01T00:00:00"/>
    <s v="Iliyash printing"/>
    <n v="26736"/>
    <n v="19"/>
    <x v="7"/>
  </r>
  <r>
    <d v="2022-05-02T00:00:00"/>
    <s v="TEWARI ASSOCIATES"/>
    <n v="14750"/>
    <n v="19"/>
    <x v="7"/>
  </r>
  <r>
    <d v="2022-05-02T00:00:00"/>
    <s v="PIJUSH TRADING COMPANY"/>
    <n v="7769"/>
    <n v="19"/>
    <x v="7"/>
  </r>
  <r>
    <d v="2022-05-05T00:00:00"/>
    <s v="BLOOM FOOD ADDITIVES PVT LTD"/>
    <n v="14520"/>
    <n v="19"/>
    <x v="7"/>
  </r>
  <r>
    <d v="2022-05-05T00:00:00"/>
    <s v="PIJUSH TRADING COMPANY"/>
    <n v="6900"/>
    <n v="19"/>
    <x v="7"/>
  </r>
  <r>
    <d v="2022-05-06T00:00:00"/>
    <s v="SAURABH MARKETING CONCERN"/>
    <n v="6030"/>
    <n v="19"/>
    <x v="7"/>
  </r>
  <r>
    <d v="2022-05-07T00:00:00"/>
    <s v="Iliyash printing"/>
    <n v="25200"/>
    <n v="19"/>
    <x v="7"/>
  </r>
  <r>
    <d v="2022-05-08T00:00:00"/>
    <s v="PIJUSH TRADING COMPANY"/>
    <n v="23017"/>
    <n v="20"/>
    <x v="7"/>
  </r>
  <r>
    <d v="2022-05-10T00:00:00"/>
    <s v="Iliyash printing"/>
    <n v="23280"/>
    <n v="20"/>
    <x v="7"/>
  </r>
  <r>
    <d v="2022-05-13T00:00:00"/>
    <s v="ALPANA INDUSTRIES"/>
    <n v="6972"/>
    <n v="20"/>
    <x v="7"/>
  </r>
  <r>
    <d v="2022-05-13T00:00:00"/>
    <s v="GLOBAL CHEMICALS LIMITED"/>
    <n v="13641"/>
    <n v="20"/>
    <x v="7"/>
  </r>
  <r>
    <d v="2022-05-15T00:00:00"/>
    <s v="meg chemicals"/>
    <n v="68900"/>
    <n v="21"/>
    <x v="7"/>
  </r>
  <r>
    <d v="2022-05-17T00:00:00"/>
    <s v="PIJUSH TRADING COMPANY"/>
    <n v="10680"/>
    <n v="21"/>
    <x v="7"/>
  </r>
  <r>
    <d v="2022-05-18T00:00:00"/>
    <s v="TEWARI ASSOCIATES"/>
    <n v="19200"/>
    <n v="21"/>
    <x v="7"/>
  </r>
  <r>
    <d v="2022-05-20T00:00:00"/>
    <s v="TEWARI ASSOCIATES"/>
    <n v="25400"/>
    <n v="21"/>
    <x v="7"/>
  </r>
  <r>
    <d v="2022-05-20T00:00:00"/>
    <s v="RAGHAV CHOCO EXPORTS"/>
    <n v="9060"/>
    <n v="21"/>
    <x v="7"/>
  </r>
  <r>
    <d v="2022-05-21T00:00:00"/>
    <s v="Iliyash printing"/>
    <n v="25200"/>
    <n v="21"/>
    <x v="7"/>
  </r>
  <r>
    <d v="2022-05-23T00:00:00"/>
    <s v="ALPANA INDUSTRIES"/>
    <n v="13200"/>
    <n v="22"/>
    <x v="7"/>
  </r>
  <r>
    <d v="2022-05-23T00:00:00"/>
    <s v="PIJUSH TRADING COMPANY"/>
    <n v="6033"/>
    <n v="22"/>
    <x v="7"/>
  </r>
  <r>
    <d v="2022-05-23T00:00:00"/>
    <s v="GAYATRI AND SONS"/>
    <n v="16176"/>
    <n v="22"/>
    <x v="7"/>
  </r>
  <r>
    <d v="2022-05-23T00:00:00"/>
    <s v="GLOBAL CHEMICALS LIMITED"/>
    <n v="29500"/>
    <n v="22"/>
    <x v="7"/>
  </r>
  <r>
    <d v="2022-05-25T00:00:00"/>
    <s v="PIJUSH TRADING COMPANY"/>
    <n v="25797"/>
    <n v="22"/>
    <x v="7"/>
  </r>
  <r>
    <d v="2022-05-25T00:00:00"/>
    <s v="PIJUSH TRADING COMPANY"/>
    <n v="9224"/>
    <n v="22"/>
    <x v="7"/>
  </r>
  <r>
    <d v="2022-05-26T00:00:00"/>
    <s v="PIJUSH TRADING COMPANY"/>
    <n v="31626"/>
    <n v="22"/>
    <x v="7"/>
  </r>
  <r>
    <d v="2022-05-28T00:00:00"/>
    <s v="Iliyash printing"/>
    <n v="34276"/>
    <n v="22"/>
    <x v="7"/>
  </r>
  <r>
    <d v="2022-05-28T00:00:00"/>
    <s v="PIJUSH TRADING COMPANY"/>
    <n v="7767"/>
    <n v="22"/>
    <x v="7"/>
  </r>
  <r>
    <d v="2022-05-30T00:00:00"/>
    <s v="PIJUSH TRADING COMPANY"/>
    <n v="9574"/>
    <n v="23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m/>
    <x v="0"/>
    <m/>
    <m/>
    <m/>
    <m/>
    <m/>
    <m/>
    <m/>
    <m/>
    <m/>
    <m/>
    <m/>
  </r>
  <r>
    <d v="2021-10-05T00:00:00"/>
    <x v="1"/>
    <s v="Ice cream cones"/>
    <n v="11"/>
    <s v="BOX"/>
    <n v="270"/>
    <n v="0"/>
    <n v="0"/>
    <n v="0"/>
    <n v="0"/>
    <n v="2970"/>
    <n v="270"/>
    <s v="Oct"/>
  </r>
  <r>
    <d v="2021-10-05T00:00:00"/>
    <x v="2"/>
    <s v="Ice cream cones"/>
    <n v="12"/>
    <s v="PAT"/>
    <n v="290"/>
    <n v="0"/>
    <n v="0"/>
    <n v="0"/>
    <n v="0"/>
    <n v="3480"/>
    <n v="290"/>
    <s v="Oct"/>
  </r>
  <r>
    <d v="2021-10-05T00:00:00"/>
    <x v="3"/>
    <s v="Ice cream cones"/>
    <n v="36"/>
    <s v="BOX"/>
    <n v="720"/>
    <n v="0"/>
    <n v="0"/>
    <n v="0"/>
    <n v="0"/>
    <n v="25920"/>
    <n v="720"/>
    <s v="Oct"/>
  </r>
  <r>
    <d v="2021-10-07T00:00:00"/>
    <x v="4"/>
    <s v="Wooden item"/>
    <n v="320"/>
    <s v="BDL"/>
    <n v="53"/>
    <n v="0"/>
    <n v="0"/>
    <n v="0"/>
    <n v="0"/>
    <n v="16960"/>
    <n v="53"/>
    <s v="Oct"/>
  </r>
  <r>
    <d v="2021-10-08T00:00:00"/>
    <x v="5"/>
    <s v="Essence"/>
    <n v="4"/>
    <s v="BTL"/>
    <n v="48.31"/>
    <n v="0"/>
    <n v="0"/>
    <n v="0.18"/>
    <n v="34.78"/>
    <n v="228"/>
    <n v="57"/>
    <s v="Oct"/>
  </r>
  <r>
    <d v="2021-10-08T00:00:00"/>
    <x v="6"/>
    <s v="Essence"/>
    <n v="8"/>
    <s v="PC"/>
    <n v="48.31"/>
    <n v="0"/>
    <n v="0"/>
    <n v="0.18"/>
    <n v="69.56"/>
    <n v="456"/>
    <n v="57"/>
    <s v="Oct"/>
  </r>
  <r>
    <d v="2021-10-08T00:00:00"/>
    <x v="7"/>
    <s v="Essence"/>
    <n v="2"/>
    <s v="PC"/>
    <n v="304.24"/>
    <n v="0"/>
    <n v="0"/>
    <n v="0.18"/>
    <n v="109.53"/>
    <n v="718"/>
    <n v="359"/>
    <s v="Oct"/>
  </r>
  <r>
    <d v="2021-10-08T00:00:00"/>
    <x v="8"/>
    <s v="Essence"/>
    <n v="3"/>
    <s v="BTL"/>
    <n v="224.58"/>
    <n v="0"/>
    <n v="0"/>
    <n v="0.18"/>
    <n v="121.27"/>
    <n v="795"/>
    <n v="265"/>
    <s v="Oct"/>
  </r>
  <r>
    <d v="2021-10-08T00:00:00"/>
    <x v="9"/>
    <s v="Essence"/>
    <n v="5"/>
    <s v="BTL"/>
    <n v="232.2"/>
    <n v="0"/>
    <n v="0"/>
    <n v="0.18"/>
    <n v="208.98"/>
    <n v="1370"/>
    <n v="274"/>
    <s v="Oct"/>
  </r>
  <r>
    <d v="2021-10-08T00:00:00"/>
    <x v="10"/>
    <s v="Essence"/>
    <n v="5"/>
    <s v="PC"/>
    <n v="98"/>
    <n v="0"/>
    <n v="0"/>
    <n v="0"/>
    <n v="0"/>
    <n v="490"/>
    <n v="98"/>
    <s v="Oct"/>
  </r>
  <r>
    <d v="2021-10-09T00:00:00"/>
    <x v="11"/>
    <s v="powder and crystalline Food products"/>
    <n v="75"/>
    <s v="KG"/>
    <n v="45"/>
    <n v="0"/>
    <n v="0"/>
    <n v="0.12"/>
    <n v="405"/>
    <n v="3780"/>
    <n v="50.4"/>
    <s v="Oct"/>
  </r>
  <r>
    <d v="2021-10-18T00:00:00"/>
    <x v="12"/>
    <s v="powder and crystalline Food products"/>
    <n v="3"/>
    <s v="BAG"/>
    <n v="4500"/>
    <n v="0"/>
    <n v="0"/>
    <n v="0.05"/>
    <n v="675"/>
    <n v="14175"/>
    <n v="4725"/>
    <s v="Oct"/>
  </r>
  <r>
    <d v="2021-10-20T00:00:00"/>
    <x v="13"/>
    <s v="powder and crystalline Food products"/>
    <n v="40"/>
    <s v="KG"/>
    <n v="125.42"/>
    <n v="0"/>
    <n v="0"/>
    <n v="0.18"/>
    <n v="903.02"/>
    <n v="5919.82"/>
    <n v="147.99549999999999"/>
    <s v="Oct"/>
  </r>
  <r>
    <d v="2021-10-21T00:00:00"/>
    <x v="14"/>
    <s v="Plastic products"/>
    <n v="35"/>
    <s v="KG"/>
    <n v="212"/>
    <n v="0"/>
    <n v="0"/>
    <n v="0"/>
    <n v="0"/>
    <n v="7420"/>
    <n v="212"/>
    <s v="Oct"/>
  </r>
  <r>
    <d v="2021-10-21T00:00:00"/>
    <x v="8"/>
    <s v="Essence"/>
    <n v="2"/>
    <s v="BTL"/>
    <n v="224.58"/>
    <n v="0"/>
    <n v="0"/>
    <n v="0.18"/>
    <n v="80.849999999999994"/>
    <n v="530"/>
    <n v="265"/>
    <s v="Oct"/>
  </r>
  <r>
    <d v="2021-10-21T00:00:00"/>
    <x v="15"/>
    <s v="Essence"/>
    <n v="5"/>
    <s v="BTL"/>
    <n v="491.53"/>
    <n v="0"/>
    <n v="0"/>
    <n v="0.18"/>
    <n v="442.37"/>
    <n v="2900"/>
    <n v="580"/>
    <s v="Oct"/>
  </r>
  <r>
    <d v="2021-10-21T00:00:00"/>
    <x v="10"/>
    <s v="Essence"/>
    <n v="6"/>
    <s v="PC"/>
    <n v="110"/>
    <n v="0"/>
    <n v="0"/>
    <n v="0"/>
    <n v="0"/>
    <n v="660"/>
    <n v="110"/>
    <s v="Oct"/>
  </r>
  <r>
    <d v="2021-10-21T00:00:00"/>
    <x v="16"/>
    <s v="Essence"/>
    <n v="4"/>
    <s v="BTL"/>
    <n v="64.41"/>
    <n v="0"/>
    <n v="0"/>
    <n v="0.18"/>
    <n v="46.37"/>
    <n v="304"/>
    <n v="76"/>
    <s v="Oct"/>
  </r>
  <r>
    <d v="2021-10-21T00:00:00"/>
    <x v="17"/>
    <s v="Essence"/>
    <n v="8"/>
    <s v="PC"/>
    <n v="53.39"/>
    <n v="0"/>
    <n v="0"/>
    <n v="0.18"/>
    <n v="76.88"/>
    <n v="504"/>
    <n v="63"/>
    <s v="Oct"/>
  </r>
  <r>
    <d v="2021-10-21T00:00:00"/>
    <x v="18"/>
    <s v="Essence"/>
    <n v="8"/>
    <s v="BTL"/>
    <n v="56.78"/>
    <n v="0"/>
    <n v="0"/>
    <n v="0.18"/>
    <n v="81.760000000000005"/>
    <n v="536"/>
    <n v="67"/>
    <s v="Oct"/>
  </r>
  <r>
    <d v="2021-10-21T00:00:00"/>
    <x v="6"/>
    <s v="Essence"/>
    <n v="12"/>
    <s v="PC"/>
    <n v="50"/>
    <n v="0"/>
    <n v="0"/>
    <n v="0.18"/>
    <n v="108"/>
    <n v="708"/>
    <n v="59"/>
    <s v="Oct"/>
  </r>
  <r>
    <d v="2021-10-21T00:00:00"/>
    <x v="9"/>
    <s v="Essence"/>
    <n v="3"/>
    <s v="BTL"/>
    <n v="241.53"/>
    <n v="0"/>
    <n v="0"/>
    <n v="0.18"/>
    <n v="130.41999999999999"/>
    <n v="855"/>
    <n v="285"/>
    <s v="Oct"/>
  </r>
  <r>
    <d v="2021-10-22T00:00:00"/>
    <x v="19"/>
    <s v="Vegetable Oil"/>
    <n v="10"/>
    <s v="tn"/>
    <n v="2340"/>
    <n v="0"/>
    <n v="0"/>
    <n v="0.05"/>
    <n v="1170"/>
    <n v="24570"/>
    <n v="2457"/>
    <s v="Oct"/>
  </r>
  <r>
    <d v="2021-10-23T00:00:00"/>
    <x v="13"/>
    <s v="powder and crystalline Food products"/>
    <n v="30"/>
    <s v="KG"/>
    <n v="118.64"/>
    <n v="0"/>
    <n v="0"/>
    <n v="0.18"/>
    <n v="640.66"/>
    <n v="4199.8599999999997"/>
    <n v="139.99533333333332"/>
    <s v="Oct"/>
  </r>
  <r>
    <d v="2021-10-23T00:00:00"/>
    <x v="13"/>
    <s v="powder and crystalline Food products"/>
    <n v="50"/>
    <s v="KG"/>
    <n v="118.64"/>
    <n v="0"/>
    <n v="0"/>
    <n v="0.18"/>
    <n v="1067.76"/>
    <n v="6999.76"/>
    <n v="139.99520000000001"/>
    <s v="Oct"/>
  </r>
  <r>
    <d v="2021-10-23T00:00:00"/>
    <x v="13"/>
    <s v="powder and crystalline Food products"/>
    <n v="75"/>
    <s v="KG"/>
    <n v="118.64"/>
    <n v="0"/>
    <n v="0"/>
    <n v="0.18"/>
    <n v="1601.64"/>
    <n v="10499.64"/>
    <n v="139.99519999999998"/>
    <s v="Oct"/>
  </r>
  <r>
    <d v="2021-10-25T00:00:00"/>
    <x v="20"/>
    <s v="Plastic products"/>
    <n v="35"/>
    <s v="KG"/>
    <n v="215"/>
    <n v="0"/>
    <n v="0"/>
    <n v="0"/>
    <n v="0"/>
    <n v="7525"/>
    <n v="215"/>
    <s v="Oct"/>
  </r>
  <r>
    <d v="2021-10-25T00:00:00"/>
    <x v="14"/>
    <s v="Plastic products"/>
    <n v="35"/>
    <s v="KG"/>
    <n v="215"/>
    <n v="0"/>
    <n v="0"/>
    <n v="0"/>
    <n v="0"/>
    <n v="7525"/>
    <n v="215"/>
    <s v="Oct"/>
  </r>
  <r>
    <d v="2021-10-25T00:00:00"/>
    <x v="21"/>
    <s v="Plastic products"/>
    <n v="18"/>
    <s v="th"/>
    <n v="515"/>
    <n v="0"/>
    <n v="0"/>
    <n v="0.18"/>
    <n v="1668.6"/>
    <n v="10938.6"/>
    <n v="607.70000000000005"/>
    <s v="Oct"/>
  </r>
  <r>
    <d v="2021-10-25T00:00:00"/>
    <x v="22"/>
    <s v="Plastic products"/>
    <n v="20"/>
    <s v="th"/>
    <n v="515"/>
    <n v="0"/>
    <n v="0"/>
    <n v="0.18"/>
    <n v="1854"/>
    <n v="12154"/>
    <n v="607.70000000000005"/>
    <s v="Oct"/>
  </r>
  <r>
    <d v="2021-10-28T00:00:00"/>
    <x v="23"/>
    <s v="Essence"/>
    <n v="15"/>
    <s v="BTL"/>
    <n v="343.22"/>
    <n v="0"/>
    <n v="0"/>
    <n v="0.18"/>
    <n v="926.69"/>
    <n v="6075"/>
    <n v="405"/>
    <s v="Oct"/>
  </r>
  <r>
    <d v="2021-10-28T00:00:00"/>
    <x v="24"/>
    <s v="Essence"/>
    <n v="1.5"/>
    <s v="KG"/>
    <n v="1627.12"/>
    <n v="0"/>
    <n v="0"/>
    <n v="0.18"/>
    <n v="439.32"/>
    <n v="2880"/>
    <n v="1920"/>
    <s v="Oct"/>
  </r>
  <r>
    <d v="2021-10-28T00:00:00"/>
    <x v="22"/>
    <s v="Plastic products"/>
    <n v="20"/>
    <s v="th"/>
    <n v="550.85"/>
    <n v="0"/>
    <n v="0"/>
    <n v="0.18"/>
    <n v="1983.05"/>
    <n v="13000"/>
    <n v="650"/>
    <s v="Oct"/>
  </r>
  <r>
    <d v="2021-10-28T00:00:00"/>
    <x v="21"/>
    <s v="Plastic products"/>
    <n v="18"/>
    <s v="th"/>
    <n v="550.85"/>
    <n v="0"/>
    <n v="0"/>
    <n v="0.18"/>
    <n v="1784.75"/>
    <n v="11700"/>
    <n v="650"/>
    <s v="Oct"/>
  </r>
  <r>
    <d v="2021-11-08T00:00:00"/>
    <x v="25"/>
    <s v="Food colour"/>
    <n v="20"/>
    <s v="PC"/>
    <n v="46"/>
    <n v="0"/>
    <n v="0"/>
    <n v="0.18"/>
    <n v="165.6"/>
    <n v="1085.5999999999999"/>
    <n v="54.279999999999994"/>
    <s v="Nov"/>
  </r>
  <r>
    <d v="2021-11-08T00:00:00"/>
    <x v="26"/>
    <s v="Food colour"/>
    <n v="2"/>
    <s v="KG"/>
    <n v="450"/>
    <n v="0"/>
    <n v="0"/>
    <n v="0.18"/>
    <n v="162"/>
    <n v="1062"/>
    <n v="531"/>
    <s v="Nov"/>
  </r>
  <r>
    <d v="2021-11-08T00:00:00"/>
    <x v="27"/>
    <s v="Food colour"/>
    <n v="1"/>
    <s v="KG"/>
    <n v="658"/>
    <n v="0"/>
    <n v="0"/>
    <n v="0.18"/>
    <n v="118.44"/>
    <n v="776.44"/>
    <n v="776.44"/>
    <s v="Nov"/>
  </r>
  <r>
    <d v="2021-11-08T00:00:00"/>
    <x v="28"/>
    <s v="Food colour"/>
    <n v="1"/>
    <s v="KG"/>
    <n v="640"/>
    <n v="0"/>
    <n v="0"/>
    <n v="0.18"/>
    <n v="115.2"/>
    <n v="755.2"/>
    <n v="755.2"/>
    <s v="Nov"/>
  </r>
  <r>
    <d v="2021-11-08T00:00:00"/>
    <x v="29"/>
    <s v="Food colour"/>
    <n v="2"/>
    <s v="KG"/>
    <n v="448"/>
    <n v="0"/>
    <n v="0"/>
    <n v="0.18"/>
    <n v="161.28"/>
    <n v="1057.28"/>
    <n v="528.64"/>
    <s v="Nov"/>
  </r>
  <r>
    <d v="2021-11-08T00:00:00"/>
    <x v="30"/>
    <s v="Food colour"/>
    <n v="10"/>
    <s v="PC"/>
    <n v="46"/>
    <n v="0"/>
    <n v="0"/>
    <n v="0.18"/>
    <n v="82.8"/>
    <n v="542.79999999999995"/>
    <n v="54.279999999999994"/>
    <s v="Nov"/>
  </r>
  <r>
    <d v="2021-11-15T00:00:00"/>
    <x v="31"/>
    <s v="Essence"/>
    <n v="12"/>
    <s v="PC"/>
    <n v="208.9"/>
    <n v="0"/>
    <n v="0"/>
    <n v="0.18"/>
    <n v="451.22"/>
    <n v="2958.02"/>
    <n v="246.50166666666667"/>
    <s v="Nov"/>
  </r>
  <r>
    <d v="2021-11-15T00:00:00"/>
    <x v="32"/>
    <s v="Essence"/>
    <n v="16"/>
    <s v="PC"/>
    <n v="63"/>
    <n v="0"/>
    <n v="0"/>
    <n v="0.18"/>
    <n v="181.44"/>
    <n v="1189.44"/>
    <n v="74.34"/>
    <s v="Nov"/>
  </r>
  <r>
    <d v="2021-11-15T00:00:00"/>
    <x v="33"/>
    <s v="Essence"/>
    <n v="28"/>
    <s v="PC"/>
    <n v="47.16"/>
    <n v="0"/>
    <n v="0"/>
    <n v="0.18"/>
    <n v="237.69"/>
    <n v="1558.17"/>
    <n v="55.648928571428577"/>
    <s v="Nov"/>
  </r>
  <r>
    <d v="2021-11-15T00:00:00"/>
    <x v="24"/>
    <s v="Essence"/>
    <n v="2"/>
    <s v="PC"/>
    <n v="1560"/>
    <n v="0"/>
    <n v="0"/>
    <n v="0.18"/>
    <n v="561.6"/>
    <n v="3681.6"/>
    <n v="1840.8"/>
    <s v="Nov"/>
  </r>
  <r>
    <d v="2021-12-01T00:00:00"/>
    <x v="34"/>
    <s v="Essence"/>
    <n v="20"/>
    <s v="BTL"/>
    <n v="340.68"/>
    <n v="0"/>
    <n v="0"/>
    <n v="0.18"/>
    <n v="1226.45"/>
    <n v="8040.05"/>
    <n v="402.0025"/>
    <s v="Dec"/>
  </r>
  <r>
    <d v="2021-12-01T00:00:00"/>
    <x v="35"/>
    <s v="Emulsion and syrup"/>
    <n v="15"/>
    <s v="BTL"/>
    <n v="122.88"/>
    <n v="0"/>
    <n v="0"/>
    <n v="0.18"/>
    <n v="331.78"/>
    <n v="2174.98"/>
    <n v="144.99866666666668"/>
    <s v="Dec"/>
  </r>
  <r>
    <d v="2021-12-01T00:00:00"/>
    <x v="36"/>
    <s v="Essence"/>
    <n v="3"/>
    <s v="BTL"/>
    <n v="283.05"/>
    <n v="0"/>
    <n v="0"/>
    <n v="0.18"/>
    <n v="152.85"/>
    <n v="1002"/>
    <n v="334"/>
    <s v="Dec"/>
  </r>
  <r>
    <d v="2021-12-01T00:00:00"/>
    <x v="37"/>
    <s v="Essence"/>
    <n v="1"/>
    <s v="BTL"/>
    <n v="555.08000000000004"/>
    <n v="0"/>
    <n v="0"/>
    <n v="0.18"/>
    <n v="99.91"/>
    <n v="654.99"/>
    <n v="654.99"/>
    <s v="Dec"/>
  </r>
  <r>
    <d v="2021-12-02T00:00:00"/>
    <x v="38"/>
    <s v="powder and crystalline Food products"/>
    <n v="20"/>
    <s v="PC"/>
    <n v="149"/>
    <n v="0"/>
    <n v="0"/>
    <n v="0.18"/>
    <n v="536.4"/>
    <n v="3516.4"/>
    <n v="175.82"/>
    <s v="Dec"/>
  </r>
  <r>
    <d v="2021-12-02T00:00:00"/>
    <x v="12"/>
    <s v="powder and crystalline Food products"/>
    <n v="25"/>
    <s v="KG"/>
    <n v="180"/>
    <n v="0"/>
    <n v="0"/>
    <n v="0.05"/>
    <n v="225"/>
    <n v="4725"/>
    <n v="189"/>
    <s v="Dec"/>
  </r>
  <r>
    <d v="2021-12-02T00:00:00"/>
    <x v="39"/>
    <s v="powder and crystalline Food products"/>
    <n v="25"/>
    <s v="KG"/>
    <n v="172"/>
    <n v="0"/>
    <n v="0"/>
    <n v="0.18"/>
    <n v="774"/>
    <n v="5074"/>
    <n v="202.96"/>
    <s v="Dec"/>
  </r>
  <r>
    <d v="2021-12-09T00:00:00"/>
    <x v="40"/>
    <s v="powder and crystalline Food products"/>
    <n v="25"/>
    <s v="KG"/>
    <n v="110"/>
    <n v="0"/>
    <n v="0"/>
    <n v="0.18"/>
    <n v="495"/>
    <n v="3245"/>
    <n v="129.80000000000001"/>
    <s v="Dec"/>
  </r>
  <r>
    <d v="2022-01-04T00:00:00"/>
    <x v="41"/>
    <s v="Food colour"/>
    <n v="10"/>
    <s v="PC"/>
    <n v="99.5"/>
    <n v="0.18"/>
    <n v="179.1"/>
    <n v="0.18"/>
    <n v="146.86000000000001"/>
    <n v="962.76"/>
    <n v="96.275999999999996"/>
    <s v="Jan"/>
  </r>
  <r>
    <d v="2022-01-04T00:00:00"/>
    <x v="25"/>
    <s v="Food colour"/>
    <n v="20"/>
    <s v="PC"/>
    <n v="55"/>
    <n v="0.18"/>
    <n v="198"/>
    <n v="0.18"/>
    <n v="162.36000000000001"/>
    <n v="1064.3599999999999"/>
    <n v="53.217999999999996"/>
    <s v="Jan"/>
  </r>
  <r>
    <d v="2022-01-04T00:00:00"/>
    <x v="42"/>
    <s v="Food colour"/>
    <n v="20"/>
    <s v="PC"/>
    <n v="80"/>
    <n v="0.18"/>
    <n v="288"/>
    <n v="0.18"/>
    <n v="236.16"/>
    <n v="1548.16"/>
    <n v="77.408000000000001"/>
    <s v="Jan"/>
  </r>
  <r>
    <d v="2022-01-04T00:00:00"/>
    <x v="28"/>
    <s v="Food colour"/>
    <n v="4"/>
    <s v="KG"/>
    <n v="788"/>
    <n v="0.18"/>
    <n v="567.36"/>
    <n v="0.18"/>
    <n v="465.24"/>
    <n v="3049.88"/>
    <n v="762.47"/>
    <s v="Jan"/>
  </r>
  <r>
    <d v="2022-01-04T00:00:00"/>
    <x v="29"/>
    <s v="Food colour"/>
    <n v="2"/>
    <s v="KG"/>
    <n v="538"/>
    <n v="0.18"/>
    <n v="193.68"/>
    <n v="0.18"/>
    <n v="158.82"/>
    <n v="1041.1400000000001"/>
    <n v="520.57000000000005"/>
    <s v="Jan"/>
  </r>
  <r>
    <d v="2022-01-05T00:00:00"/>
    <x v="23"/>
    <s v="Essence"/>
    <n v="10"/>
    <s v="BTL"/>
    <n v="340.25"/>
    <n v="0"/>
    <n v="0"/>
    <n v="0.18"/>
    <n v="612.45000000000005"/>
    <n v="4014.95"/>
    <n v="401.495"/>
    <s v="Jan"/>
  </r>
  <r>
    <d v="2022-01-05T00:00:00"/>
    <x v="8"/>
    <s v="Essence"/>
    <n v="10"/>
    <s v="BTL"/>
    <n v="207.5"/>
    <n v="0"/>
    <n v="0"/>
    <n v="0.18"/>
    <n v="373.5"/>
    <n v="2448.5"/>
    <n v="244.85"/>
    <s v="Jan"/>
  </r>
  <r>
    <d v="2022-01-12T00:00:00"/>
    <x v="39"/>
    <s v="powder and crystalline Food products"/>
    <n v="50"/>
    <s v="KG"/>
    <n v="192.37"/>
    <n v="0"/>
    <n v="0"/>
    <n v="0.18"/>
    <n v="1731.36"/>
    <n v="11350"/>
    <n v="227"/>
    <s v="Jan"/>
  </r>
  <r>
    <d v="2022-02-01T00:00:00"/>
    <x v="43"/>
    <s v="powder and crystalline Food products"/>
    <n v="25"/>
    <s v="KG"/>
    <n v="325"/>
    <n v="0"/>
    <n v="0"/>
    <n v="0.18"/>
    <n v="1462.5"/>
    <n v="9587.5"/>
    <n v="383.5"/>
    <s v="Feb"/>
  </r>
  <r>
    <d v="2022-02-01T00:00:00"/>
    <x v="44"/>
    <s v="powder and crystalline Food products"/>
    <n v="25"/>
    <s v="KG"/>
    <n v="260"/>
    <n v="0"/>
    <n v="0"/>
    <n v="0.18"/>
    <n v="1170"/>
    <n v="7670"/>
    <n v="306.8"/>
    <s v="Feb"/>
  </r>
  <r>
    <d v="2022-02-01T00:00:00"/>
    <x v="45"/>
    <s v="powder and crystalline Food products"/>
    <n v="50"/>
    <s v="KG"/>
    <n v="155"/>
    <n v="0"/>
    <n v="0"/>
    <n v="0.18"/>
    <n v="1395"/>
    <n v="9145"/>
    <n v="182.9"/>
    <s v="Feb"/>
  </r>
  <r>
    <d v="2022-02-01T00:00:00"/>
    <x v="46"/>
    <s v="powder and crystalline Food products"/>
    <n v="25"/>
    <s v="KG"/>
    <n v="240"/>
    <n v="0"/>
    <n v="0"/>
    <n v="0.18"/>
    <n v="1080"/>
    <n v="7080"/>
    <n v="283.2"/>
    <s v="Feb"/>
  </r>
  <r>
    <d v="2022-02-01T00:00:00"/>
    <x v="47"/>
    <s v="powder and crystalline Food products"/>
    <n v="50"/>
    <s v="KG"/>
    <n v="182"/>
    <n v="0"/>
    <n v="0"/>
    <n v="0.18"/>
    <n v="1638"/>
    <n v="10738"/>
    <n v="214.76"/>
    <s v="Feb"/>
  </r>
  <r>
    <d v="2022-02-01T00:00:00"/>
    <x v="48"/>
    <s v="powder and crystalline Food products"/>
    <n v="50"/>
    <s v="KG"/>
    <n v="182"/>
    <n v="0"/>
    <n v="0"/>
    <n v="0.18"/>
    <n v="1638"/>
    <n v="10738"/>
    <n v="214.76"/>
    <s v="Feb"/>
  </r>
  <r>
    <d v="2022-02-05T00:00:00"/>
    <x v="23"/>
    <s v="Essence"/>
    <n v="10"/>
    <s v="BTL"/>
    <n v="356"/>
    <n v="0"/>
    <n v="0"/>
    <n v="0.18"/>
    <n v="640.79999999999995"/>
    <n v="4200.8"/>
    <n v="420.08000000000004"/>
    <s v="Feb"/>
  </r>
  <r>
    <d v="2022-02-05T00:00:00"/>
    <x v="49"/>
    <s v="Essence"/>
    <n v="10"/>
    <s v="PC"/>
    <n v="234"/>
    <n v="0"/>
    <n v="0"/>
    <n v="0.18"/>
    <n v="421.2"/>
    <n v="2761.2"/>
    <n v="276.12"/>
    <s v="Feb"/>
  </r>
  <r>
    <d v="2022-02-09T00:00:00"/>
    <x v="19"/>
    <s v="Vegetable Oil"/>
    <n v="12"/>
    <s v="tn"/>
    <n v="2270"/>
    <n v="0"/>
    <n v="0"/>
    <n v="0.05"/>
    <n v="1362"/>
    <n v="28602"/>
    <n v="2383.5"/>
    <s v="Feb"/>
  </r>
  <r>
    <d v="2022-02-09T00:00:00"/>
    <x v="50"/>
    <s v="Vegetable Oil"/>
    <n v="3"/>
    <s v="tn"/>
    <n v="3345"/>
    <n v="0"/>
    <n v="0"/>
    <n v="0.05"/>
    <n v="501.75"/>
    <n v="10536.75"/>
    <n v="3512.25"/>
    <s v="Feb"/>
  </r>
  <r>
    <d v="2022-02-09T00:00:00"/>
    <x v="51"/>
    <s v="Vegetable Oil"/>
    <n v="3"/>
    <s v="BOX"/>
    <n v="2280"/>
    <n v="0"/>
    <n v="0"/>
    <n v="0.05"/>
    <n v="342"/>
    <n v="7182"/>
    <n v="2394"/>
    <s v="Feb"/>
  </r>
  <r>
    <d v="2022-02-09T00:00:00"/>
    <x v="52"/>
    <s v="Wooden item"/>
    <n v="280"/>
    <s v="BDL"/>
    <n v="55"/>
    <n v="0"/>
    <n v="0"/>
    <n v="0"/>
    <n v="0"/>
    <n v="15400"/>
    <n v="55"/>
    <s v="Feb"/>
  </r>
  <r>
    <d v="2022-02-09T00:00:00"/>
    <x v="4"/>
    <s v="Wooden item"/>
    <n v="192"/>
    <s v="BDL"/>
    <n v="53"/>
    <n v="0"/>
    <n v="0"/>
    <n v="0"/>
    <n v="0"/>
    <n v="10176"/>
    <n v="53"/>
    <s v="Feb"/>
  </r>
  <r>
    <d v="2022-02-09T00:00:00"/>
    <x v="53"/>
    <s v="Wooden item"/>
    <n v="196"/>
    <s v="BDL"/>
    <n v="62"/>
    <n v="0"/>
    <n v="0"/>
    <n v="0"/>
    <n v="0"/>
    <n v="12152"/>
    <n v="62"/>
    <s v="Feb"/>
  </r>
  <r>
    <d v="2022-02-14T00:00:00"/>
    <x v="9"/>
    <s v="Essence"/>
    <n v="16"/>
    <s v="BTL"/>
    <n v="449.15"/>
    <n v="0"/>
    <n v="0"/>
    <n v="0.18"/>
    <n v="1293.55"/>
    <n v="8479.9500000000007"/>
    <n v="529.99687500000005"/>
    <s v="Feb"/>
  </r>
  <r>
    <d v="2022-02-14T00:00:00"/>
    <x v="54"/>
    <s v="Emulsion and syrup"/>
    <n v="12"/>
    <s v="PC"/>
    <n v="322.10000000000002"/>
    <n v="0"/>
    <n v="0"/>
    <n v="0.18"/>
    <n v="695.74"/>
    <n v="4560.9399999999996"/>
    <n v="380.07833333333332"/>
    <s v="Feb"/>
  </r>
  <r>
    <d v="2022-02-17T00:00:00"/>
    <x v="55"/>
    <s v="Plastic products"/>
    <n v="35"/>
    <s v="KG"/>
    <n v="225"/>
    <n v="0"/>
    <n v="0"/>
    <n v="0"/>
    <n v="0"/>
    <n v="7875"/>
    <n v="225"/>
    <s v="Feb"/>
  </r>
  <r>
    <d v="2022-02-17T00:00:00"/>
    <x v="56"/>
    <s v="Plastic products"/>
    <n v="35"/>
    <s v="KG"/>
    <n v="225"/>
    <n v="0"/>
    <n v="0"/>
    <n v="0"/>
    <n v="0"/>
    <n v="7875"/>
    <n v="225"/>
    <s v="Feb"/>
  </r>
  <r>
    <d v="2022-02-17T00:00:00"/>
    <x v="14"/>
    <s v="Plastic products"/>
    <n v="35"/>
    <s v="KG"/>
    <n v="225"/>
    <n v="0"/>
    <n v="0"/>
    <n v="0"/>
    <n v="0"/>
    <n v="7875"/>
    <n v="225"/>
    <s v="Feb"/>
  </r>
  <r>
    <d v="2022-02-23T00:00:00"/>
    <x v="57"/>
    <s v="powder and crystalline Food products"/>
    <n v="6"/>
    <s v="PAC"/>
    <n v="427.97"/>
    <n v="0"/>
    <n v="0"/>
    <n v="0.18"/>
    <n v="462.2"/>
    <n v="3030"/>
    <n v="505"/>
    <s v="Feb"/>
  </r>
  <r>
    <d v="2022-02-23T00:00:00"/>
    <x v="58"/>
    <s v="Plastic products"/>
    <n v="40"/>
    <s v="PC"/>
    <n v="192.8"/>
    <n v="0"/>
    <n v="0"/>
    <n v="0.18"/>
    <n v="1388.14"/>
    <n v="9100"/>
    <n v="227.5"/>
    <s v="Feb"/>
  </r>
  <r>
    <d v="2022-02-23T00:00:00"/>
    <x v="59"/>
    <s v="Plastic products"/>
    <n v="20"/>
    <s v="PC"/>
    <n v="192.8"/>
    <n v="0"/>
    <n v="0"/>
    <n v="0.18"/>
    <n v="694.07"/>
    <n v="4550"/>
    <n v="227.5"/>
    <s v="Feb"/>
  </r>
  <r>
    <d v="2022-02-23T00:00:00"/>
    <x v="60"/>
    <s v="Plastic products"/>
    <n v="20"/>
    <s v="PC"/>
    <n v="192.8"/>
    <n v="0"/>
    <n v="0"/>
    <n v="0.18"/>
    <n v="694.07"/>
    <n v="4550"/>
    <n v="227.5"/>
    <s v="Feb"/>
  </r>
  <r>
    <d v="2022-02-23T00:00:00"/>
    <x v="15"/>
    <s v="Essence"/>
    <n v="15"/>
    <s v="BTL"/>
    <n v="650"/>
    <n v="0"/>
    <n v="0"/>
    <n v="0"/>
    <n v="0"/>
    <n v="9750"/>
    <n v="650"/>
    <s v="Feb"/>
  </r>
  <r>
    <d v="2022-02-23T00:00:00"/>
    <x v="39"/>
    <s v="powder and crystalline Food products"/>
    <n v="25"/>
    <s v="KG"/>
    <n v="220"/>
    <n v="0"/>
    <n v="0"/>
    <n v="0"/>
    <n v="0"/>
    <n v="5500"/>
    <n v="220"/>
    <s v="Feb"/>
  </r>
  <r>
    <d v="2022-02-25T00:00:00"/>
    <x v="61"/>
    <s v="Plastic products"/>
    <n v="35"/>
    <s v="KG"/>
    <n v="225"/>
    <n v="0"/>
    <n v="0"/>
    <n v="0"/>
    <n v="0"/>
    <n v="7875"/>
    <n v="225"/>
    <s v="Feb"/>
  </r>
  <r>
    <d v="2022-02-25T00:00:00"/>
    <x v="20"/>
    <s v="Plastic products"/>
    <n v="35"/>
    <s v="KG"/>
    <n v="225"/>
    <n v="0"/>
    <n v="0"/>
    <n v="0"/>
    <n v="0"/>
    <n v="7875"/>
    <n v="225"/>
    <s v="Feb"/>
  </r>
  <r>
    <d v="2022-02-28T00:00:00"/>
    <x v="62"/>
    <s v="Plastic products"/>
    <n v="9"/>
    <s v="PC"/>
    <n v="1906.78"/>
    <n v="0"/>
    <n v="0"/>
    <n v="0.18"/>
    <n v="3088.98"/>
    <n v="20250"/>
    <n v="2250"/>
    <s v="Feb"/>
  </r>
  <r>
    <d v="2022-03-01T00:00:00"/>
    <x v="13"/>
    <s v="powder and crystalline Food products"/>
    <n v="60"/>
    <s v="KG"/>
    <n v="127.12"/>
    <n v="0"/>
    <n v="0"/>
    <n v="0.18"/>
    <n v="1372.9"/>
    <n v="9000.1"/>
    <n v="150.00166666666667"/>
    <s v="Mar"/>
  </r>
  <r>
    <d v="2022-03-01T00:00:00"/>
    <x v="13"/>
    <s v="powder and crystalline Food products"/>
    <n v="60"/>
    <s v="KG"/>
    <n v="122.88"/>
    <n v="0"/>
    <n v="0"/>
    <n v="0.18"/>
    <n v="1327.1"/>
    <n v="8699.9"/>
    <n v="144.99833333333333"/>
    <s v="Mar"/>
  </r>
  <r>
    <d v="2022-03-03T00:00:00"/>
    <x v="13"/>
    <s v="powder and crystalline Food products"/>
    <n v="4"/>
    <s v="KG"/>
    <n v="1169.47"/>
    <n v="0"/>
    <n v="0"/>
    <n v="0.18"/>
    <n v="842.02"/>
    <n v="5519.9"/>
    <n v="1379.9749999999999"/>
    <s v="Mar"/>
  </r>
  <r>
    <d v="2022-03-03T00:00:00"/>
    <x v="13"/>
    <s v="powder and crystalline Food products"/>
    <n v="6"/>
    <s v="KG"/>
    <n v="2923.67"/>
    <n v="0"/>
    <n v="0"/>
    <n v="0.18"/>
    <n v="3157.56"/>
    <n v="20699.580000000002"/>
    <n v="3449.9300000000003"/>
    <s v="Mar"/>
  </r>
  <r>
    <d v="2022-03-03T00:00:00"/>
    <x v="13"/>
    <s v="powder and crystalline Food products"/>
    <n v="2"/>
    <s v="KG"/>
    <n v="2817.58"/>
    <n v="0"/>
    <n v="0"/>
    <n v="0.18"/>
    <n v="1014.33"/>
    <n v="6649.49"/>
    <n v="3324.7449999999999"/>
    <s v="Mar"/>
  </r>
  <r>
    <d v="2022-03-03T00:00:00"/>
    <x v="63"/>
    <s v="Vegetable Oil"/>
    <n v="150"/>
    <s v="KG"/>
    <n v="161.9"/>
    <n v="0"/>
    <n v="0"/>
    <n v="0.05"/>
    <n v="1214.25"/>
    <n v="25499.25"/>
    <n v="169.995"/>
    <s v="Mar"/>
  </r>
  <r>
    <d v="2022-03-03T00:00:00"/>
    <x v="64"/>
    <s v="powder and crystalline Food products"/>
    <n v="50"/>
    <s v="KG"/>
    <n v="53.33"/>
    <n v="0"/>
    <n v="0"/>
    <n v="0.05"/>
    <n v="133.33000000000001"/>
    <n v="2799.83"/>
    <n v="55.996600000000001"/>
    <s v="Mar"/>
  </r>
  <r>
    <d v="2022-03-03T00:00:00"/>
    <x v="65"/>
    <s v="powder and crystalline Food products"/>
    <n v="50"/>
    <s v="PAC"/>
    <n v="49.52"/>
    <n v="0"/>
    <n v="0"/>
    <n v="0.05"/>
    <n v="123.8"/>
    <n v="2599.8000000000002"/>
    <n v="51.996000000000002"/>
    <s v="Mar"/>
  </r>
  <r>
    <d v="2022-03-06T00:00:00"/>
    <x v="66"/>
    <s v="Ice cream cones"/>
    <n v="100"/>
    <s v="BOX"/>
    <n v="230"/>
    <n v="0"/>
    <n v="0"/>
    <n v="0"/>
    <n v="0"/>
    <n v="23000"/>
    <n v="230"/>
    <s v="Mar"/>
  </r>
  <r>
    <d v="2022-03-06T00:00:00"/>
    <x v="67"/>
    <s v="Ice cream cones"/>
    <n v="100"/>
    <s v="BOX"/>
    <n v="278"/>
    <n v="0"/>
    <n v="0"/>
    <n v="0"/>
    <n v="0"/>
    <n v="27800"/>
    <n v="278"/>
    <s v="Mar"/>
  </r>
  <r>
    <d v="2022-03-06T00:00:00"/>
    <x v="2"/>
    <s v="Ice cream cones"/>
    <n v="21"/>
    <s v="PAT"/>
    <n v="300"/>
    <n v="0"/>
    <n v="0"/>
    <n v="0"/>
    <n v="0"/>
    <n v="6300"/>
    <n v="300"/>
    <s v="Mar"/>
  </r>
  <r>
    <d v="2022-03-06T00:00:00"/>
    <x v="1"/>
    <s v="Ice cream cones"/>
    <n v="20"/>
    <s v="BOX"/>
    <n v="290"/>
    <n v="0"/>
    <n v="0"/>
    <n v="0"/>
    <n v="0"/>
    <n v="5800"/>
    <n v="290"/>
    <s v="Mar"/>
  </r>
  <r>
    <d v="2022-03-06T00:00:00"/>
    <x v="21"/>
    <s v="Plastic products"/>
    <n v="22.5"/>
    <s v="th"/>
    <n v="559.32000000000005"/>
    <n v="0"/>
    <n v="0"/>
    <n v="0.18"/>
    <n v="2265.25"/>
    <n v="14850"/>
    <n v="660"/>
    <s v="Mar"/>
  </r>
  <r>
    <d v="2022-03-06T00:00:00"/>
    <x v="59"/>
    <s v="Plastic products"/>
    <n v="20"/>
    <s v="PC"/>
    <n v="206.57"/>
    <n v="0"/>
    <n v="0"/>
    <n v="0.18"/>
    <n v="743.64"/>
    <n v="4875"/>
    <n v="243.75"/>
    <s v="Mar"/>
  </r>
  <r>
    <d v="2022-03-06T00:00:00"/>
    <x v="58"/>
    <s v="Plastic products"/>
    <n v="20"/>
    <s v="PC"/>
    <n v="206.57"/>
    <n v="0"/>
    <n v="0"/>
    <n v="0.18"/>
    <n v="743.64"/>
    <n v="4875"/>
    <n v="243.75"/>
    <s v="Mar"/>
  </r>
  <r>
    <d v="2022-03-07T00:00:00"/>
    <x v="21"/>
    <s v="Plastic products"/>
    <n v="22.5"/>
    <s v="th"/>
    <n v="515"/>
    <n v="0"/>
    <n v="0"/>
    <n v="0.18"/>
    <n v="2085.75"/>
    <n v="13673.25"/>
    <n v="607.70000000000005"/>
    <s v="Mar"/>
  </r>
  <r>
    <d v="2022-03-07T00:00:00"/>
    <x v="12"/>
    <s v="powder and crystalline Food products"/>
    <n v="50"/>
    <s v="KG"/>
    <n v="100"/>
    <n v="0"/>
    <n v="0"/>
    <n v="0.05"/>
    <n v="250"/>
    <n v="5250"/>
    <n v="105"/>
    <s v="Mar"/>
  </r>
  <r>
    <d v="2022-03-08T00:00:00"/>
    <x v="36"/>
    <s v="Essence"/>
    <n v="3"/>
    <s v="BTL"/>
    <n v="283.05"/>
    <n v="0"/>
    <n v="0"/>
    <n v="0.18"/>
    <n v="152.85"/>
    <n v="1002"/>
    <n v="334"/>
    <s v="Mar"/>
  </r>
  <r>
    <d v="2022-03-08T00:00:00"/>
    <x v="68"/>
    <s v="Emulsion and syrup"/>
    <n v="7"/>
    <s v="BTL"/>
    <n v="122.88"/>
    <n v="0"/>
    <n v="0"/>
    <n v="0.18"/>
    <n v="154.83000000000001"/>
    <n v="1014.99"/>
    <n v="144.99857142857144"/>
    <s v="Mar"/>
  </r>
  <r>
    <d v="2022-03-08T00:00:00"/>
    <x v="35"/>
    <s v="Emulsion and syrup"/>
    <n v="10"/>
    <s v="BTL"/>
    <n v="122.88"/>
    <n v="0"/>
    <n v="0"/>
    <n v="0.18"/>
    <n v="221.18"/>
    <n v="1449.98"/>
    <n v="144.99799999999999"/>
    <s v="Mar"/>
  </r>
  <r>
    <d v="2022-03-08T00:00:00"/>
    <x v="69"/>
    <s v="Emulsion and syrup"/>
    <n v="20"/>
    <s v="BTL"/>
    <n v="110.17"/>
    <n v="0"/>
    <n v="0"/>
    <n v="0.18"/>
    <n v="396.61"/>
    <n v="2600.0100000000002"/>
    <n v="130.00050000000002"/>
    <s v="Mar"/>
  </r>
  <r>
    <d v="2022-03-11T00:00:00"/>
    <x v="70"/>
    <s v="Plastic products"/>
    <n v="35"/>
    <s v="KG"/>
    <n v="225"/>
    <n v="0"/>
    <n v="0"/>
    <n v="0"/>
    <n v="0"/>
    <n v="7875"/>
    <n v="225"/>
    <s v="Mar"/>
  </r>
  <r>
    <d v="2022-03-11T00:00:00"/>
    <x v="71"/>
    <s v="Plastic products"/>
    <n v="35"/>
    <s v="KG"/>
    <n v="225"/>
    <n v="0"/>
    <n v="0"/>
    <n v="0"/>
    <n v="0"/>
    <n v="7875"/>
    <n v="225"/>
    <s v="Mar"/>
  </r>
  <r>
    <d v="2022-03-11T00:00:00"/>
    <x v="14"/>
    <s v="Plastic products"/>
    <n v="35"/>
    <s v="KG"/>
    <n v="225"/>
    <n v="0"/>
    <n v="0"/>
    <n v="0"/>
    <n v="0"/>
    <n v="7875"/>
    <n v="225"/>
    <s v="Mar"/>
  </r>
  <r>
    <d v="2022-03-12T00:00:00"/>
    <x v="43"/>
    <s v="powder and crystalline Food products"/>
    <n v="25"/>
    <s v="KG"/>
    <n v="325"/>
    <n v="0"/>
    <n v="0"/>
    <n v="0.18"/>
    <n v="1462.5"/>
    <n v="9587.5"/>
    <n v="383.5"/>
    <s v="Mar"/>
  </r>
  <r>
    <d v="2022-03-12T00:00:00"/>
    <x v="44"/>
    <s v="powder and crystalline Food products"/>
    <n v="25"/>
    <s v="KG"/>
    <n v="250"/>
    <n v="0"/>
    <n v="0"/>
    <n v="0.18"/>
    <n v="1125"/>
    <n v="7375"/>
    <n v="295"/>
    <s v="Mar"/>
  </r>
  <r>
    <d v="2022-03-12T00:00:00"/>
    <x v="46"/>
    <s v="powder and crystalline Food products"/>
    <n v="25"/>
    <s v="KG"/>
    <n v="300"/>
    <n v="0"/>
    <n v="0"/>
    <n v="0.18"/>
    <n v="1350"/>
    <n v="8850"/>
    <n v="354"/>
    <s v="Mar"/>
  </r>
  <r>
    <d v="2022-03-12T00:00:00"/>
    <x v="6"/>
    <s v="Essence"/>
    <n v="20"/>
    <s v="PC"/>
    <n v="48.76"/>
    <n v="0"/>
    <n v="0"/>
    <n v="0.18"/>
    <n v="175.54"/>
    <n v="1150.74"/>
    <n v="57.536999999999999"/>
    <s v="Mar"/>
  </r>
  <r>
    <d v="2022-03-12T00:00:00"/>
    <x v="32"/>
    <s v="Essence"/>
    <n v="10"/>
    <s v="KG"/>
    <n v="62.56"/>
    <n v="0"/>
    <n v="0"/>
    <n v="0.18"/>
    <n v="112.61"/>
    <n v="738.21"/>
    <n v="73.820999999999998"/>
    <s v="Mar"/>
  </r>
  <r>
    <d v="2022-03-12T00:00:00"/>
    <x v="72"/>
    <s v="Essence"/>
    <n v="10"/>
    <s v="PC"/>
    <n v="534.69000000000005"/>
    <n v="0"/>
    <n v="0"/>
    <n v="0.18"/>
    <n v="962.44"/>
    <n v="6309.34"/>
    <n v="630.93399999999997"/>
    <s v="Mar"/>
  </r>
  <r>
    <d v="2022-03-14T00:00:00"/>
    <x v="53"/>
    <s v="Wooden item"/>
    <n v="64"/>
    <s v="BDL"/>
    <n v="62"/>
    <n v="0"/>
    <n v="0"/>
    <n v="0"/>
    <n v="0"/>
    <n v="3968"/>
    <n v="62"/>
    <s v="Mar"/>
  </r>
  <r>
    <d v="2022-03-14T00:00:00"/>
    <x v="73"/>
    <s v="Wooden item"/>
    <n v="90"/>
    <s v="BDL"/>
    <n v="75"/>
    <n v="0"/>
    <n v="0"/>
    <n v="0"/>
    <n v="0"/>
    <n v="6750"/>
    <n v="75"/>
    <s v="Mar"/>
  </r>
  <r>
    <d v="2022-03-14T00:00:00"/>
    <x v="22"/>
    <s v="Plastic products"/>
    <n v="4"/>
    <s v="th"/>
    <n v="601.69000000000005"/>
    <n v="0"/>
    <n v="0"/>
    <n v="0.18"/>
    <n v="433.22"/>
    <n v="2840"/>
    <n v="710"/>
    <s v="Mar"/>
  </r>
  <r>
    <d v="2022-03-14T00:00:00"/>
    <x v="74"/>
    <s v="Plastic products"/>
    <n v="12"/>
    <s v="th"/>
    <n v="347.46"/>
    <n v="0"/>
    <n v="0"/>
    <n v="0.18"/>
    <n v="750.51"/>
    <n v="4920"/>
    <n v="410"/>
    <s v="Mar"/>
  </r>
  <r>
    <d v="2022-03-14T00:00:00"/>
    <x v="75"/>
    <s v="paper products"/>
    <n v="21"/>
    <s v="th"/>
    <n v="110.17"/>
    <n v="0"/>
    <n v="0"/>
    <n v="0.18"/>
    <n v="416.44"/>
    <n v="2730"/>
    <n v="130"/>
    <s v="Mar"/>
  </r>
  <r>
    <d v="2022-03-14T00:00:00"/>
    <x v="76"/>
    <s v="paper products"/>
    <n v="60"/>
    <s v="th"/>
    <n v="80.510000000000005"/>
    <n v="0"/>
    <n v="0"/>
    <n v="0.18"/>
    <n v="869.49"/>
    <n v="5700"/>
    <n v="95"/>
    <s v="Mar"/>
  </r>
  <r>
    <d v="2022-03-15T00:00:00"/>
    <x v="40"/>
    <s v="powder and crystalline Food products"/>
    <n v="25"/>
    <s v="KG"/>
    <n v="148.31"/>
    <n v="0"/>
    <n v="0"/>
    <n v="0.18"/>
    <n v="667.4"/>
    <n v="4375.1499999999996"/>
    <n v="175.00599999999997"/>
    <s v="Mar"/>
  </r>
  <r>
    <d v="2022-03-15T00:00:00"/>
    <x v="74"/>
    <s v="Plastic products"/>
    <n v="12"/>
    <s v="th"/>
    <n v="310"/>
    <n v="0"/>
    <n v="0"/>
    <n v="0.18"/>
    <n v="669.6"/>
    <n v="4389.6000000000004"/>
    <n v="365.8"/>
    <s v="Mar"/>
  </r>
  <r>
    <d v="2022-03-15T00:00:00"/>
    <x v="21"/>
    <s v="Plastic products"/>
    <n v="4"/>
    <s v="th"/>
    <n v="560"/>
    <n v="0"/>
    <n v="0"/>
    <n v="0.18"/>
    <n v="403.2"/>
    <n v="2643.2"/>
    <n v="660.8"/>
    <s v="Mar"/>
  </r>
  <r>
    <d v="2022-03-16T00:00:00"/>
    <x v="45"/>
    <s v="powder and crystalline Food products"/>
    <n v="50"/>
    <s v="KG"/>
    <n v="155"/>
    <n v="0"/>
    <n v="0"/>
    <n v="0.18"/>
    <n v="1395"/>
    <n v="9145"/>
    <n v="182.9"/>
    <s v="Mar"/>
  </r>
  <r>
    <d v="2022-03-17T00:00:00"/>
    <x v="67"/>
    <s v="Ice cream cones"/>
    <n v="20"/>
    <s v="BOX"/>
    <n v="284"/>
    <n v="0"/>
    <n v="0"/>
    <n v="0"/>
    <n v="0"/>
    <n v="5680"/>
    <n v="284"/>
    <s v="Mar"/>
  </r>
  <r>
    <d v="2022-03-17T00:00:00"/>
    <x v="2"/>
    <s v="Ice cream cones"/>
    <n v="4"/>
    <s v="PAT"/>
    <n v="310"/>
    <n v="0"/>
    <n v="0"/>
    <n v="0"/>
    <n v="0"/>
    <n v="1240"/>
    <n v="310"/>
    <s v="Mar"/>
  </r>
  <r>
    <d v="2022-03-17T00:00:00"/>
    <x v="1"/>
    <s v="Ice cream cones"/>
    <n v="13"/>
    <s v="BOX"/>
    <n v="300"/>
    <n v="0"/>
    <n v="0"/>
    <n v="0"/>
    <n v="0"/>
    <n v="3900"/>
    <n v="300"/>
    <s v="Mar"/>
  </r>
  <r>
    <d v="2022-03-17T00:00:00"/>
    <x v="3"/>
    <s v="Ice cream cones"/>
    <n v="26"/>
    <s v="BOX"/>
    <n v="780"/>
    <n v="0"/>
    <n v="0"/>
    <n v="0"/>
    <n v="0"/>
    <n v="20280"/>
    <n v="780"/>
    <s v="Mar"/>
  </r>
  <r>
    <d v="2022-03-17T00:00:00"/>
    <x v="65"/>
    <s v="powder and crystalline Food products"/>
    <n v="50"/>
    <s v="PAC"/>
    <n v="49.52"/>
    <n v="0"/>
    <n v="0"/>
    <n v="0.05"/>
    <n v="123.8"/>
    <n v="2599.8000000000002"/>
    <n v="51.996000000000002"/>
    <s v="Mar"/>
  </r>
  <r>
    <d v="2022-03-17T00:00:00"/>
    <x v="64"/>
    <s v="powder and crystalline Food products"/>
    <n v="50"/>
    <s v="KG"/>
    <n v="53.33"/>
    <n v="0"/>
    <n v="0"/>
    <n v="0.05"/>
    <n v="133.33000000000001"/>
    <n v="2799.83"/>
    <n v="55.996600000000001"/>
    <s v="Mar"/>
  </r>
  <r>
    <d v="2022-03-17T00:00:00"/>
    <x v="13"/>
    <s v="powder and crystalline Food products"/>
    <n v="6"/>
    <s v="KG"/>
    <n v="3018.62"/>
    <n v="0"/>
    <n v="0"/>
    <n v="0.18"/>
    <n v="3260.11"/>
    <n v="21371.83"/>
    <n v="3561.9716666666668"/>
    <s v="Mar"/>
  </r>
  <r>
    <d v="2022-03-17T00:00:00"/>
    <x v="62"/>
    <s v="Plastic products"/>
    <n v="8"/>
    <s v="PC"/>
    <n v="1992"/>
    <n v="0"/>
    <n v="0"/>
    <n v="0.18"/>
    <n v="2868.48"/>
    <n v="18804.48"/>
    <n v="2350.56"/>
    <s v="Mar"/>
  </r>
  <r>
    <d v="2022-03-17T00:00:00"/>
    <x v="13"/>
    <s v="powder and crystalline Food products"/>
    <n v="120"/>
    <s v="KG"/>
    <n v="131.36000000000001"/>
    <n v="0"/>
    <n v="0"/>
    <n v="0.18"/>
    <n v="2837.38"/>
    <n v="18600.580000000002"/>
    <n v="155.00483333333335"/>
    <s v="Mar"/>
  </r>
  <r>
    <d v="2022-03-19T00:00:00"/>
    <x v="14"/>
    <s v="Plastic products"/>
    <n v="70"/>
    <s v="KG"/>
    <n v="222"/>
    <n v="0"/>
    <n v="0"/>
    <n v="0"/>
    <n v="0"/>
    <n v="15540"/>
    <n v="222"/>
    <s v="Mar"/>
  </r>
  <r>
    <d v="2022-03-21T00:00:00"/>
    <x v="13"/>
    <s v="powder and crystalline Food products"/>
    <n v="125"/>
    <s v="KG"/>
    <n v="122.88"/>
    <n v="0"/>
    <n v="0"/>
    <n v="0.18"/>
    <n v="2764.8"/>
    <n v="18124.8"/>
    <n v="144.9984"/>
    <s v="Mar"/>
  </r>
  <r>
    <d v="2022-03-21T00:00:00"/>
    <x v="13"/>
    <s v="powder and crystalline Food products"/>
    <n v="40"/>
    <s v="KG"/>
    <n v="131.36000000000001"/>
    <n v="0"/>
    <n v="0"/>
    <n v="0.18"/>
    <n v="945.79"/>
    <n v="6200.19"/>
    <n v="155.00475"/>
    <s v="Mar"/>
  </r>
  <r>
    <d v="2022-03-21T00:00:00"/>
    <x v="19"/>
    <s v="Vegetable Oil"/>
    <n v="15"/>
    <s v="tn"/>
    <n v="2955"/>
    <n v="0"/>
    <n v="0"/>
    <n v="0.05"/>
    <n v="2216.25"/>
    <n v="46541.25"/>
    <n v="3102.75"/>
    <s v="Mar"/>
  </r>
  <r>
    <d v="2022-03-22T00:00:00"/>
    <x v="77"/>
    <s v="Wooden item"/>
    <n v="140"/>
    <s v="BDL"/>
    <n v="40"/>
    <n v="0"/>
    <n v="0"/>
    <n v="0"/>
    <n v="0"/>
    <n v="5600"/>
    <n v="40"/>
    <s v="Mar"/>
  </r>
  <r>
    <d v="2022-03-23T00:00:00"/>
    <x v="12"/>
    <s v="powder and crystalline Food products"/>
    <n v="100"/>
    <s v="KG"/>
    <n v="170"/>
    <n v="0"/>
    <n v="0"/>
    <n v="0.05"/>
    <n v="850"/>
    <n v="17850"/>
    <n v="178.5"/>
    <s v="Mar"/>
  </r>
  <r>
    <d v="2022-03-24T00:00:00"/>
    <x v="69"/>
    <s v="Emulsion and syrup"/>
    <n v="7"/>
    <s v="BTL"/>
    <n v="114.41"/>
    <n v="0"/>
    <n v="0"/>
    <n v="0.18"/>
    <n v="144.16"/>
    <n v="945.03"/>
    <n v="135.00428571428571"/>
    <s v="Mar"/>
  </r>
  <r>
    <d v="2022-03-24T00:00:00"/>
    <x v="34"/>
    <s v="Essence"/>
    <n v="8"/>
    <s v="BTL"/>
    <n v="357.2"/>
    <n v="0"/>
    <n v="0"/>
    <n v="0.18"/>
    <n v="514.37"/>
    <n v="3371.97"/>
    <n v="421.49624999999997"/>
    <s v="Mar"/>
  </r>
  <r>
    <d v="2022-03-24T00:00:00"/>
    <x v="35"/>
    <s v="Emulsion and syrup"/>
    <n v="10"/>
    <s v="BTL"/>
    <n v="122.88"/>
    <n v="0"/>
    <n v="0"/>
    <n v="0.18"/>
    <n v="221.18"/>
    <n v="1449.98"/>
    <n v="144.99799999999999"/>
    <s v="Mar"/>
  </r>
  <r>
    <d v="2022-03-24T00:00:00"/>
    <x v="68"/>
    <s v="Emulsion and syrup"/>
    <n v="15"/>
    <s v="BTL"/>
    <n v="131.36000000000001"/>
    <n v="0"/>
    <n v="0"/>
    <n v="0.18"/>
    <n v="354.67"/>
    <n v="2325.0700000000002"/>
    <n v="155.00466666666668"/>
    <s v="Mar"/>
  </r>
  <r>
    <d v="2022-03-24T00:00:00"/>
    <x v="74"/>
    <s v="Plastic products"/>
    <n v="24"/>
    <s v="th"/>
    <n v="310"/>
    <n v="0"/>
    <n v="0"/>
    <n v="0.18"/>
    <n v="1339.2"/>
    <n v="8779.2000000000007"/>
    <n v="365.8"/>
    <s v="Mar"/>
  </r>
  <r>
    <d v="2022-03-24T00:00:00"/>
    <x v="39"/>
    <s v="powder and crystalline Food products"/>
    <n v="50"/>
    <s v="KG"/>
    <n v="285"/>
    <n v="0"/>
    <n v="0"/>
    <n v="0"/>
    <n v="0"/>
    <n v="14250"/>
    <n v="285"/>
    <s v="Mar"/>
  </r>
  <r>
    <d v="2022-03-25T00:00:00"/>
    <x v="44"/>
    <s v="powder and crystalline Food products"/>
    <n v="25"/>
    <s v="KG"/>
    <n v="260"/>
    <n v="0"/>
    <n v="0"/>
    <n v="0.18"/>
    <n v="1170"/>
    <n v="7670"/>
    <n v="306.8"/>
    <s v="Mar"/>
  </r>
  <r>
    <d v="2022-03-25T00:00:00"/>
    <x v="43"/>
    <s v="powder and crystalline Food products"/>
    <n v="25"/>
    <s v="KG"/>
    <n v="325"/>
    <n v="0"/>
    <n v="0"/>
    <n v="0.18"/>
    <n v="1462.5"/>
    <n v="9587.5"/>
    <n v="383.5"/>
    <s v="Mar"/>
  </r>
  <r>
    <d v="2022-03-26T00:00:00"/>
    <x v="55"/>
    <s v="Plastic products"/>
    <n v="35"/>
    <s v="KG"/>
    <n v="240"/>
    <n v="0"/>
    <n v="0"/>
    <n v="0"/>
    <n v="0"/>
    <n v="8400"/>
    <n v="240"/>
    <s v="Mar"/>
  </r>
  <r>
    <d v="2022-03-26T00:00:00"/>
    <x v="14"/>
    <s v="Plastic products"/>
    <n v="35"/>
    <s v="KG"/>
    <n v="240"/>
    <n v="0"/>
    <n v="0"/>
    <n v="0"/>
    <n v="0"/>
    <n v="8400"/>
    <n v="240"/>
    <s v="Mar"/>
  </r>
  <r>
    <d v="2022-03-26T00:00:00"/>
    <x v="20"/>
    <s v="Plastic products"/>
    <n v="35"/>
    <s v="KG"/>
    <n v="240"/>
    <n v="0"/>
    <n v="0"/>
    <n v="0"/>
    <n v="0"/>
    <n v="8400"/>
    <n v="240"/>
    <s v="Mar"/>
  </r>
  <r>
    <d v="2022-03-26T00:00:00"/>
    <x v="47"/>
    <s v="powder and crystalline Food products"/>
    <n v="75"/>
    <s v="KG"/>
    <n v="260"/>
    <n v="0"/>
    <n v="0"/>
    <n v="0.18"/>
    <n v="3510"/>
    <n v="23010"/>
    <n v="306.8"/>
    <s v="Mar"/>
  </r>
  <r>
    <d v="2022-03-26T00:00:00"/>
    <x v="46"/>
    <s v="powder and crystalline Food products"/>
    <n v="25"/>
    <s v="KG"/>
    <n v="300"/>
    <n v="0"/>
    <n v="0"/>
    <n v="0.18"/>
    <n v="1350"/>
    <n v="8850"/>
    <n v="354"/>
    <s v="Mar"/>
  </r>
  <r>
    <d v="2022-03-26T00:00:00"/>
    <x v="74"/>
    <s v="Plastic products"/>
    <n v="12"/>
    <s v="th"/>
    <n v="347.46"/>
    <n v="0"/>
    <n v="0"/>
    <n v="0.18"/>
    <n v="750.51"/>
    <n v="4920"/>
    <n v="410"/>
    <s v="Mar"/>
  </r>
  <r>
    <d v="2022-03-26T00:00:00"/>
    <x v="21"/>
    <s v="Plastic products"/>
    <n v="9"/>
    <s v="th"/>
    <n v="601.69000000000005"/>
    <n v="0"/>
    <n v="0"/>
    <n v="0.18"/>
    <n v="974.75"/>
    <n v="6390"/>
    <n v="710"/>
    <s v="Mar"/>
  </r>
  <r>
    <d v="2022-03-26T00:00:00"/>
    <x v="58"/>
    <s v="Plastic products"/>
    <n v="40"/>
    <s v="PC"/>
    <n v="222.46"/>
    <n v="0"/>
    <n v="0"/>
    <n v="0.18"/>
    <n v="1601.69"/>
    <n v="10500"/>
    <n v="262.5"/>
    <s v="Mar"/>
  </r>
  <r>
    <d v="2022-03-26T00:00:00"/>
    <x v="76"/>
    <s v="paper products"/>
    <n v="100"/>
    <s v="th"/>
    <n v="97.46"/>
    <n v="0"/>
    <n v="0"/>
    <n v="0.18"/>
    <n v="1754.24"/>
    <n v="11500"/>
    <n v="115"/>
    <s v="Mar"/>
  </r>
  <r>
    <d v="2022-03-26T00:00:00"/>
    <x v="74"/>
    <s v="Plastic products"/>
    <n v="24"/>
    <s v="th"/>
    <n v="347.46"/>
    <n v="0"/>
    <n v="0"/>
    <n v="0.18"/>
    <n v="1501.02"/>
    <n v="9840"/>
    <n v="410"/>
    <s v="Mar"/>
  </r>
  <r>
    <d v="2022-03-26T00:00:00"/>
    <x v="14"/>
    <s v="Plastic products"/>
    <n v="35"/>
    <s v="KG"/>
    <n v="235"/>
    <n v="0"/>
    <n v="0"/>
    <n v="0"/>
    <n v="0"/>
    <n v="8225"/>
    <n v="235"/>
    <s v="Mar"/>
  </r>
  <r>
    <d v="2022-03-29T00:00:00"/>
    <x v="55"/>
    <s v="Plastic products"/>
    <n v="35"/>
    <s v="KG"/>
    <n v="240"/>
    <n v="0"/>
    <n v="0"/>
    <n v="0"/>
    <n v="0"/>
    <n v="8400"/>
    <n v="240"/>
    <s v="Mar"/>
  </r>
  <r>
    <d v="2022-03-29T00:00:00"/>
    <x v="78"/>
    <s v="Plastic products"/>
    <n v="35"/>
    <s v="KG"/>
    <n v="240"/>
    <n v="0"/>
    <n v="0"/>
    <n v="0"/>
    <n v="0"/>
    <n v="8400"/>
    <n v="240"/>
    <s v="Mar"/>
  </r>
  <r>
    <d v="2022-03-29T00:00:00"/>
    <x v="56"/>
    <s v="Plastic products"/>
    <n v="35"/>
    <s v="KG"/>
    <n v="240"/>
    <n v="0"/>
    <n v="0"/>
    <n v="0"/>
    <n v="0"/>
    <n v="8400"/>
    <n v="240"/>
    <s v="Mar"/>
  </r>
  <r>
    <d v="2022-03-29T00:00:00"/>
    <x v="70"/>
    <s v="Plastic products"/>
    <n v="35"/>
    <s v="KG"/>
    <n v="240"/>
    <n v="0"/>
    <n v="0"/>
    <n v="0"/>
    <n v="0"/>
    <n v="8400"/>
    <n v="240"/>
    <s v="Mar"/>
  </r>
  <r>
    <d v="2022-03-29T00:00:00"/>
    <x v="79"/>
    <s v="Plastic products"/>
    <n v="35"/>
    <s v="KG"/>
    <n v="240"/>
    <n v="0"/>
    <n v="0"/>
    <n v="0"/>
    <n v="0"/>
    <n v="8400"/>
    <n v="240"/>
    <s v="Mar"/>
  </r>
  <r>
    <d v="2022-03-29T00:00:00"/>
    <x v="71"/>
    <s v="Plastic products"/>
    <n v="35"/>
    <s v="KG"/>
    <n v="240"/>
    <n v="0"/>
    <n v="0"/>
    <n v="0"/>
    <n v="0"/>
    <n v="8400"/>
    <n v="240"/>
    <s v="Mar"/>
  </r>
  <r>
    <d v="2022-03-29T00:00:00"/>
    <x v="61"/>
    <s v="Plastic products"/>
    <n v="70"/>
    <s v="KG"/>
    <n v="240"/>
    <n v="0"/>
    <n v="0"/>
    <n v="0"/>
    <n v="0"/>
    <n v="16800"/>
    <n v="240"/>
    <s v="Mar"/>
  </r>
  <r>
    <d v="2022-03-30T00:00:00"/>
    <x v="66"/>
    <s v="Ice cream cones"/>
    <n v="30"/>
    <s v="BOX"/>
    <n v="245"/>
    <n v="0"/>
    <n v="0"/>
    <n v="0"/>
    <n v="0"/>
    <n v="7350"/>
    <n v="245"/>
    <s v="Mar"/>
  </r>
  <r>
    <d v="2022-03-30T00:00:00"/>
    <x v="67"/>
    <s v="Ice cream cones"/>
    <n v="20"/>
    <s v="BOX"/>
    <n v="286"/>
    <n v="0"/>
    <n v="0"/>
    <n v="0"/>
    <n v="0"/>
    <n v="5720"/>
    <n v="286"/>
    <s v="Mar"/>
  </r>
  <r>
    <d v="2022-03-30T00:00:00"/>
    <x v="2"/>
    <s v="Ice cream cones"/>
    <n v="5"/>
    <s v="PAT"/>
    <n v="310"/>
    <n v="0"/>
    <n v="0"/>
    <n v="0"/>
    <n v="0"/>
    <n v="1550"/>
    <n v="310"/>
    <s v="Mar"/>
  </r>
  <r>
    <d v="2022-03-30T00:00:00"/>
    <x v="1"/>
    <s v="Ice cream cones"/>
    <n v="24"/>
    <s v="BOX"/>
    <n v="300"/>
    <n v="0"/>
    <n v="0"/>
    <n v="0"/>
    <n v="0"/>
    <n v="7200"/>
    <n v="300"/>
    <s v="Mar"/>
  </r>
  <r>
    <d v="2022-03-30T00:00:00"/>
    <x v="3"/>
    <s v="Ice cream cones"/>
    <n v="28"/>
    <s v="BOX"/>
    <n v="803"/>
    <n v="0"/>
    <n v="0"/>
    <n v="0"/>
    <n v="0"/>
    <n v="22484"/>
    <n v="803"/>
    <s v="Mar"/>
  </r>
  <r>
    <d v="2022-03-30T00:00:00"/>
    <x v="4"/>
    <s v="Wooden item"/>
    <n v="160"/>
    <s v="BDL"/>
    <n v="53"/>
    <n v="0"/>
    <n v="0"/>
    <n v="0"/>
    <n v="0"/>
    <n v="8480"/>
    <n v="53"/>
    <s v="Mar"/>
  </r>
  <r>
    <d v="2022-04-01T00:00:00"/>
    <x v="48"/>
    <s v="powder and crystalline Food products"/>
    <n v="75"/>
    <s v="KG"/>
    <n v="260"/>
    <n v="0"/>
    <n v="0"/>
    <n v="0.18"/>
    <n v="3510"/>
    <n v="23010"/>
    <n v="306.8"/>
    <s v="Apr"/>
  </r>
  <r>
    <d v="2022-04-02T00:00:00"/>
    <x v="43"/>
    <s v="powder and crystalline Food products"/>
    <n v="25"/>
    <s v="KG"/>
    <n v="325"/>
    <n v="0"/>
    <n v="0"/>
    <n v="0.18"/>
    <n v="1462.5"/>
    <n v="9587.5"/>
    <n v="383.5"/>
    <s v="Apr"/>
  </r>
  <r>
    <d v="2022-04-02T00:00:00"/>
    <x v="13"/>
    <s v="powder and crystalline Food products"/>
    <n v="160"/>
    <s v="KG"/>
    <n v="131.36000000000001"/>
    <n v="0"/>
    <n v="0"/>
    <n v="0.18"/>
    <n v="3783.17"/>
    <n v="24800.77"/>
    <n v="155.00481250000001"/>
    <s v="Apr"/>
  </r>
  <r>
    <d v="2022-04-04T00:00:00"/>
    <x v="13"/>
    <s v="powder and crystalline Food products"/>
    <n v="75"/>
    <s v="KG"/>
    <n v="122.88"/>
    <n v="0"/>
    <n v="0"/>
    <n v="0.18"/>
    <n v="1658.88"/>
    <n v="10874.88"/>
    <n v="144.99839999999998"/>
    <s v="Apr"/>
  </r>
  <r>
    <d v="2022-04-04T00:00:00"/>
    <x v="13"/>
    <s v="powder and crystalline Food products"/>
    <n v="160"/>
    <s v="KG"/>
    <n v="131.36000000000001"/>
    <n v="0"/>
    <n v="0"/>
    <n v="0.18"/>
    <n v="3783.17"/>
    <n v="24800.77"/>
    <n v="155.00481250000001"/>
    <s v="Apr"/>
  </r>
  <r>
    <d v="2022-04-04T00:00:00"/>
    <x v="21"/>
    <s v="Plastic products"/>
    <n v="13"/>
    <s v="th"/>
    <n v="601"/>
    <n v="0"/>
    <n v="0"/>
    <n v="0.18"/>
    <n v="1406.34"/>
    <n v="9219.34"/>
    <n v="709.18000000000006"/>
    <s v="Apr"/>
  </r>
  <r>
    <d v="2022-04-07T00:00:00"/>
    <x v="9"/>
    <s v="Essence"/>
    <n v="40"/>
    <s v="PC"/>
    <n v="233.68"/>
    <n v="0"/>
    <n v="0"/>
    <n v="0.18"/>
    <n v="1682.5"/>
    <n v="11029.7"/>
    <n v="275.74250000000001"/>
    <s v="Apr"/>
  </r>
  <r>
    <d v="2022-04-07T00:00:00"/>
    <x v="80"/>
    <s v="Essence"/>
    <n v="5"/>
    <s v="PC"/>
    <n v="143.96"/>
    <n v="0"/>
    <n v="0"/>
    <n v="0.18"/>
    <n v="129.56"/>
    <n v="849.36"/>
    <n v="169.87200000000001"/>
    <s v="Apr"/>
  </r>
  <r>
    <d v="2022-04-07T00:00:00"/>
    <x v="81"/>
    <s v="Essence"/>
    <n v="10"/>
    <s v="PC"/>
    <n v="51.52"/>
    <n v="0"/>
    <n v="0"/>
    <n v="0.18"/>
    <n v="92.74"/>
    <n v="607.94000000000005"/>
    <n v="60.794000000000004"/>
    <s v="Apr"/>
  </r>
  <r>
    <d v="2022-04-07T00:00:00"/>
    <x v="82"/>
    <s v="Essence"/>
    <n v="10"/>
    <s v="PC"/>
    <n v="247.48"/>
    <n v="0"/>
    <n v="0"/>
    <n v="0.18"/>
    <n v="445.46"/>
    <n v="2920.26"/>
    <n v="292.02600000000001"/>
    <s v="Apr"/>
  </r>
  <r>
    <d v="2022-04-07T00:00:00"/>
    <x v="83"/>
    <s v="Essence"/>
    <n v="5"/>
    <s v="PC"/>
    <n v="579.03"/>
    <n v="0"/>
    <n v="0"/>
    <n v="0.18"/>
    <n v="521.13"/>
    <n v="3416.28"/>
    <n v="683.25600000000009"/>
    <s v="Apr"/>
  </r>
  <r>
    <d v="2022-04-07T00:00:00"/>
    <x v="19"/>
    <s v="Vegetable Oil"/>
    <n v="20"/>
    <s v="tn"/>
    <n v="2650"/>
    <n v="0"/>
    <n v="0"/>
    <n v="0.05"/>
    <n v="2650"/>
    <n v="55650"/>
    <n v="2782.5"/>
    <s v="Apr"/>
  </r>
  <r>
    <d v="2022-04-08T00:00:00"/>
    <x v="22"/>
    <s v="Plastic products"/>
    <n v="4"/>
    <s v="th"/>
    <n v="601"/>
    <n v="0"/>
    <n v="0"/>
    <n v="0.18"/>
    <n v="432.72"/>
    <n v="2836.72"/>
    <n v="709.18"/>
    <s v="Apr"/>
  </r>
  <r>
    <d v="2022-04-08T00:00:00"/>
    <x v="21"/>
    <s v="Plastic products"/>
    <n v="4.5"/>
    <s v="th"/>
    <n v="601"/>
    <n v="0"/>
    <n v="0"/>
    <n v="0.18"/>
    <n v="486.81"/>
    <n v="3191.31"/>
    <n v="709.18"/>
    <s v="Apr"/>
  </r>
  <r>
    <d v="2022-04-08T00:00:00"/>
    <x v="21"/>
    <s v="Plastic products"/>
    <n v="4.5"/>
    <s v="th"/>
    <n v="601.69000000000005"/>
    <n v="0"/>
    <n v="0"/>
    <n v="0.18"/>
    <n v="487.37"/>
    <n v="3195"/>
    <n v="710"/>
    <s v="Apr"/>
  </r>
  <r>
    <d v="2022-04-08T00:00:00"/>
    <x v="22"/>
    <s v="Plastic products"/>
    <n v="4"/>
    <s v="th"/>
    <n v="601.69000000000005"/>
    <n v="0"/>
    <n v="0"/>
    <n v="0.18"/>
    <n v="433.22"/>
    <n v="2840"/>
    <n v="710"/>
    <s v="Apr"/>
  </r>
  <r>
    <d v="2022-04-08T00:00:00"/>
    <x v="14"/>
    <s v="Plastic products"/>
    <n v="35"/>
    <s v="KG"/>
    <n v="196.61"/>
    <n v="0"/>
    <n v="0"/>
    <n v="0.18"/>
    <n v="1238.6400000000001"/>
    <n v="8120"/>
    <n v="232"/>
    <s v="Apr"/>
  </r>
  <r>
    <d v="2022-04-09T00:00:00"/>
    <x v="62"/>
    <s v="Plastic products"/>
    <n v="12"/>
    <s v="PC"/>
    <n v="1992"/>
    <n v="0"/>
    <n v="0"/>
    <n v="0.18"/>
    <n v="4302.72"/>
    <n v="28206.720000000001"/>
    <n v="2350.56"/>
    <s v="Apr"/>
  </r>
  <r>
    <d v="2022-04-09T00:00:00"/>
    <x v="52"/>
    <s v="Wooden item"/>
    <n v="160"/>
    <s v="BDL"/>
    <n v="55"/>
    <n v="0"/>
    <n v="0"/>
    <n v="0"/>
    <n v="0"/>
    <n v="8800"/>
    <n v="55"/>
    <s v="Apr"/>
  </r>
  <r>
    <d v="2022-04-09T00:00:00"/>
    <x v="4"/>
    <s v="Wooden item"/>
    <n v="108"/>
    <s v="BDL"/>
    <n v="55"/>
    <n v="0"/>
    <n v="0"/>
    <n v="0"/>
    <n v="0"/>
    <n v="5940"/>
    <n v="55"/>
    <s v="Apr"/>
  </r>
  <r>
    <d v="2022-04-10T00:00:00"/>
    <x v="14"/>
    <s v="Plastic products"/>
    <n v="70"/>
    <s v="KG"/>
    <n v="240"/>
    <n v="0"/>
    <n v="0"/>
    <n v="0"/>
    <n v="0"/>
    <n v="16800"/>
    <n v="240"/>
    <s v="Apr"/>
  </r>
  <r>
    <d v="2022-04-11T00:00:00"/>
    <x v="29"/>
    <s v="Food colour"/>
    <n v="5"/>
    <s v="KG"/>
    <n v="538"/>
    <n v="0.18"/>
    <n v="484.2"/>
    <n v="0.18"/>
    <n v="397.04"/>
    <n v="2602.84"/>
    <n v="520.56799999999998"/>
    <s v="Apr"/>
  </r>
  <r>
    <d v="2022-04-11T00:00:00"/>
    <x v="28"/>
    <s v="Food colour"/>
    <n v="5"/>
    <s v="KG"/>
    <n v="788"/>
    <n v="0.18"/>
    <n v="709.2"/>
    <n v="0.18"/>
    <n v="581.54"/>
    <n v="3812.34"/>
    <n v="762.46800000000007"/>
    <s v="Apr"/>
  </r>
  <r>
    <d v="2022-04-11T00:00:00"/>
    <x v="27"/>
    <s v="Food colour"/>
    <n v="2"/>
    <s v="KG"/>
    <n v="748"/>
    <n v="0.18"/>
    <n v="269.27999999999997"/>
    <n v="0.18"/>
    <n v="220.81"/>
    <n v="1447.53"/>
    <n v="723.76499999999999"/>
    <s v="Apr"/>
  </r>
  <r>
    <d v="2022-04-12T00:00:00"/>
    <x v="36"/>
    <s v="Essence"/>
    <n v="5"/>
    <s v="BTL"/>
    <n v="305.08"/>
    <n v="0"/>
    <n v="0"/>
    <n v="0.18"/>
    <n v="274.57"/>
    <n v="1799.97"/>
    <n v="359.99400000000003"/>
    <s v="Apr"/>
  </r>
  <r>
    <d v="2022-04-12T00:00:00"/>
    <x v="35"/>
    <s v="Emulsion and syrup"/>
    <n v="20"/>
    <s v="BTL"/>
    <n v="131.36000000000001"/>
    <n v="0"/>
    <n v="0"/>
    <n v="0.18"/>
    <n v="472.9"/>
    <n v="3100.1"/>
    <n v="155.005"/>
    <s v="Apr"/>
  </r>
  <r>
    <d v="2022-04-12T00:00:00"/>
    <x v="37"/>
    <s v="Essence"/>
    <n v="3"/>
    <s v="BTL"/>
    <n v="302.58"/>
    <n v="0"/>
    <n v="0"/>
    <n v="0.18"/>
    <n v="163.38999999999999"/>
    <n v="1071.1300000000001"/>
    <n v="357.04333333333335"/>
    <s v="Apr"/>
  </r>
  <r>
    <d v="2022-04-12T00:00:00"/>
    <x v="47"/>
    <s v="powder and crystalline Food products"/>
    <n v="50"/>
    <s v="KG"/>
    <n v="250"/>
    <n v="0"/>
    <n v="0"/>
    <n v="0.18"/>
    <n v="2250"/>
    <n v="14750"/>
    <n v="295"/>
    <s v="Apr"/>
  </r>
  <r>
    <d v="2022-04-12T00:00:00"/>
    <x v="21"/>
    <s v="Plastic products"/>
    <n v="9"/>
    <s v="th"/>
    <n v="601.69000000000005"/>
    <n v="0"/>
    <n v="0"/>
    <n v="0.18"/>
    <n v="974.75"/>
    <n v="6390"/>
    <n v="710"/>
    <s v="Apr"/>
  </r>
  <r>
    <d v="2022-04-12T00:00:00"/>
    <x v="14"/>
    <s v="Plastic products"/>
    <n v="35"/>
    <s v="KG"/>
    <n v="235"/>
    <n v="0"/>
    <n v="0"/>
    <n v="0"/>
    <n v="0"/>
    <n v="8225"/>
    <n v="235"/>
    <s v="Apr"/>
  </r>
  <r>
    <d v="2022-04-12T00:00:00"/>
    <x v="39"/>
    <s v="powder and crystalline Food products"/>
    <n v="50"/>
    <s v="KG"/>
    <n v="241.53"/>
    <n v="0"/>
    <n v="0"/>
    <n v="0.18"/>
    <n v="2173.73"/>
    <n v="14250"/>
    <n v="285"/>
    <s v="Apr"/>
  </r>
  <r>
    <d v="2022-04-13T00:00:00"/>
    <x v="13"/>
    <s v="powder and crystalline Food products"/>
    <n v="80"/>
    <s v="KG"/>
    <n v="114.41"/>
    <n v="0"/>
    <n v="0"/>
    <n v="0.18"/>
    <n v="1647.5"/>
    <n v="10800.3"/>
    <n v="135.00375"/>
    <s v="Apr"/>
  </r>
  <r>
    <d v="2022-04-14T00:00:00"/>
    <x v="14"/>
    <s v="Plastic products"/>
    <n v="70"/>
    <s v="KG"/>
    <n v="240"/>
    <n v="0"/>
    <n v="0"/>
    <n v="0"/>
    <n v="0"/>
    <n v="16800"/>
    <n v="240"/>
    <s v="Apr"/>
  </r>
  <r>
    <d v="2022-04-14T00:00:00"/>
    <x v="4"/>
    <s v="Wooden item"/>
    <n v="352"/>
    <s v="BDL"/>
    <n v="55"/>
    <n v="0"/>
    <n v="0"/>
    <n v="0"/>
    <n v="0"/>
    <n v="19360"/>
    <n v="55"/>
    <s v="Apr"/>
  </r>
  <r>
    <d v="2022-04-14T00:00:00"/>
    <x v="53"/>
    <s v="Wooden item"/>
    <n v="108"/>
    <s v="BDL"/>
    <n v="58"/>
    <n v="0"/>
    <n v="0"/>
    <n v="0"/>
    <n v="0"/>
    <n v="6264"/>
    <n v="58"/>
    <s v="Apr"/>
  </r>
  <r>
    <d v="2022-04-15T00:00:00"/>
    <x v="84"/>
    <s v="powder and crystalline Food products"/>
    <n v="5"/>
    <s v="PC"/>
    <n v="712"/>
    <n v="0"/>
    <n v="0"/>
    <n v="0.18"/>
    <n v="640.79999999999995"/>
    <n v="4200.8"/>
    <n v="840.16000000000008"/>
    <s v="Apr"/>
  </r>
  <r>
    <d v="2022-04-15T00:00:00"/>
    <x v="46"/>
    <s v="powder and crystalline Food products"/>
    <n v="50"/>
    <s v="KG"/>
    <n v="300"/>
    <n v="0"/>
    <n v="0"/>
    <n v="0.18"/>
    <n v="2700"/>
    <n v="17700"/>
    <n v="354"/>
    <s v="Apr"/>
  </r>
  <r>
    <d v="2022-04-16T00:00:00"/>
    <x v="47"/>
    <s v="powder and crystalline Food products"/>
    <n v="50"/>
    <s v="KG"/>
    <n v="250"/>
    <n v="0"/>
    <n v="0"/>
    <n v="0.18"/>
    <n v="2250"/>
    <n v="14750"/>
    <n v="295"/>
    <s v="Apr"/>
  </r>
  <r>
    <d v="2022-04-16T00:00:00"/>
    <x v="48"/>
    <s v="powder and crystalline Food products"/>
    <n v="50"/>
    <s v="KG"/>
    <n v="250"/>
    <n v="0"/>
    <n v="0"/>
    <n v="0.18"/>
    <n v="2250"/>
    <n v="14750"/>
    <n v="295"/>
    <s v="Apr"/>
  </r>
  <r>
    <d v="2022-04-16T00:00:00"/>
    <x v="45"/>
    <s v="powder and crystalline Food products"/>
    <n v="25"/>
    <s v="KG"/>
    <n v="160"/>
    <n v="0"/>
    <n v="0"/>
    <n v="0.18"/>
    <n v="720"/>
    <n v="4720"/>
    <n v="188.8"/>
    <s v="Apr"/>
  </r>
  <r>
    <d v="2022-04-16T00:00:00"/>
    <x v="58"/>
    <s v="Plastic products"/>
    <n v="40"/>
    <s v="PC"/>
    <n v="269"/>
    <n v="0"/>
    <n v="0"/>
    <n v="0"/>
    <n v="0"/>
    <n v="10760"/>
    <n v="269"/>
    <s v="Apr"/>
  </r>
  <r>
    <d v="2022-04-16T00:00:00"/>
    <x v="14"/>
    <s v="Plastic products"/>
    <n v="35"/>
    <s v="KG"/>
    <n v="235"/>
    <n v="0"/>
    <n v="0"/>
    <n v="0"/>
    <n v="0"/>
    <n v="8225"/>
    <n v="235"/>
    <s v="Apr"/>
  </r>
  <r>
    <d v="2022-04-16T00:00:00"/>
    <x v="21"/>
    <s v="Plastic products"/>
    <n v="4.5"/>
    <s v="th"/>
    <n v="601.69000000000005"/>
    <n v="0"/>
    <n v="0"/>
    <n v="0.18"/>
    <n v="487.37"/>
    <n v="3195"/>
    <n v="710"/>
    <s v="Apr"/>
  </r>
  <r>
    <d v="2022-04-17T00:00:00"/>
    <x v="66"/>
    <s v="Ice cream cones"/>
    <n v="40"/>
    <s v="BOX"/>
    <n v="245"/>
    <n v="0"/>
    <n v="0"/>
    <n v="0"/>
    <n v="0"/>
    <n v="9800"/>
    <n v="245"/>
    <s v="Apr"/>
  </r>
  <r>
    <d v="2022-04-17T00:00:00"/>
    <x v="67"/>
    <s v="Ice cream cones"/>
    <n v="20"/>
    <s v="BOX"/>
    <n v="286"/>
    <n v="0"/>
    <n v="0"/>
    <n v="0"/>
    <n v="0"/>
    <n v="5720"/>
    <n v="286"/>
    <s v="Apr"/>
  </r>
  <r>
    <d v="2022-04-17T00:00:00"/>
    <x v="3"/>
    <s v="Ice cream cones"/>
    <n v="28"/>
    <s v="BOX"/>
    <n v="803"/>
    <n v="0"/>
    <n v="0"/>
    <n v="0"/>
    <n v="0"/>
    <n v="22484"/>
    <n v="803"/>
    <s v="Apr"/>
  </r>
  <r>
    <d v="2022-04-18T00:00:00"/>
    <x v="13"/>
    <s v="powder and crystalline Food products"/>
    <n v="150"/>
    <s v="KG"/>
    <n v="122.88"/>
    <n v="0"/>
    <n v="0"/>
    <n v="0.18"/>
    <n v="3317.76"/>
    <n v="21749.759999999998"/>
    <n v="144.99839999999998"/>
    <s v="Apr"/>
  </r>
  <r>
    <d v="2022-04-18T00:00:00"/>
    <x v="13"/>
    <s v="powder and crystalline Food products"/>
    <n v="50"/>
    <s v="KG"/>
    <n v="118.64"/>
    <n v="0"/>
    <n v="0"/>
    <n v="0.18"/>
    <n v="1067.76"/>
    <n v="6999.76"/>
    <n v="139.99520000000001"/>
    <s v="Apr"/>
  </r>
  <r>
    <d v="2022-04-19T00:00:00"/>
    <x v="47"/>
    <s v="powder and crystalline Food products"/>
    <n v="50"/>
    <s v="KG"/>
    <n v="250"/>
    <n v="0"/>
    <n v="0"/>
    <n v="0.18"/>
    <n v="2250"/>
    <n v="14750"/>
    <n v="295"/>
    <s v="Apr"/>
  </r>
  <r>
    <d v="2022-04-19T00:00:00"/>
    <x v="48"/>
    <s v="powder and crystalline Food products"/>
    <n v="75"/>
    <s v="KG"/>
    <n v="250"/>
    <n v="0"/>
    <n v="0"/>
    <n v="0.18"/>
    <n v="3375"/>
    <n v="22125"/>
    <n v="295"/>
    <s v="Apr"/>
  </r>
  <r>
    <d v="2022-04-20T00:00:00"/>
    <x v="14"/>
    <s v="Plastic products"/>
    <n v="70"/>
    <s v="KG"/>
    <n v="240"/>
    <n v="0"/>
    <n v="0"/>
    <n v="0"/>
    <n v="0"/>
    <n v="16800"/>
    <n v="240"/>
    <s v="Apr"/>
  </r>
  <r>
    <d v="2022-04-20T00:00:00"/>
    <x v="20"/>
    <s v="Plastic products"/>
    <n v="70"/>
    <s v="KG"/>
    <n v="240"/>
    <n v="0"/>
    <n v="0"/>
    <n v="0"/>
    <n v="0"/>
    <n v="16800"/>
    <n v="240"/>
    <s v="Apr"/>
  </r>
  <r>
    <d v="2022-04-20T00:00:00"/>
    <x v="13"/>
    <s v="powder and crystalline Food products"/>
    <n v="120"/>
    <s v="KG"/>
    <n v="131.36000000000001"/>
    <n v="0"/>
    <n v="0"/>
    <n v="0.18"/>
    <n v="2837.38"/>
    <n v="18600.580000000002"/>
    <n v="155.00483333333335"/>
    <s v="Apr"/>
  </r>
  <r>
    <d v="2022-04-21T00:00:00"/>
    <x v="85"/>
    <s v="Food colour"/>
    <n v="8"/>
    <s v="KG"/>
    <n v="381.36"/>
    <n v="0.2"/>
    <n v="610.17999999999995"/>
    <n v="0.18"/>
    <n v="439.33"/>
    <n v="2880.03"/>
    <n v="360.00375000000003"/>
    <s v="Apr"/>
  </r>
  <r>
    <d v="2022-04-21T00:00:00"/>
    <x v="86"/>
    <s v="Food colour"/>
    <n v="18"/>
    <s v="PC"/>
    <n v="190.68"/>
    <n v="0.2"/>
    <n v="686.45"/>
    <n v="0.18"/>
    <n v="494.24"/>
    <n v="3240.03"/>
    <n v="180.00166666666667"/>
    <s v="Apr"/>
  </r>
  <r>
    <d v="2022-04-21T00:00:00"/>
    <x v="87"/>
    <s v="powder and crystalline Food products"/>
    <n v="150"/>
    <s v="PAC"/>
    <n v="55.93"/>
    <n v="0"/>
    <n v="0"/>
    <n v="0.18"/>
    <n v="1510.11"/>
    <n v="9899.61"/>
    <n v="65.997399999999999"/>
    <s v="Apr"/>
  </r>
  <r>
    <d v="2022-04-22T00:00:00"/>
    <x v="9"/>
    <s v="Essence"/>
    <n v="10"/>
    <s v="BTL"/>
    <n v="195"/>
    <n v="0"/>
    <n v="0"/>
    <n v="0.18"/>
    <n v="351"/>
    <n v="2301"/>
    <n v="230.1"/>
    <s v="Apr"/>
  </r>
  <r>
    <d v="2022-04-22T00:00:00"/>
    <x v="9"/>
    <s v="Essence"/>
    <n v="14"/>
    <s v="PC"/>
    <n v="385"/>
    <n v="0"/>
    <n v="0"/>
    <n v="0.18"/>
    <n v="970.2"/>
    <n v="6360.2"/>
    <n v="454.3"/>
    <s v="Apr"/>
  </r>
  <r>
    <d v="2022-04-22T00:00:00"/>
    <x v="83"/>
    <s v="Essence"/>
    <n v="11"/>
    <s v="PC"/>
    <n v="579.03"/>
    <n v="0"/>
    <n v="0"/>
    <n v="0.18"/>
    <n v="1146.48"/>
    <n v="7515.81"/>
    <n v="683.25545454545454"/>
    <s v="Apr"/>
  </r>
  <r>
    <d v="2022-04-23T00:00:00"/>
    <x v="19"/>
    <s v="Vegetable Oil"/>
    <n v="25"/>
    <s v="tn"/>
    <n v="2600"/>
    <n v="0"/>
    <n v="0"/>
    <n v="0.05"/>
    <n v="3250"/>
    <n v="68250"/>
    <n v="2730"/>
    <s v="Apr"/>
  </r>
  <r>
    <d v="2022-04-23T00:00:00"/>
    <x v="35"/>
    <s v="Emulsion and syrup"/>
    <n v="20"/>
    <s v="BTL"/>
    <n v="131.36000000000001"/>
    <n v="0"/>
    <n v="0"/>
    <n v="0.18"/>
    <n v="472.9"/>
    <n v="3100.1"/>
    <n v="155.005"/>
    <s v="Apr"/>
  </r>
  <r>
    <d v="2022-04-23T00:00:00"/>
    <x v="34"/>
    <s v="Essence"/>
    <n v="10"/>
    <s v="BTL"/>
    <n v="365.25"/>
    <n v="0"/>
    <n v="0"/>
    <n v="0.18"/>
    <n v="657.45"/>
    <n v="4309.95"/>
    <n v="430.995"/>
    <s v="Apr"/>
  </r>
  <r>
    <d v="2022-04-23T00:00:00"/>
    <x v="43"/>
    <s v="powder and crystalline Food products"/>
    <n v="25"/>
    <s v="KG"/>
    <n v="429.66"/>
    <n v="0"/>
    <n v="0"/>
    <n v="0.18"/>
    <n v="1933.47"/>
    <n v="12675"/>
    <n v="507"/>
    <s v="Apr"/>
  </r>
  <r>
    <d v="2022-04-23T00:00:00"/>
    <x v="22"/>
    <s v="Plastic products"/>
    <n v="4"/>
    <s v="th"/>
    <n v="601.69000000000005"/>
    <n v="0"/>
    <n v="0"/>
    <n v="0.18"/>
    <n v="433.22"/>
    <n v="2840"/>
    <n v="710"/>
    <s v="Apr"/>
  </r>
  <r>
    <d v="2022-04-23T00:00:00"/>
    <x v="14"/>
    <s v="Plastic products"/>
    <n v="35"/>
    <s v="KG"/>
    <n v="235"/>
    <n v="0"/>
    <n v="0"/>
    <n v="0"/>
    <n v="0"/>
    <n v="8225"/>
    <n v="235"/>
    <s v="Apr"/>
  </r>
  <r>
    <d v="2022-04-23T00:00:00"/>
    <x v="58"/>
    <s v="Plastic products"/>
    <n v="40"/>
    <s v="PC"/>
    <n v="269"/>
    <n v="0"/>
    <n v="0"/>
    <n v="0"/>
    <n v="0"/>
    <n v="10760"/>
    <n v="269"/>
    <s v="Apr"/>
  </r>
  <r>
    <d v="2022-04-23T00:00:00"/>
    <x v="9"/>
    <s v="Essence"/>
    <n v="15"/>
    <s v="BTL"/>
    <n v="241.53"/>
    <n v="0"/>
    <n v="0"/>
    <n v="0.18"/>
    <n v="652.12"/>
    <n v="4275"/>
    <n v="285"/>
    <s v="Apr"/>
  </r>
  <r>
    <d v="2022-04-23T00:00:00"/>
    <x v="8"/>
    <s v="Essence"/>
    <n v="1"/>
    <s v="BTL"/>
    <n v="372.88"/>
    <n v="0"/>
    <n v="0"/>
    <n v="0.18"/>
    <n v="67.12"/>
    <n v="440"/>
    <n v="440"/>
    <s v="Apr"/>
  </r>
  <r>
    <d v="2022-04-23T00:00:00"/>
    <x v="20"/>
    <s v="Plastic products"/>
    <n v="25"/>
    <s v="KG"/>
    <n v="245"/>
    <n v="0"/>
    <n v="0"/>
    <n v="0"/>
    <n v="0"/>
    <n v="6125"/>
    <n v="245"/>
    <s v="Apr"/>
  </r>
  <r>
    <d v="2022-04-23T00:00:00"/>
    <x v="39"/>
    <s v="powder and crystalline Food products"/>
    <n v="25"/>
    <s v="KG"/>
    <n v="275"/>
    <n v="0"/>
    <n v="0"/>
    <n v="0"/>
    <n v="0"/>
    <n v="6875"/>
    <n v="275"/>
    <s v="Apr"/>
  </r>
  <r>
    <d v="2022-04-25T00:00:00"/>
    <x v="22"/>
    <s v="Plastic products"/>
    <n v="4"/>
    <s v="th"/>
    <n v="601"/>
    <n v="0"/>
    <n v="0"/>
    <n v="0.18"/>
    <n v="432.72"/>
    <n v="2836.72"/>
    <n v="709.18"/>
    <s v="Apr"/>
  </r>
  <r>
    <d v="2022-04-26T00:00:00"/>
    <x v="43"/>
    <s v="powder and crystalline Food products"/>
    <n v="25"/>
    <s v="KG"/>
    <n v="350"/>
    <n v="0"/>
    <n v="0"/>
    <n v="0.18"/>
    <n v="1575"/>
    <n v="10325"/>
    <n v="413"/>
    <s v="Apr"/>
  </r>
  <r>
    <d v="2022-04-26T00:00:00"/>
    <x v="43"/>
    <s v="powder and crystalline Food products"/>
    <n v="25"/>
    <s v="KG"/>
    <n v="429"/>
    <n v="0"/>
    <n v="0"/>
    <n v="0.18"/>
    <n v="1930.5"/>
    <n v="12655.5"/>
    <n v="506.22"/>
    <s v="Apr"/>
  </r>
  <r>
    <d v="2022-04-28T00:00:00"/>
    <x v="74"/>
    <s v="Plastic products"/>
    <n v="12"/>
    <s v="th"/>
    <n v="348"/>
    <n v="0"/>
    <n v="0"/>
    <n v="0.18"/>
    <n v="751.68"/>
    <n v="4927.68"/>
    <n v="410.64000000000004"/>
    <s v="Apr"/>
  </r>
  <r>
    <d v="2022-04-28T00:00:00"/>
    <x v="22"/>
    <s v="Plastic products"/>
    <n v="4"/>
    <s v="th"/>
    <n v="602"/>
    <n v="0"/>
    <n v="0"/>
    <n v="0.18"/>
    <n v="433.44"/>
    <n v="2841.44"/>
    <n v="710.36"/>
    <s v="Apr"/>
  </r>
  <r>
    <d v="2022-04-29T00:00:00"/>
    <x v="12"/>
    <s v="powder and crystalline Food products"/>
    <n v="10"/>
    <s v="BAG"/>
    <n v="3750"/>
    <n v="0"/>
    <n v="0"/>
    <n v="0.05"/>
    <n v="1875"/>
    <n v="39375"/>
    <n v="3937.5"/>
    <s v="Apr"/>
  </r>
  <r>
    <d v="2022-04-29T00:00:00"/>
    <x v="19"/>
    <s v="Vegetable Oil"/>
    <n v="10"/>
    <s v="tn"/>
    <n v="2670"/>
    <n v="0"/>
    <n v="0"/>
    <n v="0.05"/>
    <n v="1335"/>
    <n v="28035"/>
    <n v="2803.5"/>
    <s v="Apr"/>
  </r>
  <r>
    <d v="2022-04-30T00:00:00"/>
    <x v="44"/>
    <s v="powder and crystalline Food products"/>
    <n v="25"/>
    <s v="KG"/>
    <n v="270"/>
    <n v="0"/>
    <n v="0"/>
    <n v="0.18"/>
    <n v="1215"/>
    <n v="7965"/>
    <n v="318.60000000000002"/>
    <s v="Apr"/>
  </r>
  <r>
    <d v="2022-05-01T00:00:00"/>
    <x v="56"/>
    <s v="Plastic products"/>
    <n v="53"/>
    <s v="KG"/>
    <n v="240"/>
    <n v="0"/>
    <n v="0"/>
    <n v="0"/>
    <n v="0"/>
    <n v="12720"/>
    <n v="240"/>
    <s v="May"/>
  </r>
  <r>
    <d v="2022-05-01T00:00:00"/>
    <x v="14"/>
    <s v="Plastic products"/>
    <n v="35"/>
    <s v="KG"/>
    <n v="240"/>
    <n v="0"/>
    <n v="0"/>
    <n v="0"/>
    <n v="0"/>
    <n v="8400"/>
    <n v="240"/>
    <s v="May"/>
  </r>
  <r>
    <d v="2022-05-01T00:00:00"/>
    <x v="20"/>
    <s v="Plastic products"/>
    <n v="23.4"/>
    <s v="KG"/>
    <n v="240"/>
    <n v="0"/>
    <n v="0"/>
    <n v="0"/>
    <n v="0"/>
    <n v="5616"/>
    <n v="240.00000000000003"/>
    <s v="May"/>
  </r>
  <r>
    <d v="2022-05-02T00:00:00"/>
    <x v="13"/>
    <s v="powder and crystalline Food products"/>
    <n v="50"/>
    <s v="KG"/>
    <n v="127.12"/>
    <n v="0"/>
    <n v="0"/>
    <n v="0.18"/>
    <n v="1144.08"/>
    <n v="7500.08"/>
    <n v="150.0016"/>
    <s v="May"/>
  </r>
  <r>
    <d v="2022-05-02T00:00:00"/>
    <x v="13"/>
    <s v="powder and crystalline Food products"/>
    <n v="50"/>
    <s v="KG"/>
    <n v="122.88"/>
    <n v="0"/>
    <n v="0"/>
    <n v="0.18"/>
    <n v="1105.92"/>
    <n v="7249.92"/>
    <n v="144.9984"/>
    <s v="May"/>
  </r>
  <r>
    <d v="2022-05-02T00:00:00"/>
    <x v="74"/>
    <s v="Plastic products"/>
    <n v="12"/>
    <s v="th"/>
    <n v="348"/>
    <n v="0"/>
    <n v="0"/>
    <n v="0.18"/>
    <n v="751.68"/>
    <n v="4927.68"/>
    <n v="410.64000000000004"/>
    <s v="May"/>
  </r>
  <r>
    <d v="2022-05-02T00:00:00"/>
    <x v="22"/>
    <s v="Plastic products"/>
    <n v="4"/>
    <s v="th"/>
    <n v="602"/>
    <n v="0"/>
    <n v="0"/>
    <n v="0.18"/>
    <n v="433.44"/>
    <n v="2841.44"/>
    <n v="710.36"/>
    <s v="May"/>
  </r>
  <r>
    <d v="2022-05-05T00:00:00"/>
    <x v="64"/>
    <s v="powder and crystalline Food products"/>
    <n v="100"/>
    <s v="KG"/>
    <n v="53.33"/>
    <n v="0"/>
    <n v="0"/>
    <n v="0.05"/>
    <n v="266.64999999999998"/>
    <n v="5599.65"/>
    <n v="55.996499999999997"/>
    <s v="May"/>
  </r>
  <r>
    <d v="2022-05-05T00:00:00"/>
    <x v="65"/>
    <s v="powder and crystalline Food products"/>
    <n v="100"/>
    <s v="PAC"/>
    <n v="52.38"/>
    <n v="0"/>
    <n v="0"/>
    <n v="0.05"/>
    <n v="261.89999999999998"/>
    <n v="5499.9"/>
    <n v="54.998999999999995"/>
    <s v="May"/>
  </r>
  <r>
    <d v="2022-05-05T00:00:00"/>
    <x v="76"/>
    <s v="paper products"/>
    <n v="60"/>
    <s v="th"/>
    <n v="115"/>
    <n v="0"/>
    <n v="0"/>
    <n v="0"/>
    <n v="0"/>
    <n v="6900"/>
    <n v="115"/>
    <s v="May"/>
  </r>
  <r>
    <d v="2022-05-06T00:00:00"/>
    <x v="69"/>
    <s v="Emulsion and syrup"/>
    <n v="10"/>
    <s v="BTL"/>
    <n v="114.41"/>
    <n v="0"/>
    <n v="0"/>
    <n v="0.18"/>
    <n v="205.94"/>
    <n v="1350.04"/>
    <n v="135.00399999999999"/>
    <s v="May"/>
  </r>
  <r>
    <d v="2022-05-06T00:00:00"/>
    <x v="68"/>
    <s v="Emulsion and syrup"/>
    <n v="10"/>
    <s v="BTL"/>
    <n v="131.36000000000001"/>
    <n v="0"/>
    <n v="0"/>
    <n v="0.18"/>
    <n v="236.45"/>
    <n v="1550.05"/>
    <n v="155.005"/>
    <s v="May"/>
  </r>
  <r>
    <d v="2022-05-06T00:00:00"/>
    <x v="35"/>
    <s v="Emulsion and syrup"/>
    <n v="20"/>
    <s v="BTL"/>
    <n v="131.36000000000001"/>
    <n v="0"/>
    <n v="0"/>
    <n v="0.18"/>
    <n v="472.9"/>
    <n v="3100.1"/>
    <n v="155.005"/>
    <s v="May"/>
  </r>
  <r>
    <d v="2022-05-07T00:00:00"/>
    <x v="70"/>
    <s v="Plastic products"/>
    <n v="35"/>
    <s v="KG"/>
    <n v="240"/>
    <n v="0"/>
    <n v="0"/>
    <n v="0"/>
    <n v="0"/>
    <n v="8400"/>
    <n v="240"/>
    <s v="May"/>
  </r>
  <r>
    <d v="2022-05-07T00:00:00"/>
    <x v="56"/>
    <s v="Plastic products"/>
    <n v="35"/>
    <s v="KG"/>
    <n v="240"/>
    <n v="0"/>
    <n v="0"/>
    <n v="0"/>
    <n v="0"/>
    <n v="8400"/>
    <n v="240"/>
    <s v="May"/>
  </r>
  <r>
    <d v="2022-05-07T00:00:00"/>
    <x v="20"/>
    <s v="Plastic products"/>
    <n v="35"/>
    <s v="KG"/>
    <n v="240"/>
    <n v="0"/>
    <n v="0"/>
    <n v="0"/>
    <n v="0"/>
    <n v="8400"/>
    <n v="240"/>
    <s v="May"/>
  </r>
  <r>
    <d v="2022-05-08T00:00:00"/>
    <x v="14"/>
    <s v="Plastic products"/>
    <n v="35"/>
    <s v="KG"/>
    <n v="235"/>
    <n v="0"/>
    <n v="0"/>
    <n v="0"/>
    <n v="0"/>
    <n v="8225"/>
    <n v="235"/>
    <s v="May"/>
  </r>
  <r>
    <d v="2022-05-08T00:00:00"/>
    <x v="88"/>
    <s v="Essence"/>
    <n v="6"/>
    <s v="BTL"/>
    <n v="302"/>
    <n v="0"/>
    <n v="0"/>
    <n v="0"/>
    <n v="0"/>
    <n v="1812"/>
    <n v="302"/>
    <s v="May"/>
  </r>
  <r>
    <d v="2022-05-08T00:00:00"/>
    <x v="89"/>
    <s v="Plastic products"/>
    <n v="10"/>
    <s v="KG"/>
    <n v="238"/>
    <n v="0"/>
    <n v="0"/>
    <n v="0"/>
    <n v="0"/>
    <n v="2380"/>
    <n v="238"/>
    <s v="May"/>
  </r>
  <r>
    <d v="2022-05-08T00:00:00"/>
    <x v="58"/>
    <s v="Plastic products"/>
    <n v="40"/>
    <s v="PC"/>
    <n v="265"/>
    <n v="0"/>
    <n v="0"/>
    <n v="0"/>
    <n v="0"/>
    <n v="10600"/>
    <n v="265"/>
    <s v="May"/>
  </r>
  <r>
    <d v="2022-05-10T00:00:00"/>
    <x v="70"/>
    <s v="Plastic products"/>
    <n v="27"/>
    <s v="KG"/>
    <n v="240"/>
    <n v="0"/>
    <n v="0"/>
    <n v="0"/>
    <n v="0"/>
    <n v="6480"/>
    <n v="240"/>
    <s v="May"/>
  </r>
  <r>
    <d v="2022-05-10T00:00:00"/>
    <x v="14"/>
    <s v="Plastic products"/>
    <n v="70"/>
    <s v="KG"/>
    <n v="240"/>
    <n v="0"/>
    <n v="0"/>
    <n v="0"/>
    <n v="0"/>
    <n v="16800"/>
    <n v="240"/>
    <s v="May"/>
  </r>
  <r>
    <d v="2022-05-13T00:00:00"/>
    <x v="90"/>
    <s v="Food colour"/>
    <n v="6"/>
    <s v="PC"/>
    <n v="199.15"/>
    <n v="0.2"/>
    <n v="238.98"/>
    <n v="0.18"/>
    <n v="172.07"/>
    <n v="1127.99"/>
    <n v="187.99833333333333"/>
    <s v="May"/>
  </r>
  <r>
    <d v="2022-05-13T00:00:00"/>
    <x v="91"/>
    <s v="Food colour"/>
    <n v="7"/>
    <s v="KG"/>
    <n v="216.1"/>
    <n v="0.2"/>
    <n v="302.54000000000002"/>
    <n v="0.18"/>
    <n v="217.83"/>
    <n v="1427.99"/>
    <n v="203.99857142857144"/>
    <s v="May"/>
  </r>
  <r>
    <d v="2022-05-13T00:00:00"/>
    <x v="92"/>
    <s v="Food colour"/>
    <n v="2"/>
    <s v="KG"/>
    <n v="432.2"/>
    <n v="0.2"/>
    <n v="172.88"/>
    <n v="0.18"/>
    <n v="124.47"/>
    <n v="815.99"/>
    <n v="407.995"/>
    <s v="May"/>
  </r>
  <r>
    <d v="2022-05-13T00:00:00"/>
    <x v="93"/>
    <s v="Food colour"/>
    <n v="16"/>
    <s v="PC"/>
    <n v="190.68"/>
    <n v="0.2"/>
    <n v="610.17999999999995"/>
    <n v="0.18"/>
    <n v="439.33"/>
    <n v="2880.03"/>
    <n v="180.00187500000001"/>
    <s v="May"/>
  </r>
  <r>
    <d v="2022-05-13T00:00:00"/>
    <x v="86"/>
    <s v="Food colour"/>
    <n v="4"/>
    <s v="PC"/>
    <n v="190.68"/>
    <n v="0.2"/>
    <n v="152.54"/>
    <n v="0.18"/>
    <n v="109.83"/>
    <n v="720.01"/>
    <n v="180.0025"/>
    <s v="May"/>
  </r>
  <r>
    <d v="2022-05-13T00:00:00"/>
    <x v="45"/>
    <s v="powder and crystalline Food products"/>
    <n v="25"/>
    <s v="KG"/>
    <n v="162"/>
    <n v="0"/>
    <n v="0"/>
    <n v="0.18"/>
    <n v="729"/>
    <n v="4779"/>
    <n v="191.16"/>
    <s v="May"/>
  </r>
  <r>
    <d v="2022-05-13T00:00:00"/>
    <x v="46"/>
    <s v="powder and crystalline Food products"/>
    <n v="25"/>
    <s v="KG"/>
    <n v="300"/>
    <n v="0"/>
    <n v="0"/>
    <n v="0.18"/>
    <n v="1350"/>
    <n v="8850"/>
    <n v="354"/>
    <s v="May"/>
  </r>
  <r>
    <d v="2022-05-17T00:00:00"/>
    <x v="58"/>
    <s v="Plastic products"/>
    <n v="40"/>
    <s v="PC"/>
    <n v="267"/>
    <n v="0"/>
    <n v="0"/>
    <n v="0"/>
    <n v="0"/>
    <n v="10680"/>
    <n v="267"/>
    <s v="May"/>
  </r>
  <r>
    <d v="2022-05-18T00:00:00"/>
    <x v="13"/>
    <s v="powder and crystalline Food products"/>
    <n v="120"/>
    <s v="KG"/>
    <n v="135.59"/>
    <n v="0"/>
    <n v="0"/>
    <n v="0.18"/>
    <n v="2928.74"/>
    <n v="19199.54"/>
    <n v="159.99616666666668"/>
    <s v="May"/>
  </r>
  <r>
    <d v="2022-05-20T00:00:00"/>
    <x v="13"/>
    <s v="powder and crystalline Food products"/>
    <n v="175"/>
    <s v="KG"/>
    <n v="123"/>
    <n v="0"/>
    <n v="0"/>
    <n v="0.18"/>
    <n v="3874.5"/>
    <n v="25399.5"/>
    <n v="145.13999999999999"/>
    <s v="May"/>
  </r>
  <r>
    <d v="2022-05-20T00:00:00"/>
    <x v="13"/>
    <s v="powder and crystalline Food products"/>
    <n v="60"/>
    <s v="KG"/>
    <n v="127.12"/>
    <n v="0"/>
    <n v="0"/>
    <n v="0.18"/>
    <n v="1372.9"/>
    <n v="9000.1"/>
    <n v="150.00166666666667"/>
    <s v="May"/>
  </r>
  <r>
    <d v="2022-05-21T00:00:00"/>
    <x v="56"/>
    <s v="Plastic products"/>
    <n v="35"/>
    <s v="KG"/>
    <n v="240"/>
    <n v="0"/>
    <n v="0"/>
    <n v="0"/>
    <n v="0"/>
    <n v="8400"/>
    <n v="240"/>
    <s v="May"/>
  </r>
  <r>
    <d v="2022-05-21T00:00:00"/>
    <x v="61"/>
    <s v="Plastic products"/>
    <n v="35"/>
    <s v="KG"/>
    <n v="240"/>
    <n v="0"/>
    <n v="0"/>
    <n v="0"/>
    <n v="0"/>
    <n v="8400"/>
    <n v="240"/>
    <s v="May"/>
  </r>
  <r>
    <d v="2022-05-21T00:00:00"/>
    <x v="55"/>
    <s v="Plastic products"/>
    <n v="35"/>
    <s v="KG"/>
    <n v="240"/>
    <n v="0"/>
    <n v="0"/>
    <n v="0"/>
    <n v="0"/>
    <n v="8400"/>
    <n v="240"/>
    <s v="May"/>
  </r>
  <r>
    <d v="2022-05-23T00:00:00"/>
    <x v="87"/>
    <s v="powder and crystalline Food products"/>
    <n v="200"/>
    <s v="PAC"/>
    <n v="55.93"/>
    <n v="0"/>
    <n v="0"/>
    <n v="0.18"/>
    <n v="2013.48"/>
    <n v="13199.48"/>
    <n v="65.997399999999999"/>
    <s v="May"/>
  </r>
  <r>
    <d v="2022-05-23T00:00:00"/>
    <x v="21"/>
    <s v="Plastic products"/>
    <n v="4.5"/>
    <s v="th"/>
    <n v="601"/>
    <n v="0"/>
    <n v="0"/>
    <n v="0.18"/>
    <n v="486.81"/>
    <n v="3191.31"/>
    <n v="709.18"/>
    <s v="May"/>
  </r>
  <r>
    <d v="2022-05-23T00:00:00"/>
    <x v="22"/>
    <s v="Plastic products"/>
    <n v="4"/>
    <s v="th"/>
    <n v="602"/>
    <n v="0"/>
    <n v="0"/>
    <n v="0.18"/>
    <n v="433.44"/>
    <n v="2841.44"/>
    <n v="710.36"/>
    <s v="May"/>
  </r>
  <r>
    <d v="2022-05-23T00:00:00"/>
    <x v="94"/>
    <s v="paper products"/>
    <n v="5000"/>
    <s v="PC"/>
    <n v="1.2"/>
    <n v="0"/>
    <n v="0"/>
    <n v="0.18"/>
    <n v="1080"/>
    <n v="7080"/>
    <n v="1.4159999999999999"/>
    <s v="May"/>
  </r>
  <r>
    <d v="2022-05-23T00:00:00"/>
    <x v="81"/>
    <s v="Essence"/>
    <n v="24"/>
    <s v="PC"/>
    <n v="52"/>
    <n v="0"/>
    <n v="0"/>
    <n v="0.18"/>
    <n v="224.64"/>
    <n v="1472.64"/>
    <n v="61.360000000000007"/>
    <s v="May"/>
  </r>
  <r>
    <d v="2022-05-23T00:00:00"/>
    <x v="32"/>
    <s v="Essence"/>
    <n v="24"/>
    <s v="PC"/>
    <n v="62.56"/>
    <n v="0"/>
    <n v="0"/>
    <n v="0.18"/>
    <n v="270.26"/>
    <n v="1771.7"/>
    <n v="73.82083333333334"/>
    <s v="May"/>
  </r>
  <r>
    <d v="2022-05-23T00:00:00"/>
    <x v="15"/>
    <s v="Essence"/>
    <n v="9"/>
    <s v="BTL"/>
    <n v="551"/>
    <n v="0"/>
    <n v="0"/>
    <n v="0.18"/>
    <n v="892.62"/>
    <n v="5851.62"/>
    <n v="650.17999999999995"/>
    <s v="May"/>
  </r>
  <r>
    <d v="2022-05-23T00:00:00"/>
    <x v="47"/>
    <s v="powder and crystalline Food products"/>
    <n v="50"/>
    <s v="KG"/>
    <n v="250"/>
    <n v="0"/>
    <n v="0"/>
    <n v="0.18"/>
    <n v="2250"/>
    <n v="14750"/>
    <n v="295"/>
    <s v="May"/>
  </r>
  <r>
    <d v="2022-05-23T00:00:00"/>
    <x v="48"/>
    <s v="powder and crystalline Food products"/>
    <n v="50"/>
    <s v="KG"/>
    <n v="250"/>
    <n v="0"/>
    <n v="0"/>
    <n v="0.18"/>
    <n v="2250"/>
    <n v="14750"/>
    <n v="295"/>
    <s v="May"/>
  </r>
  <r>
    <d v="2022-05-25T00:00:00"/>
    <x v="23"/>
    <s v="Essence"/>
    <n v="7"/>
    <s v="BTL"/>
    <n v="712"/>
    <n v="0"/>
    <n v="0"/>
    <n v="0.18"/>
    <n v="897.12"/>
    <n v="5881.12"/>
    <n v="840.16"/>
    <s v="May"/>
  </r>
  <r>
    <d v="2022-05-25T00:00:00"/>
    <x v="36"/>
    <s v="Essence"/>
    <n v="10"/>
    <s v="BTL"/>
    <n v="520"/>
    <n v="0"/>
    <n v="0"/>
    <n v="0.18"/>
    <n v="936"/>
    <n v="6136"/>
    <n v="613.6"/>
    <s v="May"/>
  </r>
  <r>
    <d v="2022-05-25T00:00:00"/>
    <x v="34"/>
    <s v="Essence"/>
    <n v="13"/>
    <s v="BTL"/>
    <n v="605"/>
    <n v="0"/>
    <n v="0"/>
    <n v="0.18"/>
    <n v="1415.7"/>
    <n v="9280.7000000000007"/>
    <n v="713.90000000000009"/>
    <s v="May"/>
  </r>
  <r>
    <d v="2022-05-25T00:00:00"/>
    <x v="21"/>
    <s v="Plastic products"/>
    <n v="9"/>
    <s v="th"/>
    <n v="601"/>
    <n v="0"/>
    <n v="0"/>
    <n v="0.18"/>
    <n v="973.62"/>
    <n v="6382.62"/>
    <n v="709.18"/>
    <s v="May"/>
  </r>
  <r>
    <d v="2022-05-25T00:00:00"/>
    <x v="22"/>
    <s v="Plastic products"/>
    <n v="4"/>
    <s v="th"/>
    <n v="602"/>
    <n v="0"/>
    <n v="0"/>
    <n v="0.18"/>
    <n v="433.44"/>
    <n v="2841.44"/>
    <n v="710.36"/>
    <s v="May"/>
  </r>
  <r>
    <d v="2022-05-26T00:00:00"/>
    <x v="95"/>
    <s v="Plastic products"/>
    <n v="35"/>
    <s v="KG"/>
    <n v="235"/>
    <n v="0"/>
    <n v="0"/>
    <n v="0"/>
    <n v="0"/>
    <n v="8225"/>
    <n v="235"/>
    <s v="May"/>
  </r>
  <r>
    <d v="2022-05-26T00:00:00"/>
    <x v="23"/>
    <s v="Essence"/>
    <n v="20"/>
    <s v="BTL"/>
    <n v="364.41"/>
    <n v="0"/>
    <n v="0"/>
    <n v="0.18"/>
    <n v="1311.86"/>
    <n v="8600"/>
    <n v="430"/>
    <s v="May"/>
  </r>
  <r>
    <d v="2022-05-26T00:00:00"/>
    <x v="18"/>
    <s v="Essence"/>
    <n v="8"/>
    <s v="BTL"/>
    <n v="66"/>
    <n v="0"/>
    <n v="0"/>
    <n v="0"/>
    <n v="0"/>
    <n v="528"/>
    <n v="66"/>
    <s v="May"/>
  </r>
  <r>
    <d v="2022-05-26T00:00:00"/>
    <x v="5"/>
    <s v="Essence"/>
    <n v="16"/>
    <s v="BTL"/>
    <n v="52.54"/>
    <n v="0"/>
    <n v="0"/>
    <n v="0.18"/>
    <n v="151.32"/>
    <n v="992"/>
    <n v="62"/>
    <s v="May"/>
  </r>
  <r>
    <d v="2022-05-26T00:00:00"/>
    <x v="7"/>
    <s v="Essence"/>
    <n v="8"/>
    <s v="PC"/>
    <n v="306.77999999999997"/>
    <n v="0"/>
    <n v="0"/>
    <n v="0.18"/>
    <n v="441.76"/>
    <n v="2896"/>
    <n v="362"/>
    <s v="May"/>
  </r>
  <r>
    <d v="2022-05-26T00:00:00"/>
    <x v="9"/>
    <s v="Essence"/>
    <n v="8"/>
    <s v="BTL"/>
    <n v="228.81"/>
    <n v="0"/>
    <n v="0"/>
    <n v="0.18"/>
    <n v="329.49"/>
    <n v="2160"/>
    <n v="270"/>
    <s v="May"/>
  </r>
  <r>
    <d v="2022-05-26T00:00:00"/>
    <x v="14"/>
    <s v="Plastic products"/>
    <n v="35"/>
    <s v="KG"/>
    <n v="235"/>
    <n v="0"/>
    <n v="0"/>
    <n v="0"/>
    <n v="0"/>
    <n v="8225"/>
    <n v="235"/>
    <s v="May"/>
  </r>
  <r>
    <d v="2022-05-28T00:00:00"/>
    <x v="71"/>
    <s v="Plastic products"/>
    <n v="35"/>
    <s v="KG"/>
    <n v="245"/>
    <n v="0"/>
    <n v="0"/>
    <n v="0"/>
    <n v="0"/>
    <n v="8575"/>
    <n v="245"/>
    <s v="May"/>
  </r>
  <r>
    <d v="2022-05-28T00:00:00"/>
    <x v="61"/>
    <s v="Plastic products"/>
    <n v="34.9"/>
    <s v="KG"/>
    <n v="245"/>
    <n v="0"/>
    <n v="0"/>
    <n v="0"/>
    <n v="0"/>
    <n v="8550.5"/>
    <n v="245"/>
    <s v="May"/>
  </r>
  <r>
    <d v="2022-05-28T00:00:00"/>
    <x v="96"/>
    <s v="Plastic products"/>
    <n v="70"/>
    <s v="KG"/>
    <n v="245"/>
    <n v="0"/>
    <n v="0"/>
    <n v="0"/>
    <n v="0"/>
    <n v="17150"/>
    <n v="245"/>
    <s v="May"/>
  </r>
  <r>
    <d v="2022-05-28T00:00:00"/>
    <x v="22"/>
    <s v="Plastic products"/>
    <n v="4"/>
    <s v="th"/>
    <n v="601"/>
    <n v="0"/>
    <n v="0"/>
    <n v="0.18"/>
    <n v="432.72"/>
    <n v="2836.72"/>
    <n v="709.18"/>
    <s v="May"/>
  </r>
  <r>
    <d v="2022-05-28T00:00:00"/>
    <x v="74"/>
    <s v="Plastic products"/>
    <n v="12"/>
    <s v="th"/>
    <n v="348.21"/>
    <n v="0"/>
    <n v="0"/>
    <n v="0.18"/>
    <n v="752.13"/>
    <n v="4930.6499999999996"/>
    <n v="410.88749999999999"/>
    <s v="May"/>
  </r>
  <r>
    <d v="2022-05-30T00:00:00"/>
    <x v="21"/>
    <s v="Plastic products"/>
    <n v="13.5"/>
    <s v="th"/>
    <n v="601"/>
    <n v="0"/>
    <n v="0"/>
    <n v="0.18"/>
    <n v="1460.43"/>
    <n v="9573.93"/>
    <n v="709.18000000000006"/>
    <s v="May"/>
  </r>
  <r>
    <d v="2022-05-15T00:00:00"/>
    <x v="97"/>
    <s v="powder and crystalline Food products"/>
    <n v="75"/>
    <s v="KG"/>
    <n v="460"/>
    <n v="0"/>
    <n v="0"/>
    <n v="0"/>
    <n v="0"/>
    <n v="34500"/>
    <n v="460"/>
    <s v="May"/>
  </r>
  <r>
    <d v="2022-05-15T00:00:00"/>
    <x v="98"/>
    <s v="powder and crystalline Food products"/>
    <n v="40"/>
    <s v="KG"/>
    <n v="860"/>
    <n v="0"/>
    <n v="0"/>
    <n v="0"/>
    <n v="0"/>
    <n v="34400"/>
    <n v="860"/>
    <s v="May"/>
  </r>
  <r>
    <d v="2022-04-15T00:00:00"/>
    <x v="39"/>
    <s v="powder and crystalline Food products"/>
    <n v="50"/>
    <s v="KG"/>
    <n v="276"/>
    <n v="0"/>
    <n v="0"/>
    <n v="0"/>
    <n v="0"/>
    <n v="13800"/>
    <n v="276"/>
    <s v="Apr"/>
  </r>
  <r>
    <d v="2022-04-01T00:00:00"/>
    <x v="98"/>
    <s v="powder and crystalline Food products"/>
    <n v="40"/>
    <s v="KG"/>
    <n v="860"/>
    <n v="0"/>
    <n v="0"/>
    <n v="0"/>
    <n v="0"/>
    <n v="34400"/>
    <n v="860"/>
    <s v="Apr"/>
  </r>
  <r>
    <d v="2022-04-01T00:00:00"/>
    <x v="97"/>
    <s v="powder and crystalline Food products"/>
    <n v="50"/>
    <s v="KG"/>
    <n v="460"/>
    <n v="0"/>
    <n v="0"/>
    <n v="0"/>
    <n v="0"/>
    <n v="23000"/>
    <n v="460"/>
    <s v="Apr"/>
  </r>
  <r>
    <d v="2022-03-30T00:00:00"/>
    <x v="97"/>
    <s v="powder and crystalline Food products"/>
    <n v="100"/>
    <s v="KG"/>
    <n v="460"/>
    <n v="0"/>
    <n v="0"/>
    <n v="0"/>
    <n v="0"/>
    <n v="46000"/>
    <n v="460"/>
    <s v="Mar"/>
  </r>
  <r>
    <d v="2022-03-19T00:00:00"/>
    <x v="98"/>
    <s v="powder and crystalline Food products"/>
    <n v="40"/>
    <s v="KG"/>
    <n v="860"/>
    <n v="0"/>
    <n v="0"/>
    <n v="0"/>
    <n v="0"/>
    <n v="34400"/>
    <n v="860"/>
    <s v="Mar"/>
  </r>
  <r>
    <d v="2022-03-19T00:00:00"/>
    <x v="97"/>
    <s v="powder and crystalline Food products"/>
    <n v="50"/>
    <s v="KG"/>
    <n v="460"/>
    <n v="0"/>
    <n v="0"/>
    <n v="0"/>
    <n v="0"/>
    <n v="23000"/>
    <n v="460"/>
    <s v="Mar"/>
  </r>
  <r>
    <d v="2022-02-23T00:00:00"/>
    <x v="97"/>
    <s v="powder and crystalline Food products"/>
    <n v="50"/>
    <s v="KG"/>
    <n v="440"/>
    <n v="0"/>
    <n v="0"/>
    <n v="0"/>
    <n v="0"/>
    <n v="22000"/>
    <n v="440"/>
    <s v="Feb"/>
  </r>
  <r>
    <d v="2022-02-10T00:00:00"/>
    <x v="98"/>
    <s v="powder and crystalline Food products"/>
    <n v="25"/>
    <s v="KG"/>
    <n v="840"/>
    <n v="0"/>
    <n v="0"/>
    <n v="0"/>
    <n v="0"/>
    <n v="21000"/>
    <n v="840"/>
    <s v="Feb"/>
  </r>
  <r>
    <d v="2022-01-01T00:00:00"/>
    <x v="97"/>
    <s v="powder and crystalline Food products"/>
    <n v="125"/>
    <s v="KG"/>
    <n v="440"/>
    <n v="0"/>
    <n v="0"/>
    <n v="0"/>
    <n v="0"/>
    <n v="55000"/>
    <n v="440"/>
    <s v="Jan"/>
  </r>
  <r>
    <d v="2022-01-01T00:00:00"/>
    <x v="98"/>
    <s v="powder and crystalline Food products"/>
    <n v="37.5"/>
    <s v="KG"/>
    <n v="840"/>
    <n v="0"/>
    <n v="0"/>
    <n v="0"/>
    <n v="0"/>
    <n v="31500"/>
    <n v="840"/>
    <s v="Jan"/>
  </r>
  <r>
    <d v="2021-10-10T00:00:00"/>
    <x v="98"/>
    <s v="powder and crystalline Food products"/>
    <n v="125"/>
    <s v="KG"/>
    <n v="820"/>
    <n v="0"/>
    <n v="0"/>
    <n v="0"/>
    <n v="0"/>
    <n v="102500"/>
    <n v="820"/>
    <s v="Oct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x v="0"/>
    <x v="0"/>
    <m/>
    <m/>
    <m/>
    <m/>
    <m/>
    <m/>
    <m/>
    <m/>
    <m/>
    <m/>
    <x v="0"/>
    <x v="0"/>
  </r>
  <r>
    <x v="1"/>
    <x v="1"/>
    <s v="Ice cream cones"/>
    <n v="11"/>
    <s v="BOX"/>
    <n v="270"/>
    <n v="0"/>
    <n v="0"/>
    <n v="0"/>
    <n v="0"/>
    <n v="2970"/>
    <n v="270"/>
    <x v="1"/>
    <x v="1"/>
  </r>
  <r>
    <x v="1"/>
    <x v="2"/>
    <s v="Ice cream cones"/>
    <n v="12"/>
    <s v="PAT"/>
    <n v="290"/>
    <n v="0"/>
    <n v="0"/>
    <n v="0"/>
    <n v="0"/>
    <n v="3480"/>
    <n v="290"/>
    <x v="1"/>
    <x v="1"/>
  </r>
  <r>
    <x v="1"/>
    <x v="3"/>
    <s v="Ice cream cones"/>
    <n v="36"/>
    <s v="BOX"/>
    <n v="720"/>
    <n v="0"/>
    <n v="0"/>
    <n v="0"/>
    <n v="0"/>
    <n v="25920"/>
    <n v="720"/>
    <x v="1"/>
    <x v="1"/>
  </r>
  <r>
    <x v="2"/>
    <x v="4"/>
    <s v="Wooden item"/>
    <n v="320"/>
    <s v="BDL"/>
    <n v="53"/>
    <n v="0"/>
    <n v="0"/>
    <n v="0"/>
    <n v="0"/>
    <n v="16960"/>
    <n v="53"/>
    <x v="1"/>
    <x v="1"/>
  </r>
  <r>
    <x v="3"/>
    <x v="5"/>
    <s v="Essence"/>
    <n v="4"/>
    <s v="BTL"/>
    <n v="48.31"/>
    <n v="0"/>
    <n v="0"/>
    <n v="0.18"/>
    <n v="34.78"/>
    <n v="228"/>
    <n v="57"/>
    <x v="1"/>
    <x v="1"/>
  </r>
  <r>
    <x v="3"/>
    <x v="6"/>
    <s v="Essence"/>
    <n v="8"/>
    <s v="PC"/>
    <n v="48.31"/>
    <n v="0"/>
    <n v="0"/>
    <n v="0.18"/>
    <n v="69.56"/>
    <n v="456"/>
    <n v="57"/>
    <x v="1"/>
    <x v="1"/>
  </r>
  <r>
    <x v="3"/>
    <x v="7"/>
    <s v="Essence"/>
    <n v="2"/>
    <s v="PC"/>
    <n v="304.24"/>
    <n v="0"/>
    <n v="0"/>
    <n v="0.18"/>
    <n v="109.53"/>
    <n v="718"/>
    <n v="359"/>
    <x v="1"/>
    <x v="1"/>
  </r>
  <r>
    <x v="3"/>
    <x v="8"/>
    <s v="Essence"/>
    <n v="3"/>
    <s v="BTL"/>
    <n v="224.58"/>
    <n v="0"/>
    <n v="0"/>
    <n v="0.18"/>
    <n v="121.27"/>
    <n v="795"/>
    <n v="265"/>
    <x v="1"/>
    <x v="1"/>
  </r>
  <r>
    <x v="3"/>
    <x v="9"/>
    <s v="Essence"/>
    <n v="5"/>
    <s v="BTL"/>
    <n v="232.2"/>
    <n v="0"/>
    <n v="0"/>
    <n v="0.18"/>
    <n v="208.98"/>
    <n v="1370"/>
    <n v="274"/>
    <x v="1"/>
    <x v="1"/>
  </r>
  <r>
    <x v="3"/>
    <x v="10"/>
    <s v="Essence"/>
    <n v="5"/>
    <s v="PC"/>
    <n v="98"/>
    <n v="0"/>
    <n v="0"/>
    <n v="0"/>
    <n v="0"/>
    <n v="490"/>
    <n v="98"/>
    <x v="1"/>
    <x v="1"/>
  </r>
  <r>
    <x v="4"/>
    <x v="11"/>
    <s v="powder and crystalline Food products"/>
    <n v="75"/>
    <s v="KG"/>
    <n v="45"/>
    <n v="0"/>
    <n v="0"/>
    <n v="0.12"/>
    <n v="405"/>
    <n v="3780"/>
    <n v="50.4"/>
    <x v="1"/>
    <x v="1"/>
  </r>
  <r>
    <x v="5"/>
    <x v="12"/>
    <s v="powder and crystalline Food products"/>
    <n v="75"/>
    <s v="KG"/>
    <n v="180"/>
    <n v="0"/>
    <n v="0"/>
    <n v="0.05"/>
    <n v="675"/>
    <n v="14175"/>
    <n v="189"/>
    <x v="1"/>
    <x v="2"/>
  </r>
  <r>
    <x v="6"/>
    <x v="13"/>
    <s v="powder and crystalline Food products"/>
    <n v="40"/>
    <s v="KG"/>
    <n v="125.42"/>
    <n v="0"/>
    <n v="0"/>
    <n v="0.18"/>
    <n v="903.02"/>
    <n v="5919.82"/>
    <n v="147.99549999999999"/>
    <x v="1"/>
    <x v="2"/>
  </r>
  <r>
    <x v="7"/>
    <x v="14"/>
    <s v="Plastic products"/>
    <n v="35"/>
    <s v="KG"/>
    <n v="212"/>
    <n v="0"/>
    <n v="0"/>
    <n v="0"/>
    <n v="0"/>
    <n v="7420"/>
    <n v="212"/>
    <x v="1"/>
    <x v="2"/>
  </r>
  <r>
    <x v="7"/>
    <x v="8"/>
    <s v="Essence"/>
    <n v="2"/>
    <s v="BTL"/>
    <n v="224.58"/>
    <n v="0"/>
    <n v="0"/>
    <n v="0.18"/>
    <n v="80.849999999999994"/>
    <n v="530"/>
    <n v="265"/>
    <x v="1"/>
    <x v="2"/>
  </r>
  <r>
    <x v="7"/>
    <x v="15"/>
    <s v="Essence"/>
    <n v="5"/>
    <s v="BTL"/>
    <n v="491.53"/>
    <n v="0"/>
    <n v="0"/>
    <n v="0.18"/>
    <n v="442.37"/>
    <n v="2900"/>
    <n v="580"/>
    <x v="1"/>
    <x v="2"/>
  </r>
  <r>
    <x v="7"/>
    <x v="10"/>
    <s v="Essence"/>
    <n v="6"/>
    <s v="PC"/>
    <n v="110"/>
    <n v="0"/>
    <n v="0"/>
    <n v="0"/>
    <n v="0"/>
    <n v="660"/>
    <n v="110"/>
    <x v="1"/>
    <x v="2"/>
  </r>
  <r>
    <x v="7"/>
    <x v="16"/>
    <s v="Essence"/>
    <n v="4"/>
    <s v="BTL"/>
    <n v="64.41"/>
    <n v="0"/>
    <n v="0"/>
    <n v="0.18"/>
    <n v="46.37"/>
    <n v="304"/>
    <n v="76"/>
    <x v="1"/>
    <x v="2"/>
  </r>
  <r>
    <x v="7"/>
    <x v="17"/>
    <s v="Essence"/>
    <n v="8"/>
    <s v="PC"/>
    <n v="53.39"/>
    <n v="0"/>
    <n v="0"/>
    <n v="0.18"/>
    <n v="76.88"/>
    <n v="504"/>
    <n v="63"/>
    <x v="1"/>
    <x v="2"/>
  </r>
  <r>
    <x v="7"/>
    <x v="18"/>
    <s v="Essence"/>
    <n v="8"/>
    <s v="BTL"/>
    <n v="56.78"/>
    <n v="0"/>
    <n v="0"/>
    <n v="0.18"/>
    <n v="81.760000000000005"/>
    <n v="536"/>
    <n v="67"/>
    <x v="1"/>
    <x v="2"/>
  </r>
  <r>
    <x v="7"/>
    <x v="6"/>
    <s v="Essence"/>
    <n v="12"/>
    <s v="PC"/>
    <n v="50"/>
    <n v="0"/>
    <n v="0"/>
    <n v="0.18"/>
    <n v="108"/>
    <n v="708"/>
    <n v="59"/>
    <x v="1"/>
    <x v="2"/>
  </r>
  <r>
    <x v="7"/>
    <x v="9"/>
    <s v="Essence"/>
    <n v="3"/>
    <s v="BTL"/>
    <n v="241.53"/>
    <n v="0"/>
    <n v="0"/>
    <n v="0.18"/>
    <n v="130.41999999999999"/>
    <n v="855"/>
    <n v="285"/>
    <x v="1"/>
    <x v="2"/>
  </r>
  <r>
    <x v="8"/>
    <x v="19"/>
    <s v="Vegetable Oil"/>
    <n v="10"/>
    <s v="tn"/>
    <n v="2340"/>
    <n v="0"/>
    <n v="0"/>
    <n v="0.05"/>
    <n v="1170"/>
    <n v="24570"/>
    <n v="2457"/>
    <x v="1"/>
    <x v="2"/>
  </r>
  <r>
    <x v="9"/>
    <x v="13"/>
    <s v="powder and crystalline Food products"/>
    <n v="30"/>
    <s v="KG"/>
    <n v="118.64"/>
    <n v="0"/>
    <n v="0"/>
    <n v="0.18"/>
    <n v="640.66"/>
    <n v="4199.8599999999997"/>
    <n v="139.99533333333332"/>
    <x v="1"/>
    <x v="2"/>
  </r>
  <r>
    <x v="9"/>
    <x v="13"/>
    <s v="powder and crystalline Food products"/>
    <n v="50"/>
    <s v="KG"/>
    <n v="118.64"/>
    <n v="0"/>
    <n v="0"/>
    <n v="0.18"/>
    <n v="1067.76"/>
    <n v="6999.76"/>
    <n v="139.99520000000001"/>
    <x v="1"/>
    <x v="2"/>
  </r>
  <r>
    <x v="9"/>
    <x v="13"/>
    <s v="powder and crystalline Food products"/>
    <n v="75"/>
    <s v="KG"/>
    <n v="118.64"/>
    <n v="0"/>
    <n v="0"/>
    <n v="0.18"/>
    <n v="1601.64"/>
    <n v="10499.64"/>
    <n v="139.99519999999998"/>
    <x v="1"/>
    <x v="2"/>
  </r>
  <r>
    <x v="10"/>
    <x v="20"/>
    <s v="Plastic products"/>
    <n v="35"/>
    <s v="KG"/>
    <n v="215"/>
    <n v="0"/>
    <n v="0"/>
    <n v="0"/>
    <n v="0"/>
    <n v="7525"/>
    <n v="215"/>
    <x v="1"/>
    <x v="3"/>
  </r>
  <r>
    <x v="10"/>
    <x v="14"/>
    <s v="Plastic products"/>
    <n v="35"/>
    <s v="KG"/>
    <n v="215"/>
    <n v="0"/>
    <n v="0"/>
    <n v="0"/>
    <n v="0"/>
    <n v="7525"/>
    <n v="215"/>
    <x v="1"/>
    <x v="3"/>
  </r>
  <r>
    <x v="10"/>
    <x v="21"/>
    <s v="Plastic products"/>
    <n v="18"/>
    <s v="th"/>
    <n v="515"/>
    <n v="0"/>
    <n v="0"/>
    <n v="0.18"/>
    <n v="1668.6"/>
    <n v="10938.6"/>
    <n v="607.70000000000005"/>
    <x v="1"/>
    <x v="3"/>
  </r>
  <r>
    <x v="10"/>
    <x v="22"/>
    <s v="Plastic products"/>
    <n v="20"/>
    <s v="th"/>
    <n v="515"/>
    <n v="0"/>
    <n v="0"/>
    <n v="0.18"/>
    <n v="1854"/>
    <n v="12154"/>
    <n v="607.70000000000005"/>
    <x v="1"/>
    <x v="3"/>
  </r>
  <r>
    <x v="11"/>
    <x v="23"/>
    <s v="Essence"/>
    <n v="15"/>
    <s v="BTL"/>
    <n v="343.22"/>
    <n v="0"/>
    <n v="0"/>
    <n v="0.18"/>
    <n v="926.69"/>
    <n v="6075"/>
    <n v="405"/>
    <x v="1"/>
    <x v="3"/>
  </r>
  <r>
    <x v="11"/>
    <x v="24"/>
    <s v="Essence"/>
    <n v="1.5"/>
    <s v="KG"/>
    <n v="1627.12"/>
    <n v="0"/>
    <n v="0"/>
    <n v="0.18"/>
    <n v="439.32"/>
    <n v="2880"/>
    <n v="1920"/>
    <x v="1"/>
    <x v="3"/>
  </r>
  <r>
    <x v="11"/>
    <x v="22"/>
    <s v="Plastic products"/>
    <n v="20"/>
    <s v="th"/>
    <n v="550.85"/>
    <n v="0"/>
    <n v="0"/>
    <n v="0.18"/>
    <n v="1983.05"/>
    <n v="13000"/>
    <n v="650"/>
    <x v="1"/>
    <x v="3"/>
  </r>
  <r>
    <x v="11"/>
    <x v="21"/>
    <s v="Plastic products"/>
    <n v="18"/>
    <s v="th"/>
    <n v="550.85"/>
    <n v="0"/>
    <n v="0"/>
    <n v="0.18"/>
    <n v="1784.75"/>
    <n v="11700"/>
    <n v="650"/>
    <x v="1"/>
    <x v="3"/>
  </r>
  <r>
    <x v="12"/>
    <x v="25"/>
    <s v="Food colour"/>
    <n v="20"/>
    <s v="PC"/>
    <n v="46"/>
    <n v="0"/>
    <n v="0"/>
    <n v="0.18"/>
    <n v="165.6"/>
    <n v="1085.5999999999999"/>
    <n v="54.279999999999994"/>
    <x v="2"/>
    <x v="4"/>
  </r>
  <r>
    <x v="12"/>
    <x v="26"/>
    <s v="Food colour"/>
    <n v="2"/>
    <s v="KG"/>
    <n v="450"/>
    <n v="0"/>
    <n v="0"/>
    <n v="0.18"/>
    <n v="162"/>
    <n v="1062"/>
    <n v="531"/>
    <x v="2"/>
    <x v="4"/>
  </r>
  <r>
    <x v="12"/>
    <x v="27"/>
    <s v="Food colour"/>
    <n v="1"/>
    <s v="KG"/>
    <n v="658"/>
    <n v="0"/>
    <n v="0"/>
    <n v="0.18"/>
    <n v="118.44"/>
    <n v="776.44"/>
    <n v="776.44"/>
    <x v="2"/>
    <x v="4"/>
  </r>
  <r>
    <x v="12"/>
    <x v="28"/>
    <s v="Food colour"/>
    <n v="1"/>
    <s v="KG"/>
    <n v="640"/>
    <n v="0"/>
    <n v="0"/>
    <n v="0.18"/>
    <n v="115.2"/>
    <n v="755.2"/>
    <n v="755.2"/>
    <x v="2"/>
    <x v="4"/>
  </r>
  <r>
    <x v="12"/>
    <x v="29"/>
    <s v="Food colour"/>
    <n v="2"/>
    <s v="KG"/>
    <n v="448"/>
    <n v="0"/>
    <n v="0"/>
    <n v="0.18"/>
    <n v="161.28"/>
    <n v="1057.28"/>
    <n v="528.64"/>
    <x v="2"/>
    <x v="4"/>
  </r>
  <r>
    <x v="12"/>
    <x v="30"/>
    <s v="Food colour"/>
    <n v="10"/>
    <s v="PC"/>
    <n v="46"/>
    <n v="0"/>
    <n v="0"/>
    <n v="0.18"/>
    <n v="82.8"/>
    <n v="542.79999999999995"/>
    <n v="54.279999999999994"/>
    <x v="2"/>
    <x v="4"/>
  </r>
  <r>
    <x v="13"/>
    <x v="31"/>
    <s v="Essence"/>
    <n v="12"/>
    <s v="PC"/>
    <n v="208.9"/>
    <n v="0"/>
    <n v="0"/>
    <n v="0.18"/>
    <n v="451.22"/>
    <n v="2958.02"/>
    <n v="246.50166666666667"/>
    <x v="2"/>
    <x v="5"/>
  </r>
  <r>
    <x v="13"/>
    <x v="32"/>
    <s v="Essence"/>
    <n v="16"/>
    <s v="PC"/>
    <n v="63"/>
    <n v="0"/>
    <n v="0"/>
    <n v="0.18"/>
    <n v="181.44"/>
    <n v="1189.44"/>
    <n v="74.34"/>
    <x v="2"/>
    <x v="5"/>
  </r>
  <r>
    <x v="13"/>
    <x v="33"/>
    <s v="Essence"/>
    <n v="28"/>
    <s v="PC"/>
    <n v="47.16"/>
    <n v="0"/>
    <n v="0"/>
    <n v="0.18"/>
    <n v="237.69"/>
    <n v="1558.17"/>
    <n v="55.648928571428577"/>
    <x v="2"/>
    <x v="5"/>
  </r>
  <r>
    <x v="13"/>
    <x v="24"/>
    <s v="Essence"/>
    <n v="2"/>
    <s v="PC"/>
    <n v="1560"/>
    <n v="0"/>
    <n v="0"/>
    <n v="0.18"/>
    <n v="561.6"/>
    <n v="3681.6"/>
    <n v="1840.8"/>
    <x v="2"/>
    <x v="5"/>
  </r>
  <r>
    <x v="14"/>
    <x v="34"/>
    <s v="Essence"/>
    <n v="20"/>
    <s v="BTL"/>
    <n v="340.68"/>
    <n v="0"/>
    <n v="0"/>
    <n v="0.18"/>
    <n v="1226.45"/>
    <n v="8040.05"/>
    <n v="402.0025"/>
    <x v="3"/>
    <x v="6"/>
  </r>
  <r>
    <x v="14"/>
    <x v="35"/>
    <s v="Emulsion and syrup"/>
    <n v="15"/>
    <s v="BTL"/>
    <n v="122.88"/>
    <n v="0"/>
    <n v="0"/>
    <n v="0.18"/>
    <n v="331.78"/>
    <n v="2174.98"/>
    <n v="144.99866666666668"/>
    <x v="3"/>
    <x v="6"/>
  </r>
  <r>
    <x v="14"/>
    <x v="36"/>
    <s v="Essence"/>
    <n v="3"/>
    <s v="BTL"/>
    <n v="283.05"/>
    <n v="0"/>
    <n v="0"/>
    <n v="0.18"/>
    <n v="152.85"/>
    <n v="1002"/>
    <n v="334"/>
    <x v="3"/>
    <x v="6"/>
  </r>
  <r>
    <x v="14"/>
    <x v="37"/>
    <s v="Essence"/>
    <n v="1"/>
    <s v="BTL"/>
    <n v="555.08000000000004"/>
    <n v="0"/>
    <n v="0"/>
    <n v="0.18"/>
    <n v="99.91"/>
    <n v="654.99"/>
    <n v="654.99"/>
    <x v="3"/>
    <x v="6"/>
  </r>
  <r>
    <x v="15"/>
    <x v="38"/>
    <s v="powder and crystalline Food products"/>
    <n v="20"/>
    <s v="PC"/>
    <n v="149"/>
    <n v="0"/>
    <n v="0"/>
    <n v="0.18"/>
    <n v="536.4"/>
    <n v="3516.4"/>
    <n v="175.82"/>
    <x v="3"/>
    <x v="6"/>
  </r>
  <r>
    <x v="15"/>
    <x v="12"/>
    <s v="powder and crystalline Food products"/>
    <n v="25"/>
    <s v="KG"/>
    <n v="180"/>
    <n v="0"/>
    <n v="0"/>
    <n v="0.05"/>
    <n v="225"/>
    <n v="4725"/>
    <n v="189"/>
    <x v="3"/>
    <x v="6"/>
  </r>
  <r>
    <x v="15"/>
    <x v="39"/>
    <s v="powder and crystalline Food products"/>
    <n v="25"/>
    <s v="KG"/>
    <n v="172"/>
    <n v="0"/>
    <n v="0"/>
    <n v="0.18"/>
    <n v="774"/>
    <n v="5074"/>
    <n v="202.96"/>
    <x v="3"/>
    <x v="6"/>
  </r>
  <r>
    <x v="16"/>
    <x v="40"/>
    <s v="powder and crystalline Food products"/>
    <n v="25"/>
    <s v="KG"/>
    <n v="110"/>
    <n v="0"/>
    <n v="0"/>
    <n v="0.18"/>
    <n v="495"/>
    <n v="3245"/>
    <n v="129.80000000000001"/>
    <x v="3"/>
    <x v="7"/>
  </r>
  <r>
    <x v="17"/>
    <x v="41"/>
    <s v="Food colour"/>
    <n v="10"/>
    <s v="PC"/>
    <n v="99.5"/>
    <n v="0.18"/>
    <n v="179.1"/>
    <n v="0.18"/>
    <n v="146.86000000000001"/>
    <n v="962.76"/>
    <n v="96.275999999999996"/>
    <x v="4"/>
    <x v="8"/>
  </r>
  <r>
    <x v="17"/>
    <x v="25"/>
    <s v="Food colour"/>
    <n v="20"/>
    <s v="PC"/>
    <n v="55"/>
    <n v="0.18"/>
    <n v="198"/>
    <n v="0.18"/>
    <n v="162.36000000000001"/>
    <n v="1064.3599999999999"/>
    <n v="53.217999999999996"/>
    <x v="4"/>
    <x v="8"/>
  </r>
  <r>
    <x v="17"/>
    <x v="42"/>
    <s v="Food colour"/>
    <n v="20"/>
    <s v="PC"/>
    <n v="80"/>
    <n v="0.18"/>
    <n v="288"/>
    <n v="0.18"/>
    <n v="236.16"/>
    <n v="1548.16"/>
    <n v="77.408000000000001"/>
    <x v="4"/>
    <x v="8"/>
  </r>
  <r>
    <x v="17"/>
    <x v="28"/>
    <s v="Food colour"/>
    <n v="4"/>
    <s v="KG"/>
    <n v="788"/>
    <n v="0.18"/>
    <n v="567.36"/>
    <n v="0.18"/>
    <n v="465.24"/>
    <n v="3049.88"/>
    <n v="762.47"/>
    <x v="4"/>
    <x v="8"/>
  </r>
  <r>
    <x v="17"/>
    <x v="29"/>
    <s v="Food colour"/>
    <n v="2"/>
    <s v="KG"/>
    <n v="538"/>
    <n v="0.18"/>
    <n v="193.68"/>
    <n v="0.18"/>
    <n v="158.82"/>
    <n v="1041.1400000000001"/>
    <n v="520.57000000000005"/>
    <x v="4"/>
    <x v="8"/>
  </r>
  <r>
    <x v="18"/>
    <x v="23"/>
    <s v="Essence"/>
    <n v="10"/>
    <s v="BTL"/>
    <n v="340.25"/>
    <n v="0"/>
    <n v="0"/>
    <n v="0.18"/>
    <n v="612.45000000000005"/>
    <n v="4014.95"/>
    <n v="401.495"/>
    <x v="4"/>
    <x v="8"/>
  </r>
  <r>
    <x v="18"/>
    <x v="8"/>
    <s v="Essence"/>
    <n v="10"/>
    <s v="BTL"/>
    <n v="207.5"/>
    <n v="0"/>
    <n v="0"/>
    <n v="0.18"/>
    <n v="373.5"/>
    <n v="2448.5"/>
    <n v="244.85"/>
    <x v="4"/>
    <x v="8"/>
  </r>
  <r>
    <x v="19"/>
    <x v="39"/>
    <s v="powder and crystalline Food products"/>
    <n v="50"/>
    <s v="KG"/>
    <n v="192.37"/>
    <n v="0"/>
    <n v="0"/>
    <n v="0.18"/>
    <n v="1731.36"/>
    <n v="11350"/>
    <n v="227"/>
    <x v="4"/>
    <x v="9"/>
  </r>
  <r>
    <x v="20"/>
    <x v="43"/>
    <s v="powder and crystalline Food products"/>
    <n v="25"/>
    <s v="KG"/>
    <n v="325"/>
    <n v="0"/>
    <n v="0"/>
    <n v="0.18"/>
    <n v="1462.5"/>
    <n v="9587.5"/>
    <n v="383.5"/>
    <x v="5"/>
    <x v="10"/>
  </r>
  <r>
    <x v="20"/>
    <x v="44"/>
    <s v="powder and crystalline Food products"/>
    <n v="25"/>
    <s v="KG"/>
    <n v="260"/>
    <n v="0"/>
    <n v="0"/>
    <n v="0.18"/>
    <n v="1170"/>
    <n v="7670"/>
    <n v="306.8"/>
    <x v="5"/>
    <x v="10"/>
  </r>
  <r>
    <x v="20"/>
    <x v="45"/>
    <s v="powder and crystalline Food products"/>
    <n v="50"/>
    <s v="KG"/>
    <n v="155"/>
    <n v="0"/>
    <n v="0"/>
    <n v="0.18"/>
    <n v="1395"/>
    <n v="9145"/>
    <n v="182.9"/>
    <x v="5"/>
    <x v="10"/>
  </r>
  <r>
    <x v="20"/>
    <x v="46"/>
    <s v="powder and crystalline Food products"/>
    <n v="25"/>
    <s v="KG"/>
    <n v="240"/>
    <n v="0"/>
    <n v="0"/>
    <n v="0.18"/>
    <n v="1080"/>
    <n v="7080"/>
    <n v="283.2"/>
    <x v="5"/>
    <x v="10"/>
  </r>
  <r>
    <x v="20"/>
    <x v="47"/>
    <s v="powder and crystalline Food products"/>
    <n v="50"/>
    <s v="KG"/>
    <n v="182"/>
    <n v="0"/>
    <n v="0"/>
    <n v="0.18"/>
    <n v="1638"/>
    <n v="10738"/>
    <n v="214.76"/>
    <x v="5"/>
    <x v="10"/>
  </r>
  <r>
    <x v="20"/>
    <x v="48"/>
    <s v="powder and crystalline Food products"/>
    <n v="50"/>
    <s v="KG"/>
    <n v="182"/>
    <n v="0"/>
    <n v="0"/>
    <n v="0.18"/>
    <n v="1638"/>
    <n v="10738"/>
    <n v="214.76"/>
    <x v="5"/>
    <x v="10"/>
  </r>
  <r>
    <x v="21"/>
    <x v="23"/>
    <s v="Essence"/>
    <n v="10"/>
    <s v="BTL"/>
    <n v="356"/>
    <n v="0"/>
    <n v="0"/>
    <n v="0.18"/>
    <n v="640.79999999999995"/>
    <n v="4200.8"/>
    <n v="420.08000000000004"/>
    <x v="5"/>
    <x v="10"/>
  </r>
  <r>
    <x v="21"/>
    <x v="49"/>
    <s v="Essence"/>
    <n v="10"/>
    <s v="PC"/>
    <n v="234"/>
    <n v="0"/>
    <n v="0"/>
    <n v="0.18"/>
    <n v="421.2"/>
    <n v="2761.2"/>
    <n v="276.12"/>
    <x v="5"/>
    <x v="10"/>
  </r>
  <r>
    <x v="22"/>
    <x v="19"/>
    <s v="Vegetable Oil"/>
    <n v="12"/>
    <s v="tn"/>
    <n v="2270"/>
    <n v="0"/>
    <n v="0"/>
    <n v="0.05"/>
    <n v="1362"/>
    <n v="28602"/>
    <n v="2383.5"/>
    <x v="5"/>
    <x v="11"/>
  </r>
  <r>
    <x v="22"/>
    <x v="50"/>
    <s v="Vegetable Oil"/>
    <n v="3"/>
    <s v="tn"/>
    <n v="3345"/>
    <n v="0"/>
    <n v="0"/>
    <n v="0.05"/>
    <n v="501.75"/>
    <n v="10536.75"/>
    <n v="3512.25"/>
    <x v="5"/>
    <x v="11"/>
  </r>
  <r>
    <x v="22"/>
    <x v="51"/>
    <s v="Vegetable Oil"/>
    <n v="3"/>
    <s v="BOX"/>
    <n v="2280"/>
    <n v="0"/>
    <n v="0"/>
    <n v="0.05"/>
    <n v="342"/>
    <n v="7182"/>
    <n v="2394"/>
    <x v="5"/>
    <x v="11"/>
  </r>
  <r>
    <x v="22"/>
    <x v="52"/>
    <s v="Wooden item"/>
    <n v="280"/>
    <s v="BDL"/>
    <n v="55"/>
    <n v="0"/>
    <n v="0"/>
    <n v="0"/>
    <n v="0"/>
    <n v="15400"/>
    <n v="55"/>
    <x v="5"/>
    <x v="11"/>
  </r>
  <r>
    <x v="22"/>
    <x v="4"/>
    <s v="Wooden item"/>
    <n v="192"/>
    <s v="BDL"/>
    <n v="53"/>
    <n v="0"/>
    <n v="0"/>
    <n v="0"/>
    <n v="0"/>
    <n v="10176"/>
    <n v="53"/>
    <x v="5"/>
    <x v="11"/>
  </r>
  <r>
    <x v="22"/>
    <x v="53"/>
    <s v="Wooden item"/>
    <n v="196"/>
    <s v="BDL"/>
    <n v="62"/>
    <n v="0"/>
    <n v="0"/>
    <n v="0"/>
    <n v="0"/>
    <n v="12152"/>
    <n v="62"/>
    <x v="5"/>
    <x v="11"/>
  </r>
  <r>
    <x v="23"/>
    <x v="9"/>
    <s v="Essence"/>
    <n v="16"/>
    <s v="BTL"/>
    <n v="449.15"/>
    <n v="0"/>
    <n v="0"/>
    <n v="0.18"/>
    <n v="1293.55"/>
    <n v="8479.9500000000007"/>
    <n v="529.99687500000005"/>
    <x v="5"/>
    <x v="12"/>
  </r>
  <r>
    <x v="23"/>
    <x v="54"/>
    <s v="Emulsion and syrup"/>
    <n v="12"/>
    <s v="PC"/>
    <n v="322.10000000000002"/>
    <n v="0"/>
    <n v="0"/>
    <n v="0.18"/>
    <n v="695.74"/>
    <n v="4560.9399999999996"/>
    <n v="380.07833333333332"/>
    <x v="5"/>
    <x v="12"/>
  </r>
  <r>
    <x v="24"/>
    <x v="55"/>
    <s v="Plastic products"/>
    <n v="35"/>
    <s v="KG"/>
    <n v="225"/>
    <n v="0"/>
    <n v="0"/>
    <n v="0"/>
    <n v="0"/>
    <n v="7875"/>
    <n v="225"/>
    <x v="5"/>
    <x v="12"/>
  </r>
  <r>
    <x v="24"/>
    <x v="56"/>
    <s v="Plastic products"/>
    <n v="35"/>
    <s v="KG"/>
    <n v="225"/>
    <n v="0"/>
    <n v="0"/>
    <n v="0"/>
    <n v="0"/>
    <n v="7875"/>
    <n v="225"/>
    <x v="5"/>
    <x v="12"/>
  </r>
  <r>
    <x v="24"/>
    <x v="14"/>
    <s v="Plastic products"/>
    <n v="35"/>
    <s v="KG"/>
    <n v="225"/>
    <n v="0"/>
    <n v="0"/>
    <n v="0"/>
    <n v="0"/>
    <n v="7875"/>
    <n v="225"/>
    <x v="5"/>
    <x v="12"/>
  </r>
  <r>
    <x v="25"/>
    <x v="57"/>
    <s v="powder and crystalline Food products"/>
    <n v="6"/>
    <s v="PAC"/>
    <n v="427.97"/>
    <n v="0"/>
    <n v="0"/>
    <n v="0.18"/>
    <n v="462.2"/>
    <n v="3030"/>
    <n v="505"/>
    <x v="5"/>
    <x v="13"/>
  </r>
  <r>
    <x v="25"/>
    <x v="58"/>
    <s v="Plastic products"/>
    <n v="40"/>
    <s v="PC"/>
    <n v="192.8"/>
    <n v="0"/>
    <n v="0"/>
    <n v="0.18"/>
    <n v="1388.14"/>
    <n v="9100"/>
    <n v="227.5"/>
    <x v="5"/>
    <x v="13"/>
  </r>
  <r>
    <x v="25"/>
    <x v="59"/>
    <s v="Plastic products"/>
    <n v="20"/>
    <s v="PC"/>
    <n v="192.8"/>
    <n v="0"/>
    <n v="0"/>
    <n v="0.18"/>
    <n v="694.07"/>
    <n v="4550"/>
    <n v="227.5"/>
    <x v="5"/>
    <x v="13"/>
  </r>
  <r>
    <x v="25"/>
    <x v="60"/>
    <s v="Plastic products"/>
    <n v="20"/>
    <s v="PC"/>
    <n v="192.8"/>
    <n v="0"/>
    <n v="0"/>
    <n v="0.18"/>
    <n v="694.07"/>
    <n v="4550"/>
    <n v="227.5"/>
    <x v="5"/>
    <x v="13"/>
  </r>
  <r>
    <x v="25"/>
    <x v="15"/>
    <s v="Essence"/>
    <n v="15"/>
    <s v="BTL"/>
    <n v="650"/>
    <n v="0"/>
    <n v="0"/>
    <n v="0"/>
    <n v="0"/>
    <n v="9750"/>
    <n v="650"/>
    <x v="5"/>
    <x v="13"/>
  </r>
  <r>
    <x v="25"/>
    <x v="39"/>
    <s v="powder and crystalline Food products"/>
    <n v="25"/>
    <s v="KG"/>
    <n v="220"/>
    <n v="0"/>
    <n v="0"/>
    <n v="0"/>
    <n v="0"/>
    <n v="5500"/>
    <n v="220"/>
    <x v="5"/>
    <x v="13"/>
  </r>
  <r>
    <x v="26"/>
    <x v="61"/>
    <s v="Plastic products"/>
    <n v="35"/>
    <s v="KG"/>
    <n v="225"/>
    <n v="0"/>
    <n v="0"/>
    <n v="0"/>
    <n v="0"/>
    <n v="7875"/>
    <n v="225"/>
    <x v="5"/>
    <x v="13"/>
  </r>
  <r>
    <x v="26"/>
    <x v="20"/>
    <s v="Plastic products"/>
    <n v="35"/>
    <s v="KG"/>
    <n v="225"/>
    <n v="0"/>
    <n v="0"/>
    <n v="0"/>
    <n v="0"/>
    <n v="7875"/>
    <n v="225"/>
    <x v="5"/>
    <x v="13"/>
  </r>
  <r>
    <x v="27"/>
    <x v="62"/>
    <s v="Plastic products"/>
    <n v="9"/>
    <s v="PC"/>
    <n v="1906.78"/>
    <n v="0"/>
    <n v="0"/>
    <n v="0.18"/>
    <n v="3088.98"/>
    <n v="20250"/>
    <n v="2250"/>
    <x v="5"/>
    <x v="14"/>
  </r>
  <r>
    <x v="28"/>
    <x v="13"/>
    <s v="powder and crystalline Food products"/>
    <n v="60"/>
    <s v="KG"/>
    <n v="127.12"/>
    <n v="0"/>
    <n v="0"/>
    <n v="0.18"/>
    <n v="1372.9"/>
    <n v="9000.1"/>
    <n v="150.00166666666667"/>
    <x v="6"/>
    <x v="14"/>
  </r>
  <r>
    <x v="28"/>
    <x v="13"/>
    <s v="powder and crystalline Food products"/>
    <n v="60"/>
    <s v="KG"/>
    <n v="122.88"/>
    <n v="0"/>
    <n v="0"/>
    <n v="0.18"/>
    <n v="1327.1"/>
    <n v="8699.9"/>
    <n v="144.99833333333333"/>
    <x v="6"/>
    <x v="14"/>
  </r>
  <r>
    <x v="29"/>
    <x v="13"/>
    <s v="powder and crystalline Food products"/>
    <n v="40"/>
    <s v="KG"/>
    <n v="116.95"/>
    <n v="0"/>
    <n v="0"/>
    <n v="0.18"/>
    <n v="842.04"/>
    <n v="5520.04"/>
    <n v="138.001"/>
    <x v="6"/>
    <x v="14"/>
  </r>
  <r>
    <x v="29"/>
    <x v="13"/>
    <s v="powder and crystalline Food products"/>
    <n v="150"/>
    <s v="KG"/>
    <n v="116.9468"/>
    <n v="0"/>
    <n v="0"/>
    <n v="0.18"/>
    <n v="3157.56"/>
    <n v="20699.580000000002"/>
    <n v="137.99720000000002"/>
    <x v="6"/>
    <x v="14"/>
  </r>
  <r>
    <x v="29"/>
    <x v="13"/>
    <s v="powder and crystalline Food products"/>
    <n v="50"/>
    <s v="KG"/>
    <n v="112.7032"/>
    <n v="0"/>
    <n v="0"/>
    <n v="0.18"/>
    <n v="1014.3287999999999"/>
    <n v="6649.4888000000001"/>
    <n v="132.98977600000001"/>
    <x v="6"/>
    <x v="14"/>
  </r>
  <r>
    <x v="29"/>
    <x v="63"/>
    <s v="Vegetable Oil"/>
    <n v="150"/>
    <s v="KG"/>
    <n v="161.9"/>
    <n v="0"/>
    <n v="0"/>
    <n v="0.05"/>
    <n v="1214.25"/>
    <n v="25499.25"/>
    <n v="169.995"/>
    <x v="6"/>
    <x v="14"/>
  </r>
  <r>
    <x v="29"/>
    <x v="64"/>
    <s v="powder and crystalline Food products"/>
    <n v="50"/>
    <s v="KG"/>
    <n v="53.33"/>
    <n v="0"/>
    <n v="0"/>
    <n v="0.05"/>
    <n v="133.33000000000001"/>
    <n v="2799.83"/>
    <n v="55.996600000000001"/>
    <x v="6"/>
    <x v="14"/>
  </r>
  <r>
    <x v="29"/>
    <x v="65"/>
    <s v="powder and crystalline Food products"/>
    <n v="50"/>
    <s v="PAC"/>
    <n v="49.52"/>
    <n v="0"/>
    <n v="0"/>
    <n v="0.05"/>
    <n v="123.8"/>
    <n v="2599.8000000000002"/>
    <n v="51.996000000000002"/>
    <x v="6"/>
    <x v="14"/>
  </r>
  <r>
    <x v="30"/>
    <x v="66"/>
    <s v="Ice cream cones"/>
    <n v="100"/>
    <s v="BOX"/>
    <n v="230"/>
    <n v="0"/>
    <n v="0"/>
    <n v="0"/>
    <n v="0"/>
    <n v="23000"/>
    <n v="230"/>
    <x v="6"/>
    <x v="15"/>
  </r>
  <r>
    <x v="30"/>
    <x v="67"/>
    <s v="Ice cream cones"/>
    <n v="100"/>
    <s v="BOX"/>
    <n v="278"/>
    <n v="0"/>
    <n v="0"/>
    <n v="0"/>
    <n v="0"/>
    <n v="27800"/>
    <n v="278"/>
    <x v="6"/>
    <x v="15"/>
  </r>
  <r>
    <x v="30"/>
    <x v="2"/>
    <s v="Ice cream cones"/>
    <n v="21"/>
    <s v="PAT"/>
    <n v="300"/>
    <n v="0"/>
    <n v="0"/>
    <n v="0"/>
    <n v="0"/>
    <n v="6300"/>
    <n v="300"/>
    <x v="6"/>
    <x v="15"/>
  </r>
  <r>
    <x v="30"/>
    <x v="1"/>
    <s v="Ice cream cones"/>
    <n v="20"/>
    <s v="BOX"/>
    <n v="290"/>
    <n v="0"/>
    <n v="0"/>
    <n v="0"/>
    <n v="0"/>
    <n v="5800"/>
    <n v="290"/>
    <x v="6"/>
    <x v="15"/>
  </r>
  <r>
    <x v="30"/>
    <x v="21"/>
    <s v="Plastic products"/>
    <n v="22.5"/>
    <s v="th"/>
    <n v="559.32000000000005"/>
    <n v="0"/>
    <n v="0"/>
    <n v="0.18"/>
    <n v="2265.25"/>
    <n v="14850"/>
    <n v="660"/>
    <x v="6"/>
    <x v="15"/>
  </r>
  <r>
    <x v="30"/>
    <x v="59"/>
    <s v="Plastic products"/>
    <n v="20"/>
    <s v="PC"/>
    <n v="206.57"/>
    <n v="0"/>
    <n v="0"/>
    <n v="0.18"/>
    <n v="743.64"/>
    <n v="4875"/>
    <n v="243.75"/>
    <x v="6"/>
    <x v="15"/>
  </r>
  <r>
    <x v="30"/>
    <x v="58"/>
    <s v="Plastic products"/>
    <n v="20"/>
    <s v="PC"/>
    <n v="206.57"/>
    <n v="0"/>
    <n v="0"/>
    <n v="0.18"/>
    <n v="743.64"/>
    <n v="4875"/>
    <n v="243.75"/>
    <x v="6"/>
    <x v="15"/>
  </r>
  <r>
    <x v="31"/>
    <x v="21"/>
    <s v="Plastic products"/>
    <n v="22.5"/>
    <s v="th"/>
    <n v="515"/>
    <n v="0"/>
    <n v="0"/>
    <n v="0.18"/>
    <n v="2085.75"/>
    <n v="13673.25"/>
    <n v="607.70000000000005"/>
    <x v="6"/>
    <x v="15"/>
  </r>
  <r>
    <x v="31"/>
    <x v="12"/>
    <s v="powder and crystalline Food products"/>
    <n v="50"/>
    <s v="KG"/>
    <n v="100"/>
    <n v="0"/>
    <n v="0"/>
    <n v="0.05"/>
    <n v="250"/>
    <n v="5250"/>
    <n v="105"/>
    <x v="6"/>
    <x v="15"/>
  </r>
  <r>
    <x v="32"/>
    <x v="36"/>
    <s v="Essence"/>
    <n v="3"/>
    <s v="BTL"/>
    <n v="283.05"/>
    <n v="0"/>
    <n v="0"/>
    <n v="0.18"/>
    <n v="152.85"/>
    <n v="1002"/>
    <n v="334"/>
    <x v="6"/>
    <x v="15"/>
  </r>
  <r>
    <x v="32"/>
    <x v="68"/>
    <s v="Emulsion and syrup"/>
    <n v="7"/>
    <s v="BTL"/>
    <n v="122.88"/>
    <n v="0"/>
    <n v="0"/>
    <n v="0.18"/>
    <n v="154.83000000000001"/>
    <n v="1014.99"/>
    <n v="144.99857142857144"/>
    <x v="6"/>
    <x v="15"/>
  </r>
  <r>
    <x v="32"/>
    <x v="35"/>
    <s v="Emulsion and syrup"/>
    <n v="10"/>
    <s v="BTL"/>
    <n v="122.88"/>
    <n v="0"/>
    <n v="0"/>
    <n v="0.18"/>
    <n v="221.18"/>
    <n v="1449.98"/>
    <n v="144.99799999999999"/>
    <x v="6"/>
    <x v="15"/>
  </r>
  <r>
    <x v="32"/>
    <x v="69"/>
    <s v="Emulsion and syrup"/>
    <n v="20"/>
    <s v="BTL"/>
    <n v="110.17"/>
    <n v="0"/>
    <n v="0"/>
    <n v="0.18"/>
    <n v="396.61"/>
    <n v="2600.0100000000002"/>
    <n v="130.00050000000002"/>
    <x v="6"/>
    <x v="15"/>
  </r>
  <r>
    <x v="33"/>
    <x v="70"/>
    <s v="Plastic products"/>
    <n v="35"/>
    <s v="KG"/>
    <n v="225"/>
    <n v="0"/>
    <n v="0"/>
    <n v="0"/>
    <n v="0"/>
    <n v="7875"/>
    <n v="225"/>
    <x v="6"/>
    <x v="15"/>
  </r>
  <r>
    <x v="33"/>
    <x v="71"/>
    <s v="Plastic products"/>
    <n v="35"/>
    <s v="KG"/>
    <n v="225"/>
    <n v="0"/>
    <n v="0"/>
    <n v="0"/>
    <n v="0"/>
    <n v="7875"/>
    <n v="225"/>
    <x v="6"/>
    <x v="15"/>
  </r>
  <r>
    <x v="33"/>
    <x v="14"/>
    <s v="Plastic products"/>
    <n v="35"/>
    <s v="KG"/>
    <n v="225"/>
    <n v="0"/>
    <n v="0"/>
    <n v="0"/>
    <n v="0"/>
    <n v="7875"/>
    <n v="225"/>
    <x v="6"/>
    <x v="15"/>
  </r>
  <r>
    <x v="34"/>
    <x v="43"/>
    <s v="powder and crystalline Food products"/>
    <n v="25"/>
    <s v="KG"/>
    <n v="325"/>
    <n v="0"/>
    <n v="0"/>
    <n v="0.18"/>
    <n v="1462.5"/>
    <n v="9587.5"/>
    <n v="383.5"/>
    <x v="6"/>
    <x v="15"/>
  </r>
  <r>
    <x v="34"/>
    <x v="44"/>
    <s v="powder and crystalline Food products"/>
    <n v="25"/>
    <s v="KG"/>
    <n v="250"/>
    <n v="0"/>
    <n v="0"/>
    <n v="0.18"/>
    <n v="1125"/>
    <n v="7375"/>
    <n v="295"/>
    <x v="6"/>
    <x v="15"/>
  </r>
  <r>
    <x v="34"/>
    <x v="46"/>
    <s v="powder and crystalline Food products"/>
    <n v="25"/>
    <s v="KG"/>
    <n v="300"/>
    <n v="0"/>
    <n v="0"/>
    <n v="0.18"/>
    <n v="1350"/>
    <n v="8850"/>
    <n v="354"/>
    <x v="6"/>
    <x v="15"/>
  </r>
  <r>
    <x v="34"/>
    <x v="6"/>
    <s v="Essence"/>
    <n v="20"/>
    <s v="PC"/>
    <n v="48.76"/>
    <n v="0"/>
    <n v="0"/>
    <n v="0.18"/>
    <n v="175.54"/>
    <n v="1150.74"/>
    <n v="57.536999999999999"/>
    <x v="6"/>
    <x v="15"/>
  </r>
  <r>
    <x v="34"/>
    <x v="32"/>
    <s v="Essence"/>
    <n v="10"/>
    <s v="KG"/>
    <n v="62.56"/>
    <n v="0"/>
    <n v="0"/>
    <n v="0.18"/>
    <n v="112.61"/>
    <n v="738.21"/>
    <n v="73.820999999999998"/>
    <x v="6"/>
    <x v="15"/>
  </r>
  <r>
    <x v="34"/>
    <x v="72"/>
    <s v="Essence"/>
    <n v="10"/>
    <s v="PC"/>
    <n v="534.69000000000005"/>
    <n v="0"/>
    <n v="0"/>
    <n v="0.18"/>
    <n v="962.44"/>
    <n v="6309.34"/>
    <n v="630.93399999999997"/>
    <x v="6"/>
    <x v="15"/>
  </r>
  <r>
    <x v="35"/>
    <x v="53"/>
    <s v="Wooden item"/>
    <n v="64"/>
    <s v="BDL"/>
    <n v="62"/>
    <n v="0"/>
    <n v="0"/>
    <n v="0"/>
    <n v="0"/>
    <n v="3968"/>
    <n v="62"/>
    <x v="6"/>
    <x v="16"/>
  </r>
  <r>
    <x v="35"/>
    <x v="73"/>
    <s v="Wooden item"/>
    <n v="90"/>
    <s v="BDL"/>
    <n v="75"/>
    <n v="0"/>
    <n v="0"/>
    <n v="0"/>
    <n v="0"/>
    <n v="6750"/>
    <n v="75"/>
    <x v="6"/>
    <x v="16"/>
  </r>
  <r>
    <x v="35"/>
    <x v="22"/>
    <s v="Plastic products"/>
    <n v="4"/>
    <s v="th"/>
    <n v="601.69000000000005"/>
    <n v="0"/>
    <n v="0"/>
    <n v="0.18"/>
    <n v="433.22"/>
    <n v="2840"/>
    <n v="710"/>
    <x v="6"/>
    <x v="16"/>
  </r>
  <r>
    <x v="35"/>
    <x v="74"/>
    <s v="Plastic products"/>
    <n v="12"/>
    <s v="th"/>
    <n v="347.46"/>
    <n v="0"/>
    <n v="0"/>
    <n v="0.18"/>
    <n v="750.51"/>
    <n v="4920"/>
    <n v="410"/>
    <x v="6"/>
    <x v="16"/>
  </r>
  <r>
    <x v="35"/>
    <x v="75"/>
    <s v="paper products"/>
    <n v="21"/>
    <s v="th"/>
    <n v="110.17"/>
    <n v="0"/>
    <n v="0"/>
    <n v="0.18"/>
    <n v="416.44"/>
    <n v="2730"/>
    <n v="130"/>
    <x v="6"/>
    <x v="16"/>
  </r>
  <r>
    <x v="35"/>
    <x v="76"/>
    <s v="paper products"/>
    <n v="60"/>
    <s v="th"/>
    <n v="80.510000000000005"/>
    <n v="0"/>
    <n v="0"/>
    <n v="0.18"/>
    <n v="869.49"/>
    <n v="5700"/>
    <n v="95"/>
    <x v="6"/>
    <x v="16"/>
  </r>
  <r>
    <x v="36"/>
    <x v="40"/>
    <s v="powder and crystalline Food products"/>
    <n v="25"/>
    <s v="KG"/>
    <n v="148.31"/>
    <n v="0"/>
    <n v="0"/>
    <n v="0.18"/>
    <n v="667.4"/>
    <n v="4375.1499999999996"/>
    <n v="175.00599999999997"/>
    <x v="6"/>
    <x v="16"/>
  </r>
  <r>
    <x v="36"/>
    <x v="74"/>
    <s v="Plastic products"/>
    <n v="12"/>
    <s v="th"/>
    <n v="310"/>
    <n v="0"/>
    <n v="0"/>
    <n v="0.18"/>
    <n v="669.6"/>
    <n v="4389.6000000000004"/>
    <n v="365.8"/>
    <x v="6"/>
    <x v="16"/>
  </r>
  <r>
    <x v="36"/>
    <x v="21"/>
    <s v="Plastic products"/>
    <n v="4"/>
    <s v="th"/>
    <n v="560"/>
    <n v="0"/>
    <n v="0"/>
    <n v="0.18"/>
    <n v="403.2"/>
    <n v="2643.2"/>
    <n v="660.8"/>
    <x v="6"/>
    <x v="16"/>
  </r>
  <r>
    <x v="37"/>
    <x v="45"/>
    <s v="powder and crystalline Food products"/>
    <n v="50"/>
    <s v="KG"/>
    <n v="155"/>
    <n v="0"/>
    <n v="0"/>
    <n v="0.18"/>
    <n v="1395"/>
    <n v="9145"/>
    <n v="182.9"/>
    <x v="6"/>
    <x v="16"/>
  </r>
  <r>
    <x v="38"/>
    <x v="67"/>
    <s v="Ice cream cones"/>
    <n v="20"/>
    <s v="BOX"/>
    <n v="284"/>
    <n v="0"/>
    <n v="0"/>
    <n v="0"/>
    <n v="0"/>
    <n v="5680"/>
    <n v="284"/>
    <x v="6"/>
    <x v="16"/>
  </r>
  <r>
    <x v="38"/>
    <x v="2"/>
    <s v="Ice cream cones"/>
    <n v="4"/>
    <s v="PAT"/>
    <n v="310"/>
    <n v="0"/>
    <n v="0"/>
    <n v="0"/>
    <n v="0"/>
    <n v="1240"/>
    <n v="310"/>
    <x v="6"/>
    <x v="16"/>
  </r>
  <r>
    <x v="38"/>
    <x v="1"/>
    <s v="Ice cream cones"/>
    <n v="13"/>
    <s v="BOX"/>
    <n v="300"/>
    <n v="0"/>
    <n v="0"/>
    <n v="0"/>
    <n v="0"/>
    <n v="3900"/>
    <n v="300"/>
    <x v="6"/>
    <x v="16"/>
  </r>
  <r>
    <x v="38"/>
    <x v="3"/>
    <s v="Ice cream cones"/>
    <n v="26"/>
    <s v="BOX"/>
    <n v="780"/>
    <n v="0"/>
    <n v="0"/>
    <n v="0"/>
    <n v="0"/>
    <n v="20280"/>
    <n v="780"/>
    <x v="6"/>
    <x v="16"/>
  </r>
  <r>
    <x v="38"/>
    <x v="65"/>
    <s v="powder and crystalline Food products"/>
    <n v="50"/>
    <s v="PAC"/>
    <n v="49.52"/>
    <n v="0"/>
    <n v="0"/>
    <n v="0.05"/>
    <n v="123.8"/>
    <n v="2599.8000000000002"/>
    <n v="51.996000000000002"/>
    <x v="6"/>
    <x v="16"/>
  </r>
  <r>
    <x v="38"/>
    <x v="64"/>
    <s v="powder and crystalline Food products"/>
    <n v="50"/>
    <s v="KG"/>
    <n v="53.33"/>
    <n v="0"/>
    <n v="0"/>
    <n v="0.05"/>
    <n v="133.33000000000001"/>
    <n v="2799.83"/>
    <n v="55.996600000000001"/>
    <x v="6"/>
    <x v="16"/>
  </r>
  <r>
    <x v="38"/>
    <x v="13"/>
    <s v="powder and crystalline Food products"/>
    <n v="150"/>
    <s v="KG"/>
    <n v="120.75"/>
    <n v="0"/>
    <n v="0"/>
    <n v="0.18"/>
    <n v="3260.25"/>
    <n v="21371.83"/>
    <n v="142.47886666666668"/>
    <x v="6"/>
    <x v="16"/>
  </r>
  <r>
    <x v="38"/>
    <x v="62"/>
    <s v="Plastic products"/>
    <n v="8"/>
    <s v="PC"/>
    <n v="1992"/>
    <n v="0"/>
    <n v="0"/>
    <n v="0.18"/>
    <n v="2868.48"/>
    <n v="18804.48"/>
    <n v="2350.56"/>
    <x v="6"/>
    <x v="16"/>
  </r>
  <r>
    <x v="38"/>
    <x v="13"/>
    <s v="powder and crystalline Food products"/>
    <n v="120"/>
    <s v="KG"/>
    <n v="131.36000000000001"/>
    <n v="0"/>
    <n v="0"/>
    <n v="0.18"/>
    <n v="2837.38"/>
    <n v="18600.580000000002"/>
    <n v="155.00483333333335"/>
    <x v="6"/>
    <x v="16"/>
  </r>
  <r>
    <x v="39"/>
    <x v="14"/>
    <s v="Plastic products"/>
    <n v="70"/>
    <s v="KG"/>
    <n v="222"/>
    <n v="0"/>
    <n v="0"/>
    <n v="0"/>
    <n v="0"/>
    <n v="15540"/>
    <n v="222"/>
    <x v="6"/>
    <x v="16"/>
  </r>
  <r>
    <x v="40"/>
    <x v="13"/>
    <s v="powder and crystalline Food products"/>
    <n v="125"/>
    <s v="KG"/>
    <n v="122.88"/>
    <n v="0"/>
    <n v="0"/>
    <n v="0.18"/>
    <n v="2764.8"/>
    <n v="18124.8"/>
    <n v="144.9984"/>
    <x v="6"/>
    <x v="17"/>
  </r>
  <r>
    <x v="40"/>
    <x v="13"/>
    <s v="powder and crystalline Food products"/>
    <n v="40"/>
    <s v="KG"/>
    <n v="131.36000000000001"/>
    <n v="0"/>
    <n v="0"/>
    <n v="0.18"/>
    <n v="945.79"/>
    <n v="6200.19"/>
    <n v="155.00475"/>
    <x v="6"/>
    <x v="17"/>
  </r>
  <r>
    <x v="40"/>
    <x v="19"/>
    <s v="Vegetable Oil"/>
    <n v="15"/>
    <s v="tn"/>
    <n v="2955"/>
    <n v="0"/>
    <n v="0"/>
    <n v="0.05"/>
    <n v="2216.25"/>
    <n v="46541.25"/>
    <n v="3102.75"/>
    <x v="6"/>
    <x v="17"/>
  </r>
  <r>
    <x v="41"/>
    <x v="77"/>
    <s v="Wooden item"/>
    <n v="140"/>
    <s v="BDL"/>
    <n v="40"/>
    <n v="0"/>
    <n v="0"/>
    <n v="0"/>
    <n v="0"/>
    <n v="5600"/>
    <n v="40"/>
    <x v="6"/>
    <x v="17"/>
  </r>
  <r>
    <x v="42"/>
    <x v="12"/>
    <s v="powder and crystalline Food products"/>
    <n v="100"/>
    <s v="KG"/>
    <n v="170"/>
    <n v="0"/>
    <n v="0"/>
    <n v="0.05"/>
    <n v="850"/>
    <n v="17850"/>
    <n v="178.5"/>
    <x v="6"/>
    <x v="17"/>
  </r>
  <r>
    <x v="43"/>
    <x v="69"/>
    <s v="Emulsion and syrup"/>
    <n v="7"/>
    <s v="BTL"/>
    <n v="114.41"/>
    <n v="0"/>
    <n v="0"/>
    <n v="0.18"/>
    <n v="144.16"/>
    <n v="945.03"/>
    <n v="135.00428571428571"/>
    <x v="6"/>
    <x v="17"/>
  </r>
  <r>
    <x v="43"/>
    <x v="34"/>
    <s v="Essence"/>
    <n v="8"/>
    <s v="BTL"/>
    <n v="357.2"/>
    <n v="0"/>
    <n v="0"/>
    <n v="0.18"/>
    <n v="514.37"/>
    <n v="3371.97"/>
    <n v="421.49624999999997"/>
    <x v="6"/>
    <x v="17"/>
  </r>
  <r>
    <x v="43"/>
    <x v="35"/>
    <s v="Emulsion and syrup"/>
    <n v="10"/>
    <s v="BTL"/>
    <n v="122.88"/>
    <n v="0"/>
    <n v="0"/>
    <n v="0.18"/>
    <n v="221.18"/>
    <n v="1449.98"/>
    <n v="144.99799999999999"/>
    <x v="6"/>
    <x v="17"/>
  </r>
  <r>
    <x v="43"/>
    <x v="68"/>
    <s v="Emulsion and syrup"/>
    <n v="15"/>
    <s v="BTL"/>
    <n v="131.36000000000001"/>
    <n v="0"/>
    <n v="0"/>
    <n v="0.18"/>
    <n v="354.67"/>
    <n v="2325.0700000000002"/>
    <n v="155.00466666666668"/>
    <x v="6"/>
    <x v="17"/>
  </r>
  <r>
    <x v="43"/>
    <x v="74"/>
    <s v="Plastic products"/>
    <n v="24"/>
    <s v="th"/>
    <n v="310"/>
    <n v="0"/>
    <n v="0"/>
    <n v="0.18"/>
    <n v="1339.2"/>
    <n v="8779.2000000000007"/>
    <n v="365.8"/>
    <x v="6"/>
    <x v="17"/>
  </r>
  <r>
    <x v="43"/>
    <x v="39"/>
    <s v="powder and crystalline Food products"/>
    <n v="50"/>
    <s v="KG"/>
    <n v="285"/>
    <n v="0"/>
    <n v="0"/>
    <n v="0"/>
    <n v="0"/>
    <n v="14250"/>
    <n v="285"/>
    <x v="6"/>
    <x v="17"/>
  </r>
  <r>
    <x v="44"/>
    <x v="44"/>
    <s v="powder and crystalline Food products"/>
    <n v="25"/>
    <s v="KG"/>
    <n v="260"/>
    <n v="0"/>
    <n v="0"/>
    <n v="0.18"/>
    <n v="1170"/>
    <n v="7670"/>
    <n v="306.8"/>
    <x v="6"/>
    <x v="17"/>
  </r>
  <r>
    <x v="44"/>
    <x v="43"/>
    <s v="powder and crystalline Food products"/>
    <n v="25"/>
    <s v="KG"/>
    <n v="325"/>
    <n v="0"/>
    <n v="0"/>
    <n v="0.18"/>
    <n v="1462.5"/>
    <n v="9587.5"/>
    <n v="383.5"/>
    <x v="6"/>
    <x v="17"/>
  </r>
  <r>
    <x v="45"/>
    <x v="55"/>
    <s v="Plastic products"/>
    <n v="35"/>
    <s v="KG"/>
    <n v="240"/>
    <n v="0"/>
    <n v="0"/>
    <n v="0"/>
    <n v="0"/>
    <n v="8400"/>
    <n v="240"/>
    <x v="6"/>
    <x v="17"/>
  </r>
  <r>
    <x v="45"/>
    <x v="14"/>
    <s v="Plastic products"/>
    <n v="35"/>
    <s v="KG"/>
    <n v="240"/>
    <n v="0"/>
    <n v="0"/>
    <n v="0"/>
    <n v="0"/>
    <n v="8400"/>
    <n v="240"/>
    <x v="6"/>
    <x v="17"/>
  </r>
  <r>
    <x v="45"/>
    <x v="20"/>
    <s v="Plastic products"/>
    <n v="35"/>
    <s v="KG"/>
    <n v="240"/>
    <n v="0"/>
    <n v="0"/>
    <n v="0"/>
    <n v="0"/>
    <n v="8400"/>
    <n v="240"/>
    <x v="6"/>
    <x v="17"/>
  </r>
  <r>
    <x v="45"/>
    <x v="47"/>
    <s v="powder and crystalline Food products"/>
    <n v="75"/>
    <s v="KG"/>
    <n v="260"/>
    <n v="0"/>
    <n v="0"/>
    <n v="0.18"/>
    <n v="3510"/>
    <n v="23010"/>
    <n v="306.8"/>
    <x v="6"/>
    <x v="17"/>
  </r>
  <r>
    <x v="45"/>
    <x v="46"/>
    <s v="powder and crystalline Food products"/>
    <n v="25"/>
    <s v="KG"/>
    <n v="300"/>
    <n v="0"/>
    <n v="0"/>
    <n v="0.18"/>
    <n v="1350"/>
    <n v="8850"/>
    <n v="354"/>
    <x v="6"/>
    <x v="17"/>
  </r>
  <r>
    <x v="45"/>
    <x v="74"/>
    <s v="Plastic products"/>
    <n v="12"/>
    <s v="th"/>
    <n v="347.46"/>
    <n v="0"/>
    <n v="0"/>
    <n v="0.18"/>
    <n v="750.51"/>
    <n v="4920"/>
    <n v="410"/>
    <x v="6"/>
    <x v="17"/>
  </r>
  <r>
    <x v="45"/>
    <x v="21"/>
    <s v="Plastic products"/>
    <n v="9"/>
    <s v="th"/>
    <n v="601.69000000000005"/>
    <n v="0"/>
    <n v="0"/>
    <n v="0.18"/>
    <n v="974.75"/>
    <n v="6390"/>
    <n v="710"/>
    <x v="6"/>
    <x v="17"/>
  </r>
  <r>
    <x v="45"/>
    <x v="58"/>
    <s v="Plastic products"/>
    <n v="40"/>
    <s v="PC"/>
    <n v="222.46"/>
    <n v="0"/>
    <n v="0"/>
    <n v="0.18"/>
    <n v="1601.69"/>
    <n v="10500"/>
    <n v="262.5"/>
    <x v="6"/>
    <x v="17"/>
  </r>
  <r>
    <x v="45"/>
    <x v="76"/>
    <s v="paper products"/>
    <n v="100"/>
    <s v="th"/>
    <n v="97.46"/>
    <n v="0"/>
    <n v="0"/>
    <n v="0.18"/>
    <n v="1754.24"/>
    <n v="11500"/>
    <n v="115"/>
    <x v="6"/>
    <x v="17"/>
  </r>
  <r>
    <x v="45"/>
    <x v="74"/>
    <s v="Plastic products"/>
    <n v="24"/>
    <s v="th"/>
    <n v="347.46"/>
    <n v="0"/>
    <n v="0"/>
    <n v="0.18"/>
    <n v="1501.02"/>
    <n v="9840"/>
    <n v="410"/>
    <x v="6"/>
    <x v="17"/>
  </r>
  <r>
    <x v="45"/>
    <x v="14"/>
    <s v="Plastic products"/>
    <n v="35"/>
    <s v="KG"/>
    <n v="235"/>
    <n v="0"/>
    <n v="0"/>
    <n v="0"/>
    <n v="0"/>
    <n v="8225"/>
    <n v="235"/>
    <x v="6"/>
    <x v="17"/>
  </r>
  <r>
    <x v="46"/>
    <x v="55"/>
    <s v="Plastic products"/>
    <n v="35"/>
    <s v="KG"/>
    <n v="240"/>
    <n v="0"/>
    <n v="0"/>
    <n v="0"/>
    <n v="0"/>
    <n v="8400"/>
    <n v="240"/>
    <x v="6"/>
    <x v="18"/>
  </r>
  <r>
    <x v="46"/>
    <x v="78"/>
    <s v="Plastic products"/>
    <n v="35"/>
    <s v="KG"/>
    <n v="240"/>
    <n v="0"/>
    <n v="0"/>
    <n v="0"/>
    <n v="0"/>
    <n v="8400"/>
    <n v="240"/>
    <x v="6"/>
    <x v="18"/>
  </r>
  <r>
    <x v="46"/>
    <x v="56"/>
    <s v="Plastic products"/>
    <n v="35"/>
    <s v="KG"/>
    <n v="240"/>
    <n v="0"/>
    <n v="0"/>
    <n v="0"/>
    <n v="0"/>
    <n v="8400"/>
    <n v="240"/>
    <x v="6"/>
    <x v="18"/>
  </r>
  <r>
    <x v="46"/>
    <x v="70"/>
    <s v="Plastic products"/>
    <n v="35"/>
    <s v="KG"/>
    <n v="240"/>
    <n v="0"/>
    <n v="0"/>
    <n v="0"/>
    <n v="0"/>
    <n v="8400"/>
    <n v="240"/>
    <x v="6"/>
    <x v="18"/>
  </r>
  <r>
    <x v="46"/>
    <x v="79"/>
    <s v="Plastic products"/>
    <n v="35"/>
    <s v="KG"/>
    <n v="240"/>
    <n v="0"/>
    <n v="0"/>
    <n v="0"/>
    <n v="0"/>
    <n v="8400"/>
    <n v="240"/>
    <x v="6"/>
    <x v="18"/>
  </r>
  <r>
    <x v="46"/>
    <x v="71"/>
    <s v="Plastic products"/>
    <n v="35"/>
    <s v="KG"/>
    <n v="240"/>
    <n v="0"/>
    <n v="0"/>
    <n v="0"/>
    <n v="0"/>
    <n v="8400"/>
    <n v="240"/>
    <x v="6"/>
    <x v="18"/>
  </r>
  <r>
    <x v="46"/>
    <x v="61"/>
    <s v="Plastic products"/>
    <n v="70"/>
    <s v="KG"/>
    <n v="240"/>
    <n v="0"/>
    <n v="0"/>
    <n v="0"/>
    <n v="0"/>
    <n v="16800"/>
    <n v="240"/>
    <x v="6"/>
    <x v="18"/>
  </r>
  <r>
    <x v="47"/>
    <x v="66"/>
    <s v="Ice cream cones"/>
    <n v="30"/>
    <s v="BOX"/>
    <n v="245"/>
    <n v="0"/>
    <n v="0"/>
    <n v="0"/>
    <n v="0"/>
    <n v="7350"/>
    <n v="245"/>
    <x v="6"/>
    <x v="18"/>
  </r>
  <r>
    <x v="47"/>
    <x v="67"/>
    <s v="Ice cream cones"/>
    <n v="20"/>
    <s v="BOX"/>
    <n v="286"/>
    <n v="0"/>
    <n v="0"/>
    <n v="0"/>
    <n v="0"/>
    <n v="5720"/>
    <n v="286"/>
    <x v="6"/>
    <x v="18"/>
  </r>
  <r>
    <x v="47"/>
    <x v="2"/>
    <s v="Ice cream cones"/>
    <n v="5"/>
    <s v="PAT"/>
    <n v="310"/>
    <n v="0"/>
    <n v="0"/>
    <n v="0"/>
    <n v="0"/>
    <n v="1550"/>
    <n v="310"/>
    <x v="6"/>
    <x v="18"/>
  </r>
  <r>
    <x v="47"/>
    <x v="1"/>
    <s v="Ice cream cones"/>
    <n v="24"/>
    <s v="BOX"/>
    <n v="300"/>
    <n v="0"/>
    <n v="0"/>
    <n v="0"/>
    <n v="0"/>
    <n v="7200"/>
    <n v="300"/>
    <x v="6"/>
    <x v="18"/>
  </r>
  <r>
    <x v="47"/>
    <x v="3"/>
    <s v="Ice cream cones"/>
    <n v="28"/>
    <s v="BOX"/>
    <n v="803"/>
    <n v="0"/>
    <n v="0"/>
    <n v="0"/>
    <n v="0"/>
    <n v="22484"/>
    <n v="803"/>
    <x v="6"/>
    <x v="18"/>
  </r>
  <r>
    <x v="47"/>
    <x v="4"/>
    <s v="Wooden item"/>
    <n v="160"/>
    <s v="BDL"/>
    <n v="53"/>
    <n v="0"/>
    <n v="0"/>
    <n v="0"/>
    <n v="0"/>
    <n v="8480"/>
    <n v="53"/>
    <x v="6"/>
    <x v="18"/>
  </r>
  <r>
    <x v="48"/>
    <x v="48"/>
    <s v="powder and crystalline Food products"/>
    <n v="75"/>
    <s v="KG"/>
    <n v="260"/>
    <n v="0"/>
    <n v="0"/>
    <n v="0.18"/>
    <n v="3510"/>
    <n v="23010"/>
    <n v="306.8"/>
    <x v="7"/>
    <x v="18"/>
  </r>
  <r>
    <x v="49"/>
    <x v="43"/>
    <s v="powder and crystalline Food products"/>
    <n v="25"/>
    <s v="KG"/>
    <n v="325"/>
    <n v="0"/>
    <n v="0"/>
    <n v="0.18"/>
    <n v="1462.5"/>
    <n v="9587.5"/>
    <n v="383.5"/>
    <x v="7"/>
    <x v="18"/>
  </r>
  <r>
    <x v="49"/>
    <x v="13"/>
    <s v="powder and crystalline Food products"/>
    <n v="160"/>
    <s v="KG"/>
    <n v="131.36000000000001"/>
    <n v="0"/>
    <n v="0"/>
    <n v="0.18"/>
    <n v="3783.17"/>
    <n v="24800.77"/>
    <n v="155.00481250000001"/>
    <x v="7"/>
    <x v="18"/>
  </r>
  <r>
    <x v="50"/>
    <x v="13"/>
    <s v="powder and crystalline Food products"/>
    <n v="75"/>
    <s v="KG"/>
    <n v="122.88"/>
    <n v="0"/>
    <n v="0"/>
    <n v="0.18"/>
    <n v="1658.88"/>
    <n v="10874.88"/>
    <n v="144.99839999999998"/>
    <x v="7"/>
    <x v="19"/>
  </r>
  <r>
    <x v="50"/>
    <x v="13"/>
    <s v="powder and crystalline Food products"/>
    <n v="160"/>
    <s v="KG"/>
    <n v="131.36000000000001"/>
    <n v="0"/>
    <n v="0"/>
    <n v="0.18"/>
    <n v="3783.17"/>
    <n v="24800.77"/>
    <n v="155.00481250000001"/>
    <x v="7"/>
    <x v="19"/>
  </r>
  <r>
    <x v="50"/>
    <x v="21"/>
    <s v="Plastic products"/>
    <n v="13"/>
    <s v="th"/>
    <n v="601"/>
    <n v="0"/>
    <n v="0"/>
    <n v="0.18"/>
    <n v="1406.34"/>
    <n v="9219.34"/>
    <n v="709.18000000000006"/>
    <x v="7"/>
    <x v="19"/>
  </r>
  <r>
    <x v="51"/>
    <x v="9"/>
    <s v="Essence"/>
    <n v="40"/>
    <s v="PC"/>
    <n v="233.68"/>
    <n v="0"/>
    <n v="0"/>
    <n v="0.18"/>
    <n v="1682.5"/>
    <n v="11029.7"/>
    <n v="275.74250000000001"/>
    <x v="7"/>
    <x v="19"/>
  </r>
  <r>
    <x v="51"/>
    <x v="80"/>
    <s v="Essence"/>
    <n v="5"/>
    <s v="PC"/>
    <n v="143.96"/>
    <n v="0"/>
    <n v="0"/>
    <n v="0.18"/>
    <n v="129.56"/>
    <n v="849.36"/>
    <n v="169.87200000000001"/>
    <x v="7"/>
    <x v="19"/>
  </r>
  <r>
    <x v="51"/>
    <x v="81"/>
    <s v="Essence"/>
    <n v="10"/>
    <s v="PC"/>
    <n v="51.52"/>
    <n v="0"/>
    <n v="0"/>
    <n v="0.18"/>
    <n v="92.74"/>
    <n v="607.94000000000005"/>
    <n v="60.794000000000004"/>
    <x v="7"/>
    <x v="19"/>
  </r>
  <r>
    <x v="51"/>
    <x v="82"/>
    <s v="Essence"/>
    <n v="10"/>
    <s v="PC"/>
    <n v="247.48"/>
    <n v="0"/>
    <n v="0"/>
    <n v="0.18"/>
    <n v="445.46"/>
    <n v="2920.26"/>
    <n v="292.02600000000001"/>
    <x v="7"/>
    <x v="19"/>
  </r>
  <r>
    <x v="51"/>
    <x v="83"/>
    <s v="Essence"/>
    <n v="5"/>
    <s v="PC"/>
    <n v="579.03"/>
    <n v="0"/>
    <n v="0"/>
    <n v="0.18"/>
    <n v="521.13"/>
    <n v="3416.28"/>
    <n v="683.25600000000009"/>
    <x v="7"/>
    <x v="19"/>
  </r>
  <r>
    <x v="51"/>
    <x v="19"/>
    <s v="Vegetable Oil"/>
    <n v="20"/>
    <s v="tn"/>
    <n v="2650"/>
    <n v="0"/>
    <n v="0"/>
    <n v="0.05"/>
    <n v="2650"/>
    <n v="55650"/>
    <n v="2782.5"/>
    <x v="7"/>
    <x v="19"/>
  </r>
  <r>
    <x v="52"/>
    <x v="22"/>
    <s v="Plastic products"/>
    <n v="4"/>
    <s v="th"/>
    <n v="601"/>
    <n v="0"/>
    <n v="0"/>
    <n v="0.18"/>
    <n v="432.72"/>
    <n v="2836.72"/>
    <n v="709.18"/>
    <x v="7"/>
    <x v="19"/>
  </r>
  <r>
    <x v="52"/>
    <x v="21"/>
    <s v="Plastic products"/>
    <n v="4.5"/>
    <s v="th"/>
    <n v="601"/>
    <n v="0"/>
    <n v="0"/>
    <n v="0.18"/>
    <n v="486.81"/>
    <n v="3191.31"/>
    <n v="709.18"/>
    <x v="7"/>
    <x v="19"/>
  </r>
  <r>
    <x v="52"/>
    <x v="21"/>
    <s v="Plastic products"/>
    <n v="4.5"/>
    <s v="th"/>
    <n v="601.69000000000005"/>
    <n v="0"/>
    <n v="0"/>
    <n v="0.18"/>
    <n v="487.37"/>
    <n v="3195"/>
    <n v="710"/>
    <x v="7"/>
    <x v="19"/>
  </r>
  <r>
    <x v="52"/>
    <x v="22"/>
    <s v="Plastic products"/>
    <n v="4"/>
    <s v="th"/>
    <n v="601.69000000000005"/>
    <n v="0"/>
    <n v="0"/>
    <n v="0.18"/>
    <n v="433.22"/>
    <n v="2840"/>
    <n v="710"/>
    <x v="7"/>
    <x v="19"/>
  </r>
  <r>
    <x v="52"/>
    <x v="14"/>
    <s v="Plastic products"/>
    <n v="35"/>
    <s v="KG"/>
    <n v="196.61"/>
    <n v="0"/>
    <n v="0"/>
    <n v="0.18"/>
    <n v="1238.6400000000001"/>
    <n v="8120"/>
    <n v="232"/>
    <x v="7"/>
    <x v="19"/>
  </r>
  <r>
    <x v="53"/>
    <x v="62"/>
    <s v="Plastic products"/>
    <n v="12"/>
    <s v="PC"/>
    <n v="1992"/>
    <n v="0"/>
    <n v="0"/>
    <n v="0.18"/>
    <n v="4302.72"/>
    <n v="28206.720000000001"/>
    <n v="2350.56"/>
    <x v="7"/>
    <x v="19"/>
  </r>
  <r>
    <x v="53"/>
    <x v="52"/>
    <s v="Wooden item"/>
    <n v="160"/>
    <s v="BDL"/>
    <n v="55"/>
    <n v="0"/>
    <n v="0"/>
    <n v="0"/>
    <n v="0"/>
    <n v="8800"/>
    <n v="55"/>
    <x v="7"/>
    <x v="19"/>
  </r>
  <r>
    <x v="53"/>
    <x v="4"/>
    <s v="Wooden item"/>
    <n v="108"/>
    <s v="BDL"/>
    <n v="55"/>
    <n v="0"/>
    <n v="0"/>
    <n v="0"/>
    <n v="0"/>
    <n v="5940"/>
    <n v="55"/>
    <x v="7"/>
    <x v="19"/>
  </r>
  <r>
    <x v="54"/>
    <x v="14"/>
    <s v="Plastic products"/>
    <n v="70"/>
    <s v="KG"/>
    <n v="240"/>
    <n v="0"/>
    <n v="0"/>
    <n v="0"/>
    <n v="0"/>
    <n v="16800"/>
    <n v="240"/>
    <x v="7"/>
    <x v="20"/>
  </r>
  <r>
    <x v="55"/>
    <x v="29"/>
    <s v="Food colour"/>
    <n v="5"/>
    <s v="KG"/>
    <n v="538"/>
    <n v="0.18"/>
    <n v="484.2"/>
    <n v="0.18"/>
    <n v="397.04"/>
    <n v="2602.84"/>
    <n v="520.56799999999998"/>
    <x v="7"/>
    <x v="20"/>
  </r>
  <r>
    <x v="55"/>
    <x v="28"/>
    <s v="Food colour"/>
    <n v="5"/>
    <s v="KG"/>
    <n v="788"/>
    <n v="0.18"/>
    <n v="709.2"/>
    <n v="0.18"/>
    <n v="581.54"/>
    <n v="3812.34"/>
    <n v="762.46800000000007"/>
    <x v="7"/>
    <x v="20"/>
  </r>
  <r>
    <x v="55"/>
    <x v="27"/>
    <s v="Food colour"/>
    <n v="2"/>
    <s v="KG"/>
    <n v="748"/>
    <n v="0.18"/>
    <n v="269.27999999999997"/>
    <n v="0.18"/>
    <n v="220.81"/>
    <n v="1447.53"/>
    <n v="723.76499999999999"/>
    <x v="7"/>
    <x v="20"/>
  </r>
  <r>
    <x v="56"/>
    <x v="36"/>
    <s v="Essence"/>
    <n v="5"/>
    <s v="BTL"/>
    <n v="305.08"/>
    <n v="0"/>
    <n v="0"/>
    <n v="0.18"/>
    <n v="274.57"/>
    <n v="1799.97"/>
    <n v="359.99400000000003"/>
    <x v="7"/>
    <x v="20"/>
  </r>
  <r>
    <x v="56"/>
    <x v="35"/>
    <s v="Emulsion and syrup"/>
    <n v="20"/>
    <s v="BTL"/>
    <n v="131.36000000000001"/>
    <n v="0"/>
    <n v="0"/>
    <n v="0.18"/>
    <n v="472.9"/>
    <n v="3100.1"/>
    <n v="155.005"/>
    <x v="7"/>
    <x v="20"/>
  </r>
  <r>
    <x v="56"/>
    <x v="37"/>
    <s v="Essence"/>
    <n v="3"/>
    <s v="BTL"/>
    <n v="302.58"/>
    <n v="0"/>
    <n v="0"/>
    <n v="0.18"/>
    <n v="163.38999999999999"/>
    <n v="1071.1300000000001"/>
    <n v="357.04333333333335"/>
    <x v="7"/>
    <x v="20"/>
  </r>
  <r>
    <x v="56"/>
    <x v="47"/>
    <s v="powder and crystalline Food products"/>
    <n v="50"/>
    <s v="KG"/>
    <n v="250"/>
    <n v="0"/>
    <n v="0"/>
    <n v="0.18"/>
    <n v="2250"/>
    <n v="14750"/>
    <n v="295"/>
    <x v="7"/>
    <x v="20"/>
  </r>
  <r>
    <x v="56"/>
    <x v="21"/>
    <s v="Plastic products"/>
    <n v="9"/>
    <s v="th"/>
    <n v="601.69000000000005"/>
    <n v="0"/>
    <n v="0"/>
    <n v="0.18"/>
    <n v="974.75"/>
    <n v="6390"/>
    <n v="710"/>
    <x v="7"/>
    <x v="20"/>
  </r>
  <r>
    <x v="56"/>
    <x v="14"/>
    <s v="Plastic products"/>
    <n v="35"/>
    <s v="KG"/>
    <n v="235"/>
    <n v="0"/>
    <n v="0"/>
    <n v="0"/>
    <n v="0"/>
    <n v="8225"/>
    <n v="235"/>
    <x v="7"/>
    <x v="20"/>
  </r>
  <r>
    <x v="56"/>
    <x v="39"/>
    <s v="powder and crystalline Food products"/>
    <n v="50"/>
    <s v="KG"/>
    <n v="241.53"/>
    <n v="0"/>
    <n v="0"/>
    <n v="0.18"/>
    <n v="2173.73"/>
    <n v="14250"/>
    <n v="285"/>
    <x v="7"/>
    <x v="20"/>
  </r>
  <r>
    <x v="57"/>
    <x v="13"/>
    <s v="powder and crystalline Food products"/>
    <n v="80"/>
    <s v="KG"/>
    <n v="114.41"/>
    <n v="0"/>
    <n v="0"/>
    <n v="0.18"/>
    <n v="1647.5"/>
    <n v="10800.3"/>
    <n v="135.00375"/>
    <x v="7"/>
    <x v="20"/>
  </r>
  <r>
    <x v="58"/>
    <x v="14"/>
    <s v="Plastic products"/>
    <n v="70"/>
    <s v="KG"/>
    <n v="240"/>
    <n v="0"/>
    <n v="0"/>
    <n v="0"/>
    <n v="0"/>
    <n v="16800"/>
    <n v="240"/>
    <x v="7"/>
    <x v="20"/>
  </r>
  <r>
    <x v="58"/>
    <x v="4"/>
    <s v="Wooden item"/>
    <n v="352"/>
    <s v="BDL"/>
    <n v="55"/>
    <n v="0"/>
    <n v="0"/>
    <n v="0"/>
    <n v="0"/>
    <n v="19360"/>
    <n v="55"/>
    <x v="7"/>
    <x v="20"/>
  </r>
  <r>
    <x v="58"/>
    <x v="53"/>
    <s v="Wooden item"/>
    <n v="108"/>
    <s v="BDL"/>
    <n v="58"/>
    <n v="0"/>
    <n v="0"/>
    <n v="0"/>
    <n v="0"/>
    <n v="6264"/>
    <n v="58"/>
    <x v="7"/>
    <x v="20"/>
  </r>
  <r>
    <x v="59"/>
    <x v="84"/>
    <s v="powder and crystalline Food products"/>
    <n v="5"/>
    <s v="PC"/>
    <n v="712"/>
    <n v="0"/>
    <n v="0"/>
    <n v="0.18"/>
    <n v="640.79999999999995"/>
    <n v="4200.8"/>
    <n v="840.16000000000008"/>
    <x v="7"/>
    <x v="20"/>
  </r>
  <r>
    <x v="59"/>
    <x v="46"/>
    <s v="powder and crystalline Food products"/>
    <n v="50"/>
    <s v="KG"/>
    <n v="300"/>
    <n v="0"/>
    <n v="0"/>
    <n v="0.18"/>
    <n v="2700"/>
    <n v="17700"/>
    <n v="354"/>
    <x v="7"/>
    <x v="20"/>
  </r>
  <r>
    <x v="60"/>
    <x v="47"/>
    <s v="powder and crystalline Food products"/>
    <n v="50"/>
    <s v="KG"/>
    <n v="250"/>
    <n v="0"/>
    <n v="0"/>
    <n v="0.18"/>
    <n v="2250"/>
    <n v="14750"/>
    <n v="295"/>
    <x v="7"/>
    <x v="20"/>
  </r>
  <r>
    <x v="60"/>
    <x v="48"/>
    <s v="powder and crystalline Food products"/>
    <n v="50"/>
    <s v="KG"/>
    <n v="250"/>
    <n v="0"/>
    <n v="0"/>
    <n v="0.18"/>
    <n v="2250"/>
    <n v="14750"/>
    <n v="295"/>
    <x v="7"/>
    <x v="20"/>
  </r>
  <r>
    <x v="60"/>
    <x v="45"/>
    <s v="powder and crystalline Food products"/>
    <n v="25"/>
    <s v="KG"/>
    <n v="160"/>
    <n v="0"/>
    <n v="0"/>
    <n v="0.18"/>
    <n v="720"/>
    <n v="4720"/>
    <n v="188.8"/>
    <x v="7"/>
    <x v="20"/>
  </r>
  <r>
    <x v="60"/>
    <x v="58"/>
    <s v="Plastic products"/>
    <n v="40"/>
    <s v="PC"/>
    <n v="269"/>
    <n v="0"/>
    <n v="0"/>
    <n v="0"/>
    <n v="0"/>
    <n v="10760"/>
    <n v="269"/>
    <x v="7"/>
    <x v="20"/>
  </r>
  <r>
    <x v="60"/>
    <x v="14"/>
    <s v="Plastic products"/>
    <n v="35"/>
    <s v="KG"/>
    <n v="235"/>
    <n v="0"/>
    <n v="0"/>
    <n v="0"/>
    <n v="0"/>
    <n v="8225"/>
    <n v="235"/>
    <x v="7"/>
    <x v="20"/>
  </r>
  <r>
    <x v="60"/>
    <x v="21"/>
    <s v="Plastic products"/>
    <n v="4.5"/>
    <s v="th"/>
    <n v="601.69000000000005"/>
    <n v="0"/>
    <n v="0"/>
    <n v="0.18"/>
    <n v="487.37"/>
    <n v="3195"/>
    <n v="710"/>
    <x v="7"/>
    <x v="20"/>
  </r>
  <r>
    <x v="61"/>
    <x v="66"/>
    <s v="Ice cream cones"/>
    <n v="40"/>
    <s v="BOX"/>
    <n v="245"/>
    <n v="0"/>
    <n v="0"/>
    <n v="0"/>
    <n v="0"/>
    <n v="9800"/>
    <n v="245"/>
    <x v="7"/>
    <x v="21"/>
  </r>
  <r>
    <x v="61"/>
    <x v="67"/>
    <s v="Ice cream cones"/>
    <n v="20"/>
    <s v="BOX"/>
    <n v="286"/>
    <n v="0"/>
    <n v="0"/>
    <n v="0"/>
    <n v="0"/>
    <n v="5720"/>
    <n v="286"/>
    <x v="7"/>
    <x v="21"/>
  </r>
  <r>
    <x v="61"/>
    <x v="3"/>
    <s v="Ice cream cones"/>
    <n v="28"/>
    <s v="BOX"/>
    <n v="803"/>
    <n v="0"/>
    <n v="0"/>
    <n v="0"/>
    <n v="0"/>
    <n v="22484"/>
    <n v="803"/>
    <x v="7"/>
    <x v="21"/>
  </r>
  <r>
    <x v="62"/>
    <x v="13"/>
    <s v="powder and crystalline Food products"/>
    <n v="150"/>
    <s v="KG"/>
    <n v="122.88"/>
    <n v="0"/>
    <n v="0"/>
    <n v="0.18"/>
    <n v="3317.76"/>
    <n v="21749.759999999998"/>
    <n v="144.99839999999998"/>
    <x v="7"/>
    <x v="21"/>
  </r>
  <r>
    <x v="62"/>
    <x v="13"/>
    <s v="powder and crystalline Food products"/>
    <n v="50"/>
    <s v="KG"/>
    <n v="118.64"/>
    <n v="0"/>
    <n v="0"/>
    <n v="0.18"/>
    <n v="1067.76"/>
    <n v="6999.76"/>
    <n v="139.99520000000001"/>
    <x v="7"/>
    <x v="21"/>
  </r>
  <r>
    <x v="63"/>
    <x v="47"/>
    <s v="powder and crystalline Food products"/>
    <n v="50"/>
    <s v="KG"/>
    <n v="250"/>
    <n v="0"/>
    <n v="0"/>
    <n v="0.18"/>
    <n v="2250"/>
    <n v="14750"/>
    <n v="295"/>
    <x v="7"/>
    <x v="21"/>
  </r>
  <r>
    <x v="63"/>
    <x v="48"/>
    <s v="powder and crystalline Food products"/>
    <n v="75"/>
    <s v="KG"/>
    <n v="250"/>
    <n v="0"/>
    <n v="0"/>
    <n v="0.18"/>
    <n v="3375"/>
    <n v="22125"/>
    <n v="295"/>
    <x v="7"/>
    <x v="21"/>
  </r>
  <r>
    <x v="64"/>
    <x v="14"/>
    <s v="Plastic products"/>
    <n v="70"/>
    <s v="KG"/>
    <n v="240"/>
    <n v="0"/>
    <n v="0"/>
    <n v="0"/>
    <n v="0"/>
    <n v="16800"/>
    <n v="240"/>
    <x v="7"/>
    <x v="21"/>
  </r>
  <r>
    <x v="64"/>
    <x v="20"/>
    <s v="Plastic products"/>
    <n v="70"/>
    <s v="KG"/>
    <n v="240"/>
    <n v="0"/>
    <n v="0"/>
    <n v="0"/>
    <n v="0"/>
    <n v="16800"/>
    <n v="240"/>
    <x v="7"/>
    <x v="21"/>
  </r>
  <r>
    <x v="64"/>
    <x v="13"/>
    <s v="powder and crystalline Food products"/>
    <n v="120"/>
    <s v="KG"/>
    <n v="131.36000000000001"/>
    <n v="0"/>
    <n v="0"/>
    <n v="0.18"/>
    <n v="2837.38"/>
    <n v="18600.580000000002"/>
    <n v="155.00483333333335"/>
    <x v="7"/>
    <x v="21"/>
  </r>
  <r>
    <x v="65"/>
    <x v="85"/>
    <s v="Food colour"/>
    <n v="8"/>
    <s v="KG"/>
    <n v="381.36"/>
    <n v="0.2"/>
    <n v="610.17999999999995"/>
    <n v="0.18"/>
    <n v="439.33"/>
    <n v="2880.03"/>
    <n v="360.00375000000003"/>
    <x v="7"/>
    <x v="21"/>
  </r>
  <r>
    <x v="65"/>
    <x v="86"/>
    <s v="Food colour"/>
    <n v="18"/>
    <s v="PC"/>
    <n v="190.68"/>
    <n v="0.2"/>
    <n v="686.45"/>
    <n v="0.18"/>
    <n v="494.24"/>
    <n v="3240.03"/>
    <n v="180.00166666666667"/>
    <x v="7"/>
    <x v="21"/>
  </r>
  <r>
    <x v="65"/>
    <x v="87"/>
    <s v="powder and crystalline Food products"/>
    <n v="150"/>
    <s v="PAC"/>
    <n v="55.93"/>
    <n v="0"/>
    <n v="0"/>
    <n v="0.18"/>
    <n v="1510.11"/>
    <n v="9899.61"/>
    <n v="65.997399999999999"/>
    <x v="7"/>
    <x v="21"/>
  </r>
  <r>
    <x v="66"/>
    <x v="9"/>
    <s v="Essence"/>
    <n v="10"/>
    <s v="BTL"/>
    <n v="195"/>
    <n v="0"/>
    <n v="0"/>
    <n v="0.18"/>
    <n v="351"/>
    <n v="2301"/>
    <n v="230.1"/>
    <x v="7"/>
    <x v="21"/>
  </r>
  <r>
    <x v="66"/>
    <x v="9"/>
    <s v="Essence"/>
    <n v="14"/>
    <s v="PC"/>
    <n v="385"/>
    <n v="0"/>
    <n v="0"/>
    <n v="0.18"/>
    <n v="970.2"/>
    <n v="6360.2"/>
    <n v="454.3"/>
    <x v="7"/>
    <x v="21"/>
  </r>
  <r>
    <x v="66"/>
    <x v="83"/>
    <s v="Essence"/>
    <n v="11"/>
    <s v="PC"/>
    <n v="579.03"/>
    <n v="0"/>
    <n v="0"/>
    <n v="0.18"/>
    <n v="1146.48"/>
    <n v="7515.81"/>
    <n v="683.25545454545454"/>
    <x v="7"/>
    <x v="21"/>
  </r>
  <r>
    <x v="67"/>
    <x v="19"/>
    <s v="Vegetable Oil"/>
    <n v="25"/>
    <s v="tn"/>
    <n v="2600"/>
    <n v="0"/>
    <n v="0"/>
    <n v="0.05"/>
    <n v="3250"/>
    <n v="68250"/>
    <n v="2730"/>
    <x v="7"/>
    <x v="21"/>
  </r>
  <r>
    <x v="67"/>
    <x v="35"/>
    <s v="Emulsion and syrup"/>
    <n v="20"/>
    <s v="BTL"/>
    <n v="131.36000000000001"/>
    <n v="0"/>
    <n v="0"/>
    <n v="0.18"/>
    <n v="472.9"/>
    <n v="3100.1"/>
    <n v="155.005"/>
    <x v="7"/>
    <x v="21"/>
  </r>
  <r>
    <x v="67"/>
    <x v="34"/>
    <s v="Essence"/>
    <n v="10"/>
    <s v="BTL"/>
    <n v="365.25"/>
    <n v="0"/>
    <n v="0"/>
    <n v="0.18"/>
    <n v="657.45"/>
    <n v="4309.95"/>
    <n v="430.995"/>
    <x v="7"/>
    <x v="21"/>
  </r>
  <r>
    <x v="67"/>
    <x v="43"/>
    <s v="powder and crystalline Food products"/>
    <n v="25"/>
    <s v="KG"/>
    <n v="429.66"/>
    <n v="0"/>
    <n v="0"/>
    <n v="0.18"/>
    <n v="1933.47"/>
    <n v="12675"/>
    <n v="507"/>
    <x v="7"/>
    <x v="21"/>
  </r>
  <r>
    <x v="67"/>
    <x v="22"/>
    <s v="Plastic products"/>
    <n v="4"/>
    <s v="th"/>
    <n v="601.69000000000005"/>
    <n v="0"/>
    <n v="0"/>
    <n v="0.18"/>
    <n v="433.22"/>
    <n v="2840"/>
    <n v="710"/>
    <x v="7"/>
    <x v="21"/>
  </r>
  <r>
    <x v="67"/>
    <x v="14"/>
    <s v="Plastic products"/>
    <n v="35"/>
    <s v="KG"/>
    <n v="235"/>
    <n v="0"/>
    <n v="0"/>
    <n v="0"/>
    <n v="0"/>
    <n v="8225"/>
    <n v="235"/>
    <x v="7"/>
    <x v="21"/>
  </r>
  <r>
    <x v="67"/>
    <x v="58"/>
    <s v="Plastic products"/>
    <n v="40"/>
    <s v="PC"/>
    <n v="269"/>
    <n v="0"/>
    <n v="0"/>
    <n v="0"/>
    <n v="0"/>
    <n v="10760"/>
    <n v="269"/>
    <x v="7"/>
    <x v="21"/>
  </r>
  <r>
    <x v="67"/>
    <x v="9"/>
    <s v="Essence"/>
    <n v="15"/>
    <s v="BTL"/>
    <n v="241.53"/>
    <n v="0"/>
    <n v="0"/>
    <n v="0.18"/>
    <n v="652.12"/>
    <n v="4275"/>
    <n v="285"/>
    <x v="7"/>
    <x v="21"/>
  </r>
  <r>
    <x v="67"/>
    <x v="8"/>
    <s v="Essence"/>
    <n v="1"/>
    <s v="BTL"/>
    <n v="372.88"/>
    <n v="0"/>
    <n v="0"/>
    <n v="0.18"/>
    <n v="67.12"/>
    <n v="440"/>
    <n v="440"/>
    <x v="7"/>
    <x v="21"/>
  </r>
  <r>
    <x v="67"/>
    <x v="20"/>
    <s v="Plastic products"/>
    <n v="25"/>
    <s v="KG"/>
    <n v="245"/>
    <n v="0"/>
    <n v="0"/>
    <n v="0"/>
    <n v="0"/>
    <n v="6125"/>
    <n v="245"/>
    <x v="7"/>
    <x v="21"/>
  </r>
  <r>
    <x v="67"/>
    <x v="39"/>
    <s v="powder and crystalline Food products"/>
    <n v="25"/>
    <s v="KG"/>
    <n v="275"/>
    <n v="0"/>
    <n v="0"/>
    <n v="0"/>
    <n v="0"/>
    <n v="6875"/>
    <n v="275"/>
    <x v="7"/>
    <x v="21"/>
  </r>
  <r>
    <x v="68"/>
    <x v="22"/>
    <s v="Plastic products"/>
    <n v="4"/>
    <s v="th"/>
    <n v="601"/>
    <n v="0"/>
    <n v="0"/>
    <n v="0.18"/>
    <n v="432.72"/>
    <n v="2836.72"/>
    <n v="709.18"/>
    <x v="7"/>
    <x v="22"/>
  </r>
  <r>
    <x v="69"/>
    <x v="43"/>
    <s v="powder and crystalline Food products"/>
    <n v="25"/>
    <s v="KG"/>
    <n v="350"/>
    <n v="0"/>
    <n v="0"/>
    <n v="0.18"/>
    <n v="1575"/>
    <n v="10325"/>
    <n v="413"/>
    <x v="7"/>
    <x v="22"/>
  </r>
  <r>
    <x v="69"/>
    <x v="43"/>
    <s v="powder and crystalline Food products"/>
    <n v="25"/>
    <s v="KG"/>
    <n v="429"/>
    <n v="0"/>
    <n v="0"/>
    <n v="0.18"/>
    <n v="1930.5"/>
    <n v="12655.5"/>
    <n v="506.22"/>
    <x v="7"/>
    <x v="22"/>
  </r>
  <r>
    <x v="70"/>
    <x v="74"/>
    <s v="Plastic products"/>
    <n v="12"/>
    <s v="th"/>
    <n v="348"/>
    <n v="0"/>
    <n v="0"/>
    <n v="0.18"/>
    <n v="751.68"/>
    <n v="4927.68"/>
    <n v="410.64000000000004"/>
    <x v="7"/>
    <x v="22"/>
  </r>
  <r>
    <x v="70"/>
    <x v="22"/>
    <s v="Plastic products"/>
    <n v="4"/>
    <s v="th"/>
    <n v="602"/>
    <n v="0"/>
    <n v="0"/>
    <n v="0.18"/>
    <n v="433.44"/>
    <n v="2841.44"/>
    <n v="710.36"/>
    <x v="7"/>
    <x v="22"/>
  </r>
  <r>
    <x v="71"/>
    <x v="12"/>
    <s v="powder and crystalline Food products"/>
    <n v="250"/>
    <s v="BAG"/>
    <n v="150"/>
    <n v="0"/>
    <n v="0"/>
    <n v="0.05"/>
    <n v="1875"/>
    <n v="39375"/>
    <n v="157.5"/>
    <x v="7"/>
    <x v="22"/>
  </r>
  <r>
    <x v="71"/>
    <x v="19"/>
    <s v="Vegetable Oil"/>
    <n v="10"/>
    <s v="tn"/>
    <n v="2670"/>
    <n v="0"/>
    <n v="0"/>
    <n v="0.05"/>
    <n v="1335"/>
    <n v="28035"/>
    <n v="2803.5"/>
    <x v="7"/>
    <x v="22"/>
  </r>
  <r>
    <x v="72"/>
    <x v="44"/>
    <s v="powder and crystalline Food products"/>
    <n v="25"/>
    <s v="KG"/>
    <n v="270"/>
    <n v="0"/>
    <n v="0"/>
    <n v="0.18"/>
    <n v="1215"/>
    <n v="7965"/>
    <n v="318.60000000000002"/>
    <x v="7"/>
    <x v="22"/>
  </r>
  <r>
    <x v="73"/>
    <x v="56"/>
    <s v="Plastic products"/>
    <n v="53"/>
    <s v="KG"/>
    <n v="240"/>
    <n v="0"/>
    <n v="0"/>
    <n v="0"/>
    <n v="0"/>
    <n v="12720"/>
    <n v="240"/>
    <x v="8"/>
    <x v="23"/>
  </r>
  <r>
    <x v="73"/>
    <x v="14"/>
    <s v="Plastic products"/>
    <n v="35"/>
    <s v="KG"/>
    <n v="240"/>
    <n v="0"/>
    <n v="0"/>
    <n v="0"/>
    <n v="0"/>
    <n v="8400"/>
    <n v="240"/>
    <x v="8"/>
    <x v="23"/>
  </r>
  <r>
    <x v="73"/>
    <x v="20"/>
    <s v="Plastic products"/>
    <n v="23.4"/>
    <s v="KG"/>
    <n v="240"/>
    <n v="0"/>
    <n v="0"/>
    <n v="0"/>
    <n v="0"/>
    <n v="5616"/>
    <n v="240.00000000000003"/>
    <x v="8"/>
    <x v="23"/>
  </r>
  <r>
    <x v="74"/>
    <x v="13"/>
    <s v="powder and crystalline Food products"/>
    <n v="50"/>
    <s v="KG"/>
    <n v="127.12"/>
    <n v="0"/>
    <n v="0"/>
    <n v="0.18"/>
    <n v="1144.08"/>
    <n v="7500.08"/>
    <n v="150.0016"/>
    <x v="8"/>
    <x v="23"/>
  </r>
  <r>
    <x v="74"/>
    <x v="13"/>
    <s v="powder and crystalline Food products"/>
    <n v="50"/>
    <s v="KG"/>
    <n v="122.88"/>
    <n v="0"/>
    <n v="0"/>
    <n v="0.18"/>
    <n v="1105.92"/>
    <n v="7249.92"/>
    <n v="144.9984"/>
    <x v="8"/>
    <x v="23"/>
  </r>
  <r>
    <x v="74"/>
    <x v="74"/>
    <s v="Plastic products"/>
    <n v="12"/>
    <s v="th"/>
    <n v="348"/>
    <n v="0"/>
    <n v="0"/>
    <n v="0.18"/>
    <n v="751.68"/>
    <n v="4927.68"/>
    <n v="410.64000000000004"/>
    <x v="8"/>
    <x v="23"/>
  </r>
  <r>
    <x v="74"/>
    <x v="22"/>
    <s v="Plastic products"/>
    <n v="4"/>
    <s v="th"/>
    <n v="602"/>
    <n v="0"/>
    <n v="0"/>
    <n v="0.18"/>
    <n v="433.44"/>
    <n v="2841.44"/>
    <n v="710.36"/>
    <x v="8"/>
    <x v="23"/>
  </r>
  <r>
    <x v="75"/>
    <x v="64"/>
    <s v="powder and crystalline Food products"/>
    <n v="100"/>
    <s v="KG"/>
    <n v="53.33"/>
    <n v="0"/>
    <n v="0"/>
    <n v="0.05"/>
    <n v="266.64999999999998"/>
    <n v="5599.65"/>
    <n v="55.996499999999997"/>
    <x v="8"/>
    <x v="23"/>
  </r>
  <r>
    <x v="75"/>
    <x v="65"/>
    <s v="powder and crystalline Food products"/>
    <n v="100"/>
    <s v="PAC"/>
    <n v="52.38"/>
    <n v="0"/>
    <n v="0"/>
    <n v="0.05"/>
    <n v="261.89999999999998"/>
    <n v="5499.9"/>
    <n v="54.998999999999995"/>
    <x v="8"/>
    <x v="23"/>
  </r>
  <r>
    <x v="75"/>
    <x v="76"/>
    <s v="paper products"/>
    <n v="60"/>
    <s v="th"/>
    <n v="115"/>
    <n v="0"/>
    <n v="0"/>
    <n v="0"/>
    <n v="0"/>
    <n v="6900"/>
    <n v="115"/>
    <x v="8"/>
    <x v="23"/>
  </r>
  <r>
    <x v="76"/>
    <x v="69"/>
    <s v="Emulsion and syrup"/>
    <n v="10"/>
    <s v="BTL"/>
    <n v="114.41"/>
    <n v="0"/>
    <n v="0"/>
    <n v="0.18"/>
    <n v="205.94"/>
    <n v="1350.04"/>
    <n v="135.00399999999999"/>
    <x v="8"/>
    <x v="23"/>
  </r>
  <r>
    <x v="76"/>
    <x v="68"/>
    <s v="Emulsion and syrup"/>
    <n v="10"/>
    <s v="BTL"/>
    <n v="131.36000000000001"/>
    <n v="0"/>
    <n v="0"/>
    <n v="0.18"/>
    <n v="236.45"/>
    <n v="1550.05"/>
    <n v="155.005"/>
    <x v="8"/>
    <x v="23"/>
  </r>
  <r>
    <x v="76"/>
    <x v="35"/>
    <s v="Emulsion and syrup"/>
    <n v="20"/>
    <s v="BTL"/>
    <n v="131.36000000000001"/>
    <n v="0"/>
    <n v="0"/>
    <n v="0.18"/>
    <n v="472.9"/>
    <n v="3100.1"/>
    <n v="155.005"/>
    <x v="8"/>
    <x v="23"/>
  </r>
  <r>
    <x v="77"/>
    <x v="70"/>
    <s v="Plastic products"/>
    <n v="35"/>
    <s v="KG"/>
    <n v="240"/>
    <n v="0"/>
    <n v="0"/>
    <n v="0"/>
    <n v="0"/>
    <n v="8400"/>
    <n v="240"/>
    <x v="8"/>
    <x v="23"/>
  </r>
  <r>
    <x v="77"/>
    <x v="56"/>
    <s v="Plastic products"/>
    <n v="35"/>
    <s v="KG"/>
    <n v="240"/>
    <n v="0"/>
    <n v="0"/>
    <n v="0"/>
    <n v="0"/>
    <n v="8400"/>
    <n v="240"/>
    <x v="8"/>
    <x v="23"/>
  </r>
  <r>
    <x v="77"/>
    <x v="20"/>
    <s v="Plastic products"/>
    <n v="35"/>
    <s v="KG"/>
    <n v="240"/>
    <n v="0"/>
    <n v="0"/>
    <n v="0"/>
    <n v="0"/>
    <n v="8400"/>
    <n v="240"/>
    <x v="8"/>
    <x v="23"/>
  </r>
  <r>
    <x v="78"/>
    <x v="14"/>
    <s v="Plastic products"/>
    <n v="35"/>
    <s v="KG"/>
    <n v="235"/>
    <n v="0"/>
    <n v="0"/>
    <n v="0"/>
    <n v="0"/>
    <n v="8225"/>
    <n v="235"/>
    <x v="8"/>
    <x v="24"/>
  </r>
  <r>
    <x v="78"/>
    <x v="88"/>
    <s v="Essence"/>
    <n v="6"/>
    <s v="BTL"/>
    <n v="302"/>
    <n v="0"/>
    <n v="0"/>
    <n v="0"/>
    <n v="0"/>
    <n v="1812"/>
    <n v="302"/>
    <x v="8"/>
    <x v="24"/>
  </r>
  <r>
    <x v="78"/>
    <x v="89"/>
    <s v="Plastic products"/>
    <n v="10"/>
    <s v="KG"/>
    <n v="238"/>
    <n v="0"/>
    <n v="0"/>
    <n v="0"/>
    <n v="0"/>
    <n v="2380"/>
    <n v="238"/>
    <x v="8"/>
    <x v="24"/>
  </r>
  <r>
    <x v="78"/>
    <x v="58"/>
    <s v="Plastic products"/>
    <n v="40"/>
    <s v="PC"/>
    <n v="265"/>
    <n v="0"/>
    <n v="0"/>
    <n v="0"/>
    <n v="0"/>
    <n v="10600"/>
    <n v="265"/>
    <x v="8"/>
    <x v="24"/>
  </r>
  <r>
    <x v="79"/>
    <x v="70"/>
    <s v="Plastic products"/>
    <n v="27"/>
    <s v="KG"/>
    <n v="240"/>
    <n v="0"/>
    <n v="0"/>
    <n v="0"/>
    <n v="0"/>
    <n v="6480"/>
    <n v="240"/>
    <x v="8"/>
    <x v="24"/>
  </r>
  <r>
    <x v="79"/>
    <x v="14"/>
    <s v="Plastic products"/>
    <n v="70"/>
    <s v="KG"/>
    <n v="240"/>
    <n v="0"/>
    <n v="0"/>
    <n v="0"/>
    <n v="0"/>
    <n v="16800"/>
    <n v="240"/>
    <x v="8"/>
    <x v="24"/>
  </r>
  <r>
    <x v="80"/>
    <x v="90"/>
    <s v="Food colour"/>
    <n v="6"/>
    <s v="PC"/>
    <n v="199.15"/>
    <n v="0.2"/>
    <n v="238.98"/>
    <n v="0.18"/>
    <n v="172.07"/>
    <n v="1127.99"/>
    <n v="187.99833333333333"/>
    <x v="8"/>
    <x v="24"/>
  </r>
  <r>
    <x v="80"/>
    <x v="91"/>
    <s v="Food colour"/>
    <n v="7"/>
    <s v="KG"/>
    <n v="216.1"/>
    <n v="0.2"/>
    <n v="302.54000000000002"/>
    <n v="0.18"/>
    <n v="217.83"/>
    <n v="1427.99"/>
    <n v="203.99857142857144"/>
    <x v="8"/>
    <x v="24"/>
  </r>
  <r>
    <x v="80"/>
    <x v="92"/>
    <s v="Food colour"/>
    <n v="2"/>
    <s v="KG"/>
    <n v="432.2"/>
    <n v="0.2"/>
    <n v="172.88"/>
    <n v="0.18"/>
    <n v="124.47"/>
    <n v="815.99"/>
    <n v="407.995"/>
    <x v="8"/>
    <x v="24"/>
  </r>
  <r>
    <x v="80"/>
    <x v="93"/>
    <s v="Food colour"/>
    <n v="16"/>
    <s v="PC"/>
    <n v="190.68"/>
    <n v="0.2"/>
    <n v="610.17999999999995"/>
    <n v="0.18"/>
    <n v="439.33"/>
    <n v="2880.03"/>
    <n v="180.00187500000001"/>
    <x v="8"/>
    <x v="24"/>
  </r>
  <r>
    <x v="80"/>
    <x v="86"/>
    <s v="Food colour"/>
    <n v="4"/>
    <s v="PC"/>
    <n v="190.68"/>
    <n v="0.2"/>
    <n v="152.54"/>
    <n v="0.18"/>
    <n v="109.83"/>
    <n v="720.01"/>
    <n v="180.0025"/>
    <x v="8"/>
    <x v="24"/>
  </r>
  <r>
    <x v="80"/>
    <x v="45"/>
    <s v="powder and crystalline Food products"/>
    <n v="25"/>
    <s v="KG"/>
    <n v="162"/>
    <n v="0"/>
    <n v="0"/>
    <n v="0.18"/>
    <n v="729"/>
    <n v="4779"/>
    <n v="191.16"/>
    <x v="8"/>
    <x v="24"/>
  </r>
  <r>
    <x v="80"/>
    <x v="46"/>
    <s v="powder and crystalline Food products"/>
    <n v="25"/>
    <s v="KG"/>
    <n v="300"/>
    <n v="0"/>
    <n v="0"/>
    <n v="0.18"/>
    <n v="1350"/>
    <n v="8850"/>
    <n v="354"/>
    <x v="8"/>
    <x v="24"/>
  </r>
  <r>
    <x v="81"/>
    <x v="58"/>
    <s v="Plastic products"/>
    <n v="40"/>
    <s v="PC"/>
    <n v="267"/>
    <n v="0"/>
    <n v="0"/>
    <n v="0"/>
    <n v="0"/>
    <n v="10680"/>
    <n v="267"/>
    <x v="8"/>
    <x v="25"/>
  </r>
  <r>
    <x v="82"/>
    <x v="13"/>
    <s v="powder and crystalline Food products"/>
    <n v="120"/>
    <s v="KG"/>
    <n v="135.59"/>
    <n v="0"/>
    <n v="0"/>
    <n v="0.18"/>
    <n v="2928.74"/>
    <n v="19199.54"/>
    <n v="159.99616666666668"/>
    <x v="8"/>
    <x v="25"/>
  </r>
  <r>
    <x v="83"/>
    <x v="13"/>
    <s v="powder and crystalline Food products"/>
    <n v="175"/>
    <s v="KG"/>
    <n v="123"/>
    <n v="0"/>
    <n v="0"/>
    <n v="0.18"/>
    <n v="3874.5"/>
    <n v="25399.5"/>
    <n v="145.13999999999999"/>
    <x v="8"/>
    <x v="25"/>
  </r>
  <r>
    <x v="83"/>
    <x v="13"/>
    <s v="powder and crystalline Food products"/>
    <n v="60"/>
    <s v="KG"/>
    <n v="127.12"/>
    <n v="0"/>
    <n v="0"/>
    <n v="0.18"/>
    <n v="1372.9"/>
    <n v="9000.1"/>
    <n v="150.00166666666667"/>
    <x v="8"/>
    <x v="25"/>
  </r>
  <r>
    <x v="84"/>
    <x v="56"/>
    <s v="Plastic products"/>
    <n v="35"/>
    <s v="KG"/>
    <n v="240"/>
    <n v="0"/>
    <n v="0"/>
    <n v="0"/>
    <n v="0"/>
    <n v="8400"/>
    <n v="240"/>
    <x v="8"/>
    <x v="25"/>
  </r>
  <r>
    <x v="84"/>
    <x v="61"/>
    <s v="Plastic products"/>
    <n v="35"/>
    <s v="KG"/>
    <n v="240"/>
    <n v="0"/>
    <n v="0"/>
    <n v="0"/>
    <n v="0"/>
    <n v="8400"/>
    <n v="240"/>
    <x v="8"/>
    <x v="25"/>
  </r>
  <r>
    <x v="84"/>
    <x v="55"/>
    <s v="Plastic products"/>
    <n v="35"/>
    <s v="KG"/>
    <n v="240"/>
    <n v="0"/>
    <n v="0"/>
    <n v="0"/>
    <n v="0"/>
    <n v="8400"/>
    <n v="240"/>
    <x v="8"/>
    <x v="25"/>
  </r>
  <r>
    <x v="85"/>
    <x v="87"/>
    <s v="powder and crystalline Food products"/>
    <n v="200"/>
    <s v="PAC"/>
    <n v="55.93"/>
    <n v="0"/>
    <n v="0"/>
    <n v="0.18"/>
    <n v="2013.48"/>
    <n v="13199.48"/>
    <n v="65.997399999999999"/>
    <x v="8"/>
    <x v="26"/>
  </r>
  <r>
    <x v="85"/>
    <x v="21"/>
    <s v="Plastic products"/>
    <n v="4.5"/>
    <s v="th"/>
    <n v="601"/>
    <n v="0"/>
    <n v="0"/>
    <n v="0.18"/>
    <n v="486.81"/>
    <n v="3191.31"/>
    <n v="709.18"/>
    <x v="8"/>
    <x v="26"/>
  </r>
  <r>
    <x v="85"/>
    <x v="22"/>
    <s v="Plastic products"/>
    <n v="4"/>
    <s v="th"/>
    <n v="602"/>
    <n v="0"/>
    <n v="0"/>
    <n v="0.18"/>
    <n v="433.44"/>
    <n v="2841.44"/>
    <n v="710.36"/>
    <x v="8"/>
    <x v="26"/>
  </r>
  <r>
    <x v="85"/>
    <x v="94"/>
    <s v="paper products"/>
    <n v="5000"/>
    <s v="PC"/>
    <n v="1.2"/>
    <n v="0"/>
    <n v="0"/>
    <n v="0.18"/>
    <n v="1080"/>
    <n v="7080"/>
    <n v="1.4159999999999999"/>
    <x v="8"/>
    <x v="26"/>
  </r>
  <r>
    <x v="85"/>
    <x v="81"/>
    <s v="Essence"/>
    <n v="24"/>
    <s v="PC"/>
    <n v="52"/>
    <n v="0"/>
    <n v="0"/>
    <n v="0.18"/>
    <n v="224.64"/>
    <n v="1472.64"/>
    <n v="61.360000000000007"/>
    <x v="8"/>
    <x v="26"/>
  </r>
  <r>
    <x v="85"/>
    <x v="32"/>
    <s v="Essence"/>
    <n v="24"/>
    <s v="PC"/>
    <n v="62.56"/>
    <n v="0"/>
    <n v="0"/>
    <n v="0.18"/>
    <n v="270.26"/>
    <n v="1771.7"/>
    <n v="73.82083333333334"/>
    <x v="8"/>
    <x v="26"/>
  </r>
  <r>
    <x v="85"/>
    <x v="15"/>
    <s v="Essence"/>
    <n v="9"/>
    <s v="BTL"/>
    <n v="551"/>
    <n v="0"/>
    <n v="0"/>
    <n v="0.18"/>
    <n v="892.62"/>
    <n v="5851.62"/>
    <n v="650.17999999999995"/>
    <x v="8"/>
    <x v="26"/>
  </r>
  <r>
    <x v="85"/>
    <x v="47"/>
    <s v="powder and crystalline Food products"/>
    <n v="50"/>
    <s v="KG"/>
    <n v="250"/>
    <n v="0"/>
    <n v="0"/>
    <n v="0.18"/>
    <n v="2250"/>
    <n v="14750"/>
    <n v="295"/>
    <x v="8"/>
    <x v="26"/>
  </r>
  <r>
    <x v="85"/>
    <x v="48"/>
    <s v="powder and crystalline Food products"/>
    <n v="50"/>
    <s v="KG"/>
    <n v="250"/>
    <n v="0"/>
    <n v="0"/>
    <n v="0.18"/>
    <n v="2250"/>
    <n v="14750"/>
    <n v="295"/>
    <x v="8"/>
    <x v="26"/>
  </r>
  <r>
    <x v="86"/>
    <x v="23"/>
    <s v="Essence"/>
    <n v="7"/>
    <s v="BTL"/>
    <n v="712"/>
    <n v="0"/>
    <n v="0"/>
    <n v="0.18"/>
    <n v="897.12"/>
    <n v="5881.12"/>
    <n v="840.16"/>
    <x v="8"/>
    <x v="26"/>
  </r>
  <r>
    <x v="86"/>
    <x v="36"/>
    <s v="Essence"/>
    <n v="10"/>
    <s v="BTL"/>
    <n v="520"/>
    <n v="0"/>
    <n v="0"/>
    <n v="0.18"/>
    <n v="936"/>
    <n v="6136"/>
    <n v="613.6"/>
    <x v="8"/>
    <x v="26"/>
  </r>
  <r>
    <x v="86"/>
    <x v="34"/>
    <s v="Essence"/>
    <n v="13"/>
    <s v="BTL"/>
    <n v="605"/>
    <n v="0"/>
    <n v="0"/>
    <n v="0.18"/>
    <n v="1415.7"/>
    <n v="9280.7000000000007"/>
    <n v="713.90000000000009"/>
    <x v="8"/>
    <x v="26"/>
  </r>
  <r>
    <x v="86"/>
    <x v="21"/>
    <s v="Plastic products"/>
    <n v="9"/>
    <s v="th"/>
    <n v="601"/>
    <n v="0"/>
    <n v="0"/>
    <n v="0.18"/>
    <n v="973.62"/>
    <n v="6382.62"/>
    <n v="709.18"/>
    <x v="8"/>
    <x v="26"/>
  </r>
  <r>
    <x v="86"/>
    <x v="22"/>
    <s v="Plastic products"/>
    <n v="4"/>
    <s v="th"/>
    <n v="602"/>
    <n v="0"/>
    <n v="0"/>
    <n v="0.18"/>
    <n v="433.44"/>
    <n v="2841.44"/>
    <n v="710.36"/>
    <x v="8"/>
    <x v="26"/>
  </r>
  <r>
    <x v="87"/>
    <x v="56"/>
    <s v="Plastic products"/>
    <n v="35"/>
    <s v="KG"/>
    <n v="235"/>
    <n v="0"/>
    <n v="0"/>
    <n v="0"/>
    <n v="0"/>
    <n v="8225"/>
    <n v="235"/>
    <x v="8"/>
    <x v="26"/>
  </r>
  <r>
    <x v="87"/>
    <x v="23"/>
    <s v="Essence"/>
    <n v="20"/>
    <s v="BTL"/>
    <n v="364.41"/>
    <n v="0"/>
    <n v="0"/>
    <n v="0.18"/>
    <n v="1311.86"/>
    <n v="8600"/>
    <n v="430"/>
    <x v="8"/>
    <x v="26"/>
  </r>
  <r>
    <x v="87"/>
    <x v="18"/>
    <s v="Essence"/>
    <n v="8"/>
    <s v="BTL"/>
    <n v="66"/>
    <n v="0"/>
    <n v="0"/>
    <n v="0"/>
    <n v="0"/>
    <n v="528"/>
    <n v="66"/>
    <x v="8"/>
    <x v="26"/>
  </r>
  <r>
    <x v="87"/>
    <x v="5"/>
    <s v="Essence"/>
    <n v="16"/>
    <s v="BTL"/>
    <n v="52.54"/>
    <n v="0"/>
    <n v="0"/>
    <n v="0.18"/>
    <n v="151.32"/>
    <n v="992"/>
    <n v="62"/>
    <x v="8"/>
    <x v="26"/>
  </r>
  <r>
    <x v="87"/>
    <x v="7"/>
    <s v="Essence"/>
    <n v="8"/>
    <s v="PC"/>
    <n v="306.77999999999997"/>
    <n v="0"/>
    <n v="0"/>
    <n v="0.18"/>
    <n v="441.76"/>
    <n v="2896"/>
    <n v="362"/>
    <x v="8"/>
    <x v="26"/>
  </r>
  <r>
    <x v="87"/>
    <x v="9"/>
    <s v="Essence"/>
    <n v="8"/>
    <s v="BTL"/>
    <n v="228.81"/>
    <n v="0"/>
    <n v="0"/>
    <n v="0.18"/>
    <n v="329.49"/>
    <n v="2160"/>
    <n v="270"/>
    <x v="8"/>
    <x v="26"/>
  </r>
  <r>
    <x v="87"/>
    <x v="14"/>
    <s v="Plastic products"/>
    <n v="35"/>
    <s v="KG"/>
    <n v="235"/>
    <n v="0"/>
    <n v="0"/>
    <n v="0"/>
    <n v="0"/>
    <n v="8225"/>
    <n v="235"/>
    <x v="8"/>
    <x v="26"/>
  </r>
  <r>
    <x v="88"/>
    <x v="71"/>
    <s v="Plastic products"/>
    <n v="35"/>
    <s v="KG"/>
    <n v="245"/>
    <n v="0"/>
    <n v="0"/>
    <n v="0"/>
    <n v="0"/>
    <n v="8575"/>
    <n v="245"/>
    <x v="8"/>
    <x v="26"/>
  </r>
  <r>
    <x v="88"/>
    <x v="61"/>
    <s v="Plastic products"/>
    <n v="34.9"/>
    <s v="KG"/>
    <n v="245"/>
    <n v="0"/>
    <n v="0"/>
    <n v="0"/>
    <n v="0"/>
    <n v="8550.5"/>
    <n v="245"/>
    <x v="8"/>
    <x v="26"/>
  </r>
  <r>
    <x v="88"/>
    <x v="95"/>
    <s v="Plastic products"/>
    <n v="70"/>
    <s v="KG"/>
    <n v="245"/>
    <n v="0"/>
    <n v="0"/>
    <n v="0"/>
    <n v="0"/>
    <n v="17150"/>
    <n v="245"/>
    <x v="8"/>
    <x v="26"/>
  </r>
  <r>
    <x v="88"/>
    <x v="22"/>
    <s v="Plastic products"/>
    <n v="4"/>
    <s v="th"/>
    <n v="601"/>
    <n v="0"/>
    <n v="0"/>
    <n v="0.18"/>
    <n v="432.72"/>
    <n v="2836.72"/>
    <n v="709.18"/>
    <x v="8"/>
    <x v="26"/>
  </r>
  <r>
    <x v="88"/>
    <x v="74"/>
    <s v="Plastic products"/>
    <n v="12"/>
    <s v="th"/>
    <n v="348.21"/>
    <n v="0"/>
    <n v="0"/>
    <n v="0.18"/>
    <n v="752.13"/>
    <n v="4930.6499999999996"/>
    <n v="410.88749999999999"/>
    <x v="8"/>
    <x v="26"/>
  </r>
  <r>
    <x v="89"/>
    <x v="21"/>
    <s v="Plastic products"/>
    <n v="13.5"/>
    <s v="th"/>
    <n v="601"/>
    <n v="0"/>
    <n v="0"/>
    <n v="0.18"/>
    <n v="1460.43"/>
    <n v="9573.93"/>
    <n v="709.18000000000006"/>
    <x v="8"/>
    <x v="27"/>
  </r>
  <r>
    <x v="90"/>
    <x v="96"/>
    <s v="powder and crystalline Food products"/>
    <n v="75"/>
    <s v="KG"/>
    <n v="460"/>
    <n v="0"/>
    <n v="0"/>
    <n v="0"/>
    <n v="0"/>
    <n v="34500"/>
    <n v="460"/>
    <x v="8"/>
    <x v="25"/>
  </r>
  <r>
    <x v="90"/>
    <x v="97"/>
    <s v="powder and crystalline Food products"/>
    <n v="40"/>
    <s v="KG"/>
    <n v="860"/>
    <n v="0"/>
    <n v="0"/>
    <n v="0"/>
    <n v="0"/>
    <n v="34400"/>
    <n v="860"/>
    <x v="8"/>
    <x v="25"/>
  </r>
  <r>
    <x v="59"/>
    <x v="39"/>
    <s v="powder and crystalline Food products"/>
    <n v="50"/>
    <s v="KG"/>
    <n v="276"/>
    <n v="0"/>
    <n v="0"/>
    <n v="0"/>
    <n v="0"/>
    <n v="13800"/>
    <n v="276"/>
    <x v="7"/>
    <x v="20"/>
  </r>
  <r>
    <x v="48"/>
    <x v="97"/>
    <s v="powder and crystalline Food products"/>
    <n v="40"/>
    <s v="KG"/>
    <n v="860"/>
    <n v="0"/>
    <n v="0"/>
    <n v="0"/>
    <n v="0"/>
    <n v="34400"/>
    <n v="860"/>
    <x v="7"/>
    <x v="18"/>
  </r>
  <r>
    <x v="48"/>
    <x v="96"/>
    <s v="powder and crystalline Food products"/>
    <n v="50"/>
    <s v="KG"/>
    <n v="460"/>
    <n v="0"/>
    <n v="0"/>
    <n v="0"/>
    <n v="0"/>
    <n v="23000"/>
    <n v="460"/>
    <x v="7"/>
    <x v="18"/>
  </r>
  <r>
    <x v="47"/>
    <x v="96"/>
    <s v="powder and crystalline Food products"/>
    <n v="100"/>
    <s v="KG"/>
    <n v="460"/>
    <n v="0"/>
    <n v="0"/>
    <n v="0"/>
    <n v="0"/>
    <n v="46000"/>
    <n v="460"/>
    <x v="6"/>
    <x v="18"/>
  </r>
  <r>
    <x v="39"/>
    <x v="97"/>
    <s v="powder and crystalline Food products"/>
    <n v="40"/>
    <s v="KG"/>
    <n v="860"/>
    <n v="0"/>
    <n v="0"/>
    <n v="0"/>
    <n v="0"/>
    <n v="34400"/>
    <n v="860"/>
    <x v="6"/>
    <x v="16"/>
  </r>
  <r>
    <x v="39"/>
    <x v="96"/>
    <s v="powder and crystalline Food products"/>
    <n v="50"/>
    <s v="KG"/>
    <n v="460"/>
    <n v="0"/>
    <n v="0"/>
    <n v="0"/>
    <n v="0"/>
    <n v="23000"/>
    <n v="460"/>
    <x v="6"/>
    <x v="16"/>
  </r>
  <r>
    <x v="25"/>
    <x v="96"/>
    <s v="powder and crystalline Food products"/>
    <n v="50"/>
    <s v="KG"/>
    <n v="440"/>
    <n v="0"/>
    <n v="0"/>
    <n v="0"/>
    <n v="0"/>
    <n v="22000"/>
    <n v="440"/>
    <x v="5"/>
    <x v="13"/>
  </r>
  <r>
    <x v="91"/>
    <x v="97"/>
    <s v="powder and crystalline Food products"/>
    <n v="25"/>
    <s v="KG"/>
    <n v="840"/>
    <n v="0"/>
    <n v="0"/>
    <n v="0"/>
    <n v="0"/>
    <n v="21000"/>
    <n v="840"/>
    <x v="5"/>
    <x v="11"/>
  </r>
  <r>
    <x v="92"/>
    <x v="96"/>
    <s v="powder and crystalline Food products"/>
    <n v="125"/>
    <s v="KG"/>
    <n v="440"/>
    <n v="0"/>
    <n v="0"/>
    <n v="0"/>
    <n v="0"/>
    <n v="55000"/>
    <n v="440"/>
    <x v="4"/>
    <x v="28"/>
  </r>
  <r>
    <x v="92"/>
    <x v="97"/>
    <s v="powder and crystalline Food products"/>
    <n v="37.5"/>
    <s v="KG"/>
    <n v="840"/>
    <n v="0"/>
    <n v="0"/>
    <n v="0"/>
    <n v="0"/>
    <n v="31500"/>
    <n v="840"/>
    <x v="4"/>
    <x v="28"/>
  </r>
  <r>
    <x v="93"/>
    <x v="97"/>
    <s v="powder and crystalline Food products"/>
    <n v="125"/>
    <s v="KG"/>
    <n v="820"/>
    <n v="0"/>
    <n v="0"/>
    <n v="0"/>
    <n v="0"/>
    <n v="102500"/>
    <n v="820"/>
    <x v="1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187EC-1F38-4521-8B20-56B99F7B0D6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5">
    <pivotField numFmtId="14" showAll="0"/>
    <pivotField showAll="0"/>
    <pivotField dataField="1" numFmtId="165" showAll="0"/>
    <pivotField showAll="0"/>
    <pivotField axis="axisRow" showAll="0">
      <items count="9">
        <item x="3"/>
        <item x="4"/>
        <item x="5"/>
        <item x="6"/>
        <item x="7"/>
        <item x="0"/>
        <item x="1"/>
        <item x="2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Amount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58C62-EE19-465C-BB86-733DD40E82C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1" firstHeaderRow="1" firstDataRow="1" firstDataCol="1"/>
  <pivotFields count="13">
    <pivotField showAll="0"/>
    <pivotField axis="axisRow" showAll="0">
      <items count="100">
        <item x="59"/>
        <item x="60"/>
        <item x="58"/>
        <item x="74"/>
        <item x="76"/>
        <item x="62"/>
        <item x="87"/>
        <item x="16"/>
        <item x="32"/>
        <item x="7"/>
        <item x="65"/>
        <item x="64"/>
        <item x="67"/>
        <item x="2"/>
        <item x="27"/>
        <item x="33"/>
        <item x="49"/>
        <item x="22"/>
        <item x="75"/>
        <item x="79"/>
        <item x="23"/>
        <item x="51"/>
        <item x="31"/>
        <item x="1"/>
        <item x="66"/>
        <item x="94"/>
        <item x="15"/>
        <item x="13"/>
        <item x="37"/>
        <item x="39"/>
        <item x="44"/>
        <item x="40"/>
        <item x="12"/>
        <item x="45"/>
        <item x="17"/>
        <item x="21"/>
        <item x="81"/>
        <item x="82"/>
        <item x="88"/>
        <item x="5"/>
        <item x="61"/>
        <item x="10"/>
        <item x="3"/>
        <item x="78"/>
        <item x="80"/>
        <item x="6"/>
        <item x="9"/>
        <item x="30"/>
        <item x="70"/>
        <item x="29"/>
        <item x="25"/>
        <item x="26"/>
        <item x="89"/>
        <item x="19"/>
        <item x="72"/>
        <item x="96"/>
        <item x="54"/>
        <item x="8"/>
        <item x="83"/>
        <item x="95"/>
        <item x="56"/>
        <item x="14"/>
        <item x="90"/>
        <item x="24"/>
        <item x="43"/>
        <item x="53"/>
        <item x="46"/>
        <item x="77"/>
        <item x="73"/>
        <item x="28"/>
        <item x="42"/>
        <item x="84"/>
        <item x="20"/>
        <item x="48"/>
        <item x="69"/>
        <item x="36"/>
        <item x="68"/>
        <item x="35"/>
        <item x="34"/>
        <item x="71"/>
        <item x="11"/>
        <item x="41"/>
        <item x="50"/>
        <item x="18"/>
        <item x="63"/>
        <item x="98"/>
        <item x="57"/>
        <item x="52"/>
        <item x="4"/>
        <item x="55"/>
        <item x="47"/>
        <item x="97"/>
        <item x="38"/>
        <item x="93"/>
        <item x="85"/>
        <item x="86"/>
        <item x="91"/>
        <item x="9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Quantity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B6458-48AB-4C3F-B4EB-BAEF8689FD3C}" name="PivotTable6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K101" firstHeaderRow="1" firstDataRow="2" firstDataCol="1"/>
  <pivotFields count="17">
    <pivotField showAll="0">
      <items count="95">
        <item x="1"/>
        <item x="2"/>
        <item x="3"/>
        <item x="4"/>
        <item x="9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92"/>
        <item x="17"/>
        <item x="18"/>
        <item x="19"/>
        <item x="20"/>
        <item x="21"/>
        <item x="22"/>
        <item x="9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90"/>
        <item x="81"/>
        <item x="82"/>
        <item x="83"/>
        <item x="84"/>
        <item x="85"/>
        <item x="86"/>
        <item x="87"/>
        <item x="88"/>
        <item x="89"/>
        <item x="0"/>
        <item t="default"/>
      </items>
    </pivotField>
    <pivotField axis="axisRow" showAll="0">
      <items count="99">
        <item x="59"/>
        <item x="60"/>
        <item x="58"/>
        <item x="74"/>
        <item x="76"/>
        <item x="62"/>
        <item x="87"/>
        <item x="16"/>
        <item x="32"/>
        <item x="7"/>
        <item x="65"/>
        <item x="64"/>
        <item x="67"/>
        <item x="2"/>
        <item x="27"/>
        <item x="33"/>
        <item x="49"/>
        <item x="22"/>
        <item x="75"/>
        <item x="79"/>
        <item x="23"/>
        <item x="51"/>
        <item x="31"/>
        <item x="1"/>
        <item x="66"/>
        <item x="94"/>
        <item x="15"/>
        <item x="13"/>
        <item x="37"/>
        <item x="39"/>
        <item x="44"/>
        <item x="40"/>
        <item x="12"/>
        <item x="45"/>
        <item x="17"/>
        <item x="21"/>
        <item x="81"/>
        <item x="82"/>
        <item x="88"/>
        <item x="5"/>
        <item x="61"/>
        <item x="10"/>
        <item x="3"/>
        <item x="78"/>
        <item x="80"/>
        <item x="6"/>
        <item x="9"/>
        <item x="30"/>
        <item x="70"/>
        <item x="29"/>
        <item x="25"/>
        <item x="26"/>
        <item x="89"/>
        <item x="19"/>
        <item x="72"/>
        <item x="95"/>
        <item x="54"/>
        <item x="8"/>
        <item x="83"/>
        <item x="56"/>
        <item x="14"/>
        <item x="90"/>
        <item x="24"/>
        <item x="43"/>
        <item x="53"/>
        <item x="46"/>
        <item x="77"/>
        <item x="73"/>
        <item x="28"/>
        <item x="42"/>
        <item x="84"/>
        <item x="20"/>
        <item x="48"/>
        <item x="69"/>
        <item x="36"/>
        <item x="68"/>
        <item x="35"/>
        <item x="34"/>
        <item x="71"/>
        <item x="11"/>
        <item x="41"/>
        <item x="50"/>
        <item x="18"/>
        <item x="63"/>
        <item x="97"/>
        <item x="57"/>
        <item x="52"/>
        <item x="4"/>
        <item x="55"/>
        <item x="47"/>
        <item x="96"/>
        <item x="38"/>
        <item x="93"/>
        <item x="85"/>
        <item x="86"/>
        <item x="91"/>
        <item x="9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4"/>
        <item x="5"/>
        <item x="6"/>
        <item x="7"/>
        <item x="8"/>
        <item x="1"/>
        <item x="2"/>
        <item x="3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8"/>
  <sheetViews>
    <sheetView topLeftCell="A38" workbookViewId="0">
      <selection activeCell="E4" sqref="E4:E158"/>
    </sheetView>
  </sheetViews>
  <sheetFormatPr defaultRowHeight="15.75" x14ac:dyDescent="0.5"/>
  <cols>
    <col min="1" max="1" width="15.8125" style="5" customWidth="1"/>
    <col min="2" max="2" width="30.8125" customWidth="1"/>
    <col min="3" max="3" width="30.8125" style="9" customWidth="1"/>
    <col min="4" max="11" width="30.8125" customWidth="1"/>
  </cols>
  <sheetData>
    <row r="3" spans="1:5" x14ac:dyDescent="0.5">
      <c r="A3" s="7" t="s">
        <v>0</v>
      </c>
      <c r="B3" s="3" t="s">
        <v>121</v>
      </c>
      <c r="C3" s="8" t="s">
        <v>1</v>
      </c>
      <c r="D3" t="s">
        <v>160</v>
      </c>
      <c r="E3" t="s">
        <v>161</v>
      </c>
    </row>
    <row r="4" spans="1:5" x14ac:dyDescent="0.5">
      <c r="A4" s="5">
        <v>44474</v>
      </c>
      <c r="B4" t="s">
        <v>13</v>
      </c>
      <c r="C4" s="9">
        <v>32370</v>
      </c>
      <c r="D4">
        <f>WEEKNUM(A4,)</f>
        <v>41</v>
      </c>
      <c r="E4" t="str">
        <f>TEXT(A4,"mmm")</f>
        <v>Oct</v>
      </c>
    </row>
    <row r="5" spans="1:5" x14ac:dyDescent="0.5">
      <c r="A5" s="5">
        <v>44475</v>
      </c>
      <c r="B5" t="s">
        <v>2</v>
      </c>
      <c r="C5" s="9">
        <v>5423</v>
      </c>
      <c r="D5">
        <f t="shared" ref="D5:D68" si="0">WEEKNUM(A5,)</f>
        <v>41</v>
      </c>
      <c r="E5" t="str">
        <f t="shared" ref="E5:E68" si="1">TEXT(A5,"mmm")</f>
        <v>Oct</v>
      </c>
    </row>
    <row r="6" spans="1:5" x14ac:dyDescent="0.5">
      <c r="A6" s="5">
        <v>44475</v>
      </c>
      <c r="B6" t="s">
        <v>4</v>
      </c>
      <c r="C6" s="9">
        <v>14705</v>
      </c>
      <c r="D6">
        <f t="shared" si="0"/>
        <v>41</v>
      </c>
      <c r="E6" t="str">
        <f t="shared" si="1"/>
        <v>Oct</v>
      </c>
    </row>
    <row r="7" spans="1:5" x14ac:dyDescent="0.5">
      <c r="A7" s="5">
        <v>44476</v>
      </c>
      <c r="B7" t="s">
        <v>122</v>
      </c>
      <c r="C7" s="10">
        <v>16960</v>
      </c>
      <c r="D7">
        <f t="shared" si="0"/>
        <v>41</v>
      </c>
      <c r="E7" t="str">
        <f t="shared" si="1"/>
        <v>Oct</v>
      </c>
    </row>
    <row r="8" spans="1:5" x14ac:dyDescent="0.5">
      <c r="A8" s="5">
        <v>44477</v>
      </c>
      <c r="B8" t="s">
        <v>2</v>
      </c>
      <c r="C8" s="10">
        <v>4057</v>
      </c>
      <c r="D8">
        <f t="shared" si="0"/>
        <v>41</v>
      </c>
      <c r="E8" t="str">
        <f t="shared" si="1"/>
        <v>Oct</v>
      </c>
    </row>
    <row r="9" spans="1:5" x14ac:dyDescent="0.5">
      <c r="A9" s="5">
        <v>44478</v>
      </c>
      <c r="B9" t="s">
        <v>8</v>
      </c>
      <c r="C9" s="9">
        <v>3868</v>
      </c>
      <c r="D9">
        <f t="shared" si="0"/>
        <v>41</v>
      </c>
      <c r="E9" t="str">
        <f t="shared" si="1"/>
        <v>Oct</v>
      </c>
    </row>
    <row r="10" spans="1:5" x14ac:dyDescent="0.5">
      <c r="A10" s="5">
        <v>44479</v>
      </c>
      <c r="B10" t="s">
        <v>146</v>
      </c>
      <c r="C10" s="10">
        <v>102500</v>
      </c>
      <c r="D10">
        <f t="shared" si="0"/>
        <v>42</v>
      </c>
      <c r="E10" t="str">
        <f t="shared" si="1"/>
        <v>Oct</v>
      </c>
    </row>
    <row r="11" spans="1:5" x14ac:dyDescent="0.5">
      <c r="A11" s="5">
        <v>44487</v>
      </c>
      <c r="B11" t="s">
        <v>11</v>
      </c>
      <c r="C11" s="9">
        <v>14175</v>
      </c>
      <c r="D11">
        <f t="shared" si="0"/>
        <v>43</v>
      </c>
      <c r="E11" t="str">
        <f t="shared" si="1"/>
        <v>Oct</v>
      </c>
    </row>
    <row r="12" spans="1:5" x14ac:dyDescent="0.5">
      <c r="A12" s="5">
        <v>44489</v>
      </c>
      <c r="B12" t="s">
        <v>7</v>
      </c>
      <c r="C12" s="9">
        <v>5920</v>
      </c>
      <c r="D12">
        <f t="shared" si="0"/>
        <v>43</v>
      </c>
      <c r="E12" t="str">
        <f t="shared" si="1"/>
        <v>Oct</v>
      </c>
    </row>
    <row r="13" spans="1:5" x14ac:dyDescent="0.5">
      <c r="A13" s="5">
        <v>44490</v>
      </c>
      <c r="B13" t="s">
        <v>2</v>
      </c>
      <c r="C13" s="10">
        <v>14417</v>
      </c>
      <c r="D13">
        <f t="shared" si="0"/>
        <v>43</v>
      </c>
      <c r="E13" t="str">
        <f t="shared" si="1"/>
        <v>Oct</v>
      </c>
    </row>
    <row r="14" spans="1:5" x14ac:dyDescent="0.5">
      <c r="A14" s="5">
        <v>44491</v>
      </c>
      <c r="B14" t="s">
        <v>16</v>
      </c>
      <c r="C14" s="9">
        <v>24570</v>
      </c>
      <c r="D14">
        <f t="shared" si="0"/>
        <v>43</v>
      </c>
      <c r="E14" t="str">
        <f t="shared" si="1"/>
        <v>Oct</v>
      </c>
    </row>
    <row r="15" spans="1:5" x14ac:dyDescent="0.5">
      <c r="A15" s="5">
        <v>44492</v>
      </c>
      <c r="B15" t="s">
        <v>10</v>
      </c>
      <c r="C15" s="9">
        <v>21699</v>
      </c>
      <c r="D15">
        <f t="shared" si="0"/>
        <v>43</v>
      </c>
      <c r="E15" t="str">
        <f t="shared" si="1"/>
        <v>Oct</v>
      </c>
    </row>
    <row r="16" spans="1:5" x14ac:dyDescent="0.5">
      <c r="A16" s="5">
        <v>44494</v>
      </c>
      <c r="B16" t="s">
        <v>3</v>
      </c>
      <c r="C16" s="9">
        <v>15050</v>
      </c>
      <c r="D16">
        <f t="shared" si="0"/>
        <v>44</v>
      </c>
      <c r="E16" t="str">
        <f t="shared" si="1"/>
        <v>Oct</v>
      </c>
    </row>
    <row r="17" spans="1:5" x14ac:dyDescent="0.5">
      <c r="A17" s="5">
        <v>44494</v>
      </c>
      <c r="B17" t="s">
        <v>2</v>
      </c>
      <c r="C17" s="9">
        <v>23093</v>
      </c>
      <c r="D17">
        <f t="shared" si="0"/>
        <v>44</v>
      </c>
      <c r="E17" t="str">
        <f t="shared" si="1"/>
        <v>Oct</v>
      </c>
    </row>
    <row r="18" spans="1:5" x14ac:dyDescent="0.5">
      <c r="A18" s="5">
        <v>44497</v>
      </c>
      <c r="B18" t="s">
        <v>2</v>
      </c>
      <c r="C18" s="10">
        <v>33655</v>
      </c>
      <c r="D18">
        <f t="shared" si="0"/>
        <v>44</v>
      </c>
      <c r="E18" t="str">
        <f t="shared" si="1"/>
        <v>Oct</v>
      </c>
    </row>
    <row r="19" spans="1:5" x14ac:dyDescent="0.5">
      <c r="A19" s="5">
        <v>44498</v>
      </c>
      <c r="B19" t="s">
        <v>6</v>
      </c>
      <c r="C19" s="9">
        <v>14018</v>
      </c>
      <c r="D19">
        <f t="shared" si="0"/>
        <v>44</v>
      </c>
      <c r="E19" t="str">
        <f t="shared" si="1"/>
        <v>Oct</v>
      </c>
    </row>
    <row r="20" spans="1:5" x14ac:dyDescent="0.5">
      <c r="A20" s="5">
        <v>44508</v>
      </c>
      <c r="B20" t="s">
        <v>14</v>
      </c>
      <c r="C20" s="9">
        <v>4287</v>
      </c>
      <c r="D20">
        <f t="shared" si="0"/>
        <v>46</v>
      </c>
      <c r="E20" t="str">
        <f t="shared" si="1"/>
        <v>Nov</v>
      </c>
    </row>
    <row r="21" spans="1:5" x14ac:dyDescent="0.5">
      <c r="A21" s="5">
        <v>44515</v>
      </c>
      <c r="B21" t="s">
        <v>2</v>
      </c>
      <c r="C21" s="9">
        <v>9387</v>
      </c>
      <c r="D21">
        <f t="shared" si="0"/>
        <v>47</v>
      </c>
      <c r="E21" t="str">
        <f t="shared" si="1"/>
        <v>Nov</v>
      </c>
    </row>
    <row r="22" spans="1:5" x14ac:dyDescent="0.5">
      <c r="A22" s="5">
        <v>44520</v>
      </c>
      <c r="B22" t="s">
        <v>4</v>
      </c>
      <c r="C22" s="9">
        <v>14705</v>
      </c>
      <c r="D22">
        <f t="shared" si="0"/>
        <v>47</v>
      </c>
      <c r="E22" t="str">
        <f t="shared" si="1"/>
        <v>Nov</v>
      </c>
    </row>
    <row r="23" spans="1:5" x14ac:dyDescent="0.5">
      <c r="A23" s="5">
        <v>44526</v>
      </c>
      <c r="B23" t="s">
        <v>6</v>
      </c>
      <c r="C23" s="9">
        <v>17759</v>
      </c>
      <c r="D23">
        <f t="shared" si="0"/>
        <v>48</v>
      </c>
      <c r="E23" t="str">
        <f t="shared" si="1"/>
        <v>Nov</v>
      </c>
    </row>
    <row r="24" spans="1:5" x14ac:dyDescent="0.5">
      <c r="A24" s="5">
        <v>44531</v>
      </c>
      <c r="B24" t="s">
        <v>9</v>
      </c>
      <c r="C24" s="9">
        <v>11902</v>
      </c>
      <c r="D24">
        <f t="shared" si="0"/>
        <v>49</v>
      </c>
      <c r="E24" t="str">
        <f t="shared" si="1"/>
        <v>Dec</v>
      </c>
    </row>
    <row r="25" spans="1:5" x14ac:dyDescent="0.5">
      <c r="A25" s="5">
        <v>44532</v>
      </c>
      <c r="B25" t="s">
        <v>11</v>
      </c>
      <c r="C25" s="9">
        <v>13315</v>
      </c>
      <c r="D25">
        <f t="shared" si="0"/>
        <v>49</v>
      </c>
      <c r="E25" t="str">
        <f t="shared" si="1"/>
        <v>Dec</v>
      </c>
    </row>
    <row r="26" spans="1:5" x14ac:dyDescent="0.5">
      <c r="A26" s="5">
        <v>44539</v>
      </c>
      <c r="B26" t="s">
        <v>7</v>
      </c>
      <c r="C26" s="9">
        <v>3246</v>
      </c>
      <c r="D26">
        <f t="shared" si="0"/>
        <v>50</v>
      </c>
      <c r="E26" t="str">
        <f t="shared" si="1"/>
        <v>Dec</v>
      </c>
    </row>
    <row r="27" spans="1:5" x14ac:dyDescent="0.5">
      <c r="A27" s="5">
        <v>44550</v>
      </c>
      <c r="B27" t="s">
        <v>11</v>
      </c>
      <c r="C27" s="9">
        <v>5753</v>
      </c>
      <c r="D27">
        <f t="shared" si="0"/>
        <v>52</v>
      </c>
      <c r="E27" t="str">
        <f t="shared" si="1"/>
        <v>Dec</v>
      </c>
    </row>
    <row r="28" spans="1:5" x14ac:dyDescent="0.5">
      <c r="A28" s="5">
        <v>44550</v>
      </c>
      <c r="B28" t="s">
        <v>6</v>
      </c>
      <c r="C28" s="9">
        <v>17759</v>
      </c>
      <c r="D28">
        <f t="shared" si="0"/>
        <v>52</v>
      </c>
      <c r="E28" t="str">
        <f t="shared" si="1"/>
        <v>Dec</v>
      </c>
    </row>
    <row r="29" spans="1:5" x14ac:dyDescent="0.5">
      <c r="A29" s="5">
        <v>44552</v>
      </c>
      <c r="B29" t="s">
        <v>6</v>
      </c>
      <c r="C29" s="9">
        <v>17759</v>
      </c>
      <c r="D29">
        <f t="shared" si="0"/>
        <v>52</v>
      </c>
      <c r="E29" t="str">
        <f t="shared" si="1"/>
        <v>Dec</v>
      </c>
    </row>
    <row r="30" spans="1:5" x14ac:dyDescent="0.5">
      <c r="A30" s="5">
        <v>44554</v>
      </c>
      <c r="B30" t="s">
        <v>2</v>
      </c>
      <c r="C30" s="9">
        <v>10540</v>
      </c>
      <c r="D30">
        <f t="shared" si="0"/>
        <v>52</v>
      </c>
      <c r="E30" t="str">
        <f t="shared" si="1"/>
        <v>Dec</v>
      </c>
    </row>
    <row r="31" spans="1:5" x14ac:dyDescent="0.5">
      <c r="A31" s="5">
        <v>44561</v>
      </c>
      <c r="B31" t="s">
        <v>6</v>
      </c>
      <c r="C31" s="9">
        <v>24346</v>
      </c>
      <c r="D31">
        <f t="shared" si="0"/>
        <v>53</v>
      </c>
      <c r="E31" t="str">
        <f t="shared" si="1"/>
        <v>Dec</v>
      </c>
    </row>
    <row r="32" spans="1:5" x14ac:dyDescent="0.5">
      <c r="A32" s="5">
        <v>44562</v>
      </c>
      <c r="B32" t="s">
        <v>146</v>
      </c>
      <c r="C32" s="10">
        <v>86500</v>
      </c>
      <c r="D32">
        <f t="shared" si="0"/>
        <v>1</v>
      </c>
      <c r="E32" t="str">
        <f t="shared" si="1"/>
        <v>Jan</v>
      </c>
    </row>
    <row r="33" spans="1:5" x14ac:dyDescent="0.5">
      <c r="A33" s="5">
        <v>44565</v>
      </c>
      <c r="B33" t="s">
        <v>14</v>
      </c>
      <c r="C33" s="9">
        <v>7615</v>
      </c>
      <c r="D33">
        <f t="shared" si="0"/>
        <v>2</v>
      </c>
      <c r="E33" t="str">
        <f t="shared" si="1"/>
        <v>Jan</v>
      </c>
    </row>
    <row r="34" spans="1:5" x14ac:dyDescent="0.5">
      <c r="A34" s="5">
        <v>44565</v>
      </c>
      <c r="B34" t="s">
        <v>6</v>
      </c>
      <c r="C34" s="9">
        <v>52472</v>
      </c>
      <c r="D34">
        <f t="shared" si="0"/>
        <v>2</v>
      </c>
      <c r="E34" t="str">
        <f t="shared" si="1"/>
        <v>Jan</v>
      </c>
    </row>
    <row r="35" spans="1:5" x14ac:dyDescent="0.5">
      <c r="A35" s="5">
        <v>44566</v>
      </c>
      <c r="B35" t="s">
        <v>2</v>
      </c>
      <c r="C35" s="9">
        <v>14748</v>
      </c>
      <c r="D35">
        <f t="shared" si="0"/>
        <v>2</v>
      </c>
      <c r="E35" t="str">
        <f t="shared" si="1"/>
        <v>Jan</v>
      </c>
    </row>
    <row r="36" spans="1:5" x14ac:dyDescent="0.5">
      <c r="A36" s="5">
        <v>44567</v>
      </c>
      <c r="B36" t="s">
        <v>9</v>
      </c>
      <c r="C36" s="9">
        <v>4559</v>
      </c>
      <c r="D36">
        <f t="shared" si="0"/>
        <v>2</v>
      </c>
      <c r="E36" t="str">
        <f t="shared" si="1"/>
        <v>Jan</v>
      </c>
    </row>
    <row r="37" spans="1:5" x14ac:dyDescent="0.5">
      <c r="A37" s="5">
        <v>44573</v>
      </c>
      <c r="B37" t="s">
        <v>2</v>
      </c>
      <c r="C37" s="10">
        <v>11350</v>
      </c>
      <c r="D37">
        <f t="shared" si="0"/>
        <v>3</v>
      </c>
      <c r="E37" t="str">
        <f t="shared" si="1"/>
        <v>Jan</v>
      </c>
    </row>
    <row r="38" spans="1:5" x14ac:dyDescent="0.5">
      <c r="A38" s="5">
        <v>44593</v>
      </c>
      <c r="B38" t="s">
        <v>6</v>
      </c>
      <c r="C38" s="9">
        <v>55012</v>
      </c>
      <c r="D38">
        <f t="shared" si="0"/>
        <v>6</v>
      </c>
      <c r="E38" t="str">
        <f t="shared" si="1"/>
        <v>Feb</v>
      </c>
    </row>
    <row r="39" spans="1:5" x14ac:dyDescent="0.5">
      <c r="A39" s="5">
        <v>44597</v>
      </c>
      <c r="B39" t="s">
        <v>2</v>
      </c>
      <c r="C39" s="9">
        <v>11210</v>
      </c>
      <c r="D39">
        <f t="shared" si="0"/>
        <v>6</v>
      </c>
      <c r="E39" t="str">
        <f t="shared" si="1"/>
        <v>Feb</v>
      </c>
    </row>
    <row r="40" spans="1:5" x14ac:dyDescent="0.5">
      <c r="A40" s="5">
        <v>44601</v>
      </c>
      <c r="B40" t="s">
        <v>16</v>
      </c>
      <c r="C40" s="9">
        <v>46321</v>
      </c>
      <c r="D40">
        <f t="shared" si="0"/>
        <v>7</v>
      </c>
      <c r="E40" t="str">
        <f t="shared" si="1"/>
        <v>Feb</v>
      </c>
    </row>
    <row r="41" spans="1:5" x14ac:dyDescent="0.5">
      <c r="A41" s="5">
        <v>44601</v>
      </c>
      <c r="B41" t="s">
        <v>122</v>
      </c>
      <c r="C41" s="10">
        <v>37728</v>
      </c>
      <c r="D41">
        <f t="shared" si="0"/>
        <v>7</v>
      </c>
      <c r="E41" t="str">
        <f t="shared" si="1"/>
        <v>Feb</v>
      </c>
    </row>
    <row r="42" spans="1:5" x14ac:dyDescent="0.5">
      <c r="A42" s="5">
        <v>44602</v>
      </c>
      <c r="B42" t="s">
        <v>146</v>
      </c>
      <c r="C42" s="10">
        <v>21000</v>
      </c>
      <c r="D42">
        <f t="shared" si="0"/>
        <v>7</v>
      </c>
      <c r="E42" t="str">
        <f t="shared" si="1"/>
        <v>Feb</v>
      </c>
    </row>
    <row r="43" spans="1:5" x14ac:dyDescent="0.5">
      <c r="A43" s="5">
        <v>44603</v>
      </c>
      <c r="B43" t="s">
        <v>11</v>
      </c>
      <c r="C43" s="9">
        <v>6195</v>
      </c>
      <c r="D43">
        <f t="shared" si="0"/>
        <v>7</v>
      </c>
      <c r="E43" t="str">
        <f t="shared" si="1"/>
        <v>Feb</v>
      </c>
    </row>
    <row r="44" spans="1:5" x14ac:dyDescent="0.5">
      <c r="A44" s="5">
        <v>44606</v>
      </c>
      <c r="B44" t="s">
        <v>2</v>
      </c>
      <c r="C44" s="9">
        <v>13749</v>
      </c>
      <c r="D44">
        <f t="shared" si="0"/>
        <v>8</v>
      </c>
      <c r="E44" t="str">
        <f t="shared" si="1"/>
        <v>Feb</v>
      </c>
    </row>
    <row r="45" spans="1:5" x14ac:dyDescent="0.5">
      <c r="A45" s="5">
        <v>44609</v>
      </c>
      <c r="B45" t="s">
        <v>3</v>
      </c>
      <c r="C45" s="9">
        <v>23625</v>
      </c>
      <c r="D45">
        <f t="shared" si="0"/>
        <v>8</v>
      </c>
      <c r="E45" t="str">
        <f t="shared" si="1"/>
        <v>Feb</v>
      </c>
    </row>
    <row r="46" spans="1:5" x14ac:dyDescent="0.5">
      <c r="A46" s="5">
        <v>44610</v>
      </c>
      <c r="B46" t="s">
        <v>6</v>
      </c>
      <c r="C46" s="9">
        <v>13212</v>
      </c>
      <c r="D46">
        <f t="shared" si="0"/>
        <v>8</v>
      </c>
      <c r="E46" t="str">
        <f t="shared" si="1"/>
        <v>Feb</v>
      </c>
    </row>
    <row r="47" spans="1:5" x14ac:dyDescent="0.5">
      <c r="A47" s="5">
        <v>44615</v>
      </c>
      <c r="B47" t="s">
        <v>2</v>
      </c>
      <c r="C47" s="10">
        <v>36480</v>
      </c>
      <c r="D47">
        <f t="shared" si="0"/>
        <v>9</v>
      </c>
      <c r="E47" t="str">
        <f t="shared" si="1"/>
        <v>Feb</v>
      </c>
    </row>
    <row r="48" spans="1:5" x14ac:dyDescent="0.5">
      <c r="A48" s="5">
        <v>44615</v>
      </c>
      <c r="B48" t="s">
        <v>146</v>
      </c>
      <c r="C48" s="10">
        <v>22000</v>
      </c>
      <c r="D48">
        <f t="shared" si="0"/>
        <v>9</v>
      </c>
      <c r="E48" t="str">
        <f t="shared" si="1"/>
        <v>Feb</v>
      </c>
    </row>
    <row r="49" spans="1:5" x14ac:dyDescent="0.5">
      <c r="A49" s="5">
        <v>44616</v>
      </c>
      <c r="B49" t="s">
        <v>15</v>
      </c>
      <c r="C49" s="9">
        <v>7670</v>
      </c>
      <c r="D49">
        <f t="shared" si="0"/>
        <v>9</v>
      </c>
      <c r="E49" t="str">
        <f t="shared" si="1"/>
        <v>Feb</v>
      </c>
    </row>
    <row r="50" spans="1:5" x14ac:dyDescent="0.5">
      <c r="A50" s="5">
        <v>44617</v>
      </c>
      <c r="B50" t="s">
        <v>3</v>
      </c>
      <c r="C50" s="9">
        <v>15750</v>
      </c>
      <c r="D50">
        <f t="shared" si="0"/>
        <v>9</v>
      </c>
      <c r="E50" t="str">
        <f t="shared" si="1"/>
        <v>Feb</v>
      </c>
    </row>
    <row r="51" spans="1:5" x14ac:dyDescent="0.5">
      <c r="A51" s="5">
        <v>44620</v>
      </c>
      <c r="B51" t="s">
        <v>15</v>
      </c>
      <c r="C51" s="9">
        <v>18054</v>
      </c>
      <c r="D51">
        <f t="shared" si="0"/>
        <v>10</v>
      </c>
      <c r="E51" t="str">
        <f t="shared" si="1"/>
        <v>Feb</v>
      </c>
    </row>
    <row r="52" spans="1:5" x14ac:dyDescent="0.5">
      <c r="A52" s="5">
        <v>44621</v>
      </c>
      <c r="B52" t="s">
        <v>7</v>
      </c>
      <c r="C52" s="9">
        <v>17700</v>
      </c>
      <c r="D52">
        <f t="shared" si="0"/>
        <v>10</v>
      </c>
      <c r="E52" t="str">
        <f t="shared" si="1"/>
        <v>Mar</v>
      </c>
    </row>
    <row r="53" spans="1:5" x14ac:dyDescent="0.5">
      <c r="A53" s="5">
        <v>44623</v>
      </c>
      <c r="B53" t="s">
        <v>10</v>
      </c>
      <c r="C53" s="9">
        <v>63769</v>
      </c>
      <c r="D53">
        <f t="shared" si="0"/>
        <v>10</v>
      </c>
      <c r="E53" t="str">
        <f t="shared" si="1"/>
        <v>Mar</v>
      </c>
    </row>
    <row r="54" spans="1:5" x14ac:dyDescent="0.5">
      <c r="A54" s="5">
        <v>44626</v>
      </c>
      <c r="B54" t="s">
        <v>13</v>
      </c>
      <c r="C54" s="9">
        <v>62900</v>
      </c>
      <c r="D54">
        <f t="shared" si="0"/>
        <v>11</v>
      </c>
      <c r="E54" t="str">
        <f t="shared" si="1"/>
        <v>Mar</v>
      </c>
    </row>
    <row r="55" spans="1:5" x14ac:dyDescent="0.5">
      <c r="A55" s="5">
        <v>44626</v>
      </c>
      <c r="B55" t="s">
        <v>2</v>
      </c>
      <c r="C55" s="10">
        <v>24600</v>
      </c>
      <c r="D55">
        <f t="shared" si="0"/>
        <v>11</v>
      </c>
      <c r="E55" t="str">
        <f t="shared" si="1"/>
        <v>Mar</v>
      </c>
    </row>
    <row r="56" spans="1:5" x14ac:dyDescent="0.5">
      <c r="A56" s="5">
        <v>44627</v>
      </c>
      <c r="B56" t="s">
        <v>2</v>
      </c>
      <c r="C56" s="9">
        <v>13673</v>
      </c>
      <c r="D56">
        <f t="shared" si="0"/>
        <v>11</v>
      </c>
      <c r="E56" t="str">
        <f t="shared" si="1"/>
        <v>Mar</v>
      </c>
    </row>
    <row r="57" spans="1:5" x14ac:dyDescent="0.5">
      <c r="A57" s="5">
        <v>44627</v>
      </c>
      <c r="B57" t="s">
        <v>2</v>
      </c>
      <c r="C57" s="9">
        <v>5250</v>
      </c>
      <c r="D57">
        <f t="shared" si="0"/>
        <v>11</v>
      </c>
      <c r="E57" t="str">
        <f t="shared" si="1"/>
        <v>Mar</v>
      </c>
    </row>
    <row r="58" spans="1:5" x14ac:dyDescent="0.5">
      <c r="A58" s="5">
        <v>44628</v>
      </c>
      <c r="B58" t="s">
        <v>6</v>
      </c>
      <c r="C58" s="9">
        <v>6606</v>
      </c>
      <c r="D58">
        <f t="shared" si="0"/>
        <v>11</v>
      </c>
      <c r="E58" t="str">
        <f t="shared" si="1"/>
        <v>Mar</v>
      </c>
    </row>
    <row r="59" spans="1:5" x14ac:dyDescent="0.5">
      <c r="A59" s="5">
        <v>44628</v>
      </c>
      <c r="B59" t="s">
        <v>9</v>
      </c>
      <c r="C59" s="9">
        <v>6096</v>
      </c>
      <c r="D59">
        <f t="shared" si="0"/>
        <v>11</v>
      </c>
      <c r="E59" t="str">
        <f t="shared" si="1"/>
        <v>Mar</v>
      </c>
    </row>
    <row r="60" spans="1:5" x14ac:dyDescent="0.5">
      <c r="A60" s="5">
        <v>44631</v>
      </c>
      <c r="B60" t="s">
        <v>3</v>
      </c>
      <c r="C60" s="9">
        <v>23625</v>
      </c>
      <c r="D60">
        <f t="shared" si="0"/>
        <v>11</v>
      </c>
      <c r="E60" t="str">
        <f t="shared" si="1"/>
        <v>Mar</v>
      </c>
    </row>
    <row r="61" spans="1:5" x14ac:dyDescent="0.5">
      <c r="A61" s="5">
        <v>44632</v>
      </c>
      <c r="B61" t="s">
        <v>6</v>
      </c>
      <c r="C61" s="9">
        <v>25830</v>
      </c>
      <c r="D61">
        <f t="shared" si="0"/>
        <v>11</v>
      </c>
      <c r="E61" t="str">
        <f t="shared" si="1"/>
        <v>Mar</v>
      </c>
    </row>
    <row r="62" spans="1:5" x14ac:dyDescent="0.5">
      <c r="A62" s="5">
        <v>44632</v>
      </c>
      <c r="B62" t="s">
        <v>2</v>
      </c>
      <c r="C62" s="9">
        <v>11398</v>
      </c>
      <c r="D62">
        <f t="shared" si="0"/>
        <v>11</v>
      </c>
      <c r="E62" t="str">
        <f t="shared" si="1"/>
        <v>Mar</v>
      </c>
    </row>
    <row r="63" spans="1:5" x14ac:dyDescent="0.5">
      <c r="A63" s="5">
        <v>44634</v>
      </c>
      <c r="B63" t="s">
        <v>122</v>
      </c>
      <c r="C63" s="10">
        <v>10718</v>
      </c>
      <c r="D63">
        <f t="shared" si="0"/>
        <v>12</v>
      </c>
      <c r="E63" t="str">
        <f t="shared" si="1"/>
        <v>Mar</v>
      </c>
    </row>
    <row r="64" spans="1:5" x14ac:dyDescent="0.5">
      <c r="A64" s="5">
        <v>44634</v>
      </c>
      <c r="B64" t="s">
        <v>2</v>
      </c>
      <c r="C64" s="10">
        <v>16190</v>
      </c>
      <c r="D64">
        <f t="shared" si="0"/>
        <v>12</v>
      </c>
      <c r="E64" t="str">
        <f t="shared" si="1"/>
        <v>Mar</v>
      </c>
    </row>
    <row r="65" spans="1:5" x14ac:dyDescent="0.5">
      <c r="A65" s="5">
        <v>44635</v>
      </c>
      <c r="B65" t="s">
        <v>7</v>
      </c>
      <c r="C65" s="9">
        <v>4375</v>
      </c>
      <c r="D65">
        <f t="shared" si="0"/>
        <v>12</v>
      </c>
      <c r="E65" t="str">
        <f t="shared" si="1"/>
        <v>Mar</v>
      </c>
    </row>
    <row r="66" spans="1:5" x14ac:dyDescent="0.5">
      <c r="A66" s="5">
        <v>44635</v>
      </c>
      <c r="B66" t="s">
        <v>2</v>
      </c>
      <c r="C66" s="9">
        <v>7033</v>
      </c>
      <c r="D66">
        <f t="shared" si="0"/>
        <v>12</v>
      </c>
      <c r="E66" t="str">
        <f t="shared" si="1"/>
        <v>Mar</v>
      </c>
    </row>
    <row r="67" spans="1:5" x14ac:dyDescent="0.5">
      <c r="A67" s="5">
        <v>44636</v>
      </c>
      <c r="B67" t="s">
        <v>6</v>
      </c>
      <c r="C67" s="9">
        <v>9157</v>
      </c>
      <c r="D67">
        <f t="shared" si="0"/>
        <v>12</v>
      </c>
      <c r="E67" t="str">
        <f t="shared" si="1"/>
        <v>Mar</v>
      </c>
    </row>
    <row r="68" spans="1:5" x14ac:dyDescent="0.5">
      <c r="A68" s="5">
        <v>44637</v>
      </c>
      <c r="B68" t="s">
        <v>13</v>
      </c>
      <c r="C68" s="9">
        <v>31100</v>
      </c>
      <c r="D68">
        <f t="shared" si="0"/>
        <v>12</v>
      </c>
      <c r="E68" t="str">
        <f t="shared" si="1"/>
        <v>Mar</v>
      </c>
    </row>
    <row r="69" spans="1:5" x14ac:dyDescent="0.5">
      <c r="A69" s="5">
        <v>44637</v>
      </c>
      <c r="B69" t="s">
        <v>10</v>
      </c>
      <c r="C69" s="9">
        <v>26772</v>
      </c>
      <c r="D69">
        <f t="shared" ref="D69:D132" si="2">WEEKNUM(A69,)</f>
        <v>12</v>
      </c>
      <c r="E69" t="str">
        <f t="shared" ref="E69:E132" si="3">TEXT(A69,"mmm")</f>
        <v>Mar</v>
      </c>
    </row>
    <row r="70" spans="1:5" x14ac:dyDescent="0.5">
      <c r="A70" s="5">
        <v>44637</v>
      </c>
      <c r="B70" t="s">
        <v>15</v>
      </c>
      <c r="C70" s="9">
        <v>19276</v>
      </c>
      <c r="D70">
        <f t="shared" si="2"/>
        <v>12</v>
      </c>
      <c r="E70" t="str">
        <f t="shared" si="3"/>
        <v>Mar</v>
      </c>
    </row>
    <row r="71" spans="1:5" x14ac:dyDescent="0.5">
      <c r="A71" s="5">
        <v>44637</v>
      </c>
      <c r="B71" t="s">
        <v>7</v>
      </c>
      <c r="C71" s="9">
        <v>18601</v>
      </c>
      <c r="D71">
        <f t="shared" si="2"/>
        <v>12</v>
      </c>
      <c r="E71" t="str">
        <f t="shared" si="3"/>
        <v>Mar</v>
      </c>
    </row>
    <row r="72" spans="1:5" x14ac:dyDescent="0.5">
      <c r="A72" s="5">
        <v>44639</v>
      </c>
      <c r="B72" t="s">
        <v>2</v>
      </c>
      <c r="C72" s="10">
        <v>15540</v>
      </c>
      <c r="D72">
        <f t="shared" si="2"/>
        <v>12</v>
      </c>
      <c r="E72" t="str">
        <f t="shared" si="3"/>
        <v>Mar</v>
      </c>
    </row>
    <row r="73" spans="1:5" x14ac:dyDescent="0.5">
      <c r="A73" s="5">
        <v>44639</v>
      </c>
      <c r="B73" t="s">
        <v>146</v>
      </c>
      <c r="C73" s="10">
        <v>57400</v>
      </c>
      <c r="D73">
        <f t="shared" si="2"/>
        <v>12</v>
      </c>
      <c r="E73" t="str">
        <f t="shared" si="3"/>
        <v>Mar</v>
      </c>
    </row>
    <row r="74" spans="1:5" x14ac:dyDescent="0.5">
      <c r="A74" s="5">
        <v>44641</v>
      </c>
      <c r="B74" t="s">
        <v>7</v>
      </c>
      <c r="C74" s="9">
        <v>24325</v>
      </c>
      <c r="D74">
        <f t="shared" si="2"/>
        <v>13</v>
      </c>
      <c r="E74" t="str">
        <f t="shared" si="3"/>
        <v>Mar</v>
      </c>
    </row>
    <row r="75" spans="1:5" x14ac:dyDescent="0.5">
      <c r="A75" s="5">
        <v>44641</v>
      </c>
      <c r="B75" t="s">
        <v>16</v>
      </c>
      <c r="C75" s="9">
        <v>46541</v>
      </c>
      <c r="D75">
        <f t="shared" si="2"/>
        <v>13</v>
      </c>
      <c r="E75" t="str">
        <f t="shared" si="3"/>
        <v>Mar</v>
      </c>
    </row>
    <row r="76" spans="1:5" x14ac:dyDescent="0.5">
      <c r="A76" s="5">
        <v>44642</v>
      </c>
      <c r="B76" t="s">
        <v>122</v>
      </c>
      <c r="C76" s="10">
        <v>5600</v>
      </c>
      <c r="D76">
        <f t="shared" si="2"/>
        <v>13</v>
      </c>
      <c r="E76" t="str">
        <f t="shared" si="3"/>
        <v>Mar</v>
      </c>
    </row>
    <row r="77" spans="1:5" x14ac:dyDescent="0.5">
      <c r="A77" s="5">
        <v>44643</v>
      </c>
      <c r="B77" t="s">
        <v>11</v>
      </c>
      <c r="C77" s="9">
        <v>17850</v>
      </c>
      <c r="D77">
        <f t="shared" si="2"/>
        <v>13</v>
      </c>
      <c r="E77" t="str">
        <f t="shared" si="3"/>
        <v>Mar</v>
      </c>
    </row>
    <row r="78" spans="1:5" x14ac:dyDescent="0.5">
      <c r="A78" s="5">
        <v>44644</v>
      </c>
      <c r="B78" t="s">
        <v>9</v>
      </c>
      <c r="C78" s="9">
        <v>8122</v>
      </c>
      <c r="D78">
        <f t="shared" si="2"/>
        <v>13</v>
      </c>
      <c r="E78" t="str">
        <f t="shared" si="3"/>
        <v>Mar</v>
      </c>
    </row>
    <row r="79" spans="1:5" x14ac:dyDescent="0.5">
      <c r="A79" s="5">
        <v>44644</v>
      </c>
      <c r="B79" t="s">
        <v>2</v>
      </c>
      <c r="C79" s="9">
        <v>8779</v>
      </c>
      <c r="D79">
        <f t="shared" si="2"/>
        <v>13</v>
      </c>
      <c r="E79" t="str">
        <f t="shared" si="3"/>
        <v>Mar</v>
      </c>
    </row>
    <row r="80" spans="1:5" x14ac:dyDescent="0.5">
      <c r="A80" s="5">
        <v>44644</v>
      </c>
      <c r="B80" t="s">
        <v>6</v>
      </c>
      <c r="C80" s="9">
        <v>14172</v>
      </c>
      <c r="D80">
        <f t="shared" si="2"/>
        <v>13</v>
      </c>
      <c r="E80" t="str">
        <f t="shared" si="3"/>
        <v>Mar</v>
      </c>
    </row>
    <row r="81" spans="1:5" x14ac:dyDescent="0.5">
      <c r="A81" s="5">
        <v>44644</v>
      </c>
      <c r="B81" t="s">
        <v>2</v>
      </c>
      <c r="C81" s="10">
        <v>14250</v>
      </c>
      <c r="D81">
        <f t="shared" si="2"/>
        <v>13</v>
      </c>
      <c r="E81" t="str">
        <f t="shared" si="3"/>
        <v>Mar</v>
      </c>
    </row>
    <row r="82" spans="1:5" x14ac:dyDescent="0.5">
      <c r="A82" s="5">
        <v>44645</v>
      </c>
      <c r="B82" t="s">
        <v>6</v>
      </c>
      <c r="C82" s="9">
        <v>17269</v>
      </c>
      <c r="D82">
        <f t="shared" si="2"/>
        <v>13</v>
      </c>
      <c r="E82" t="str">
        <f t="shared" si="3"/>
        <v>Mar</v>
      </c>
    </row>
    <row r="83" spans="1:5" x14ac:dyDescent="0.5">
      <c r="A83" s="5">
        <v>44646</v>
      </c>
      <c r="B83" t="s">
        <v>3</v>
      </c>
      <c r="C83" s="9">
        <v>25200</v>
      </c>
      <c r="D83">
        <f t="shared" si="2"/>
        <v>13</v>
      </c>
      <c r="E83" t="str">
        <f t="shared" si="3"/>
        <v>Mar</v>
      </c>
    </row>
    <row r="84" spans="1:5" x14ac:dyDescent="0.5">
      <c r="A84" s="5">
        <v>44646</v>
      </c>
      <c r="B84" t="s">
        <v>6</v>
      </c>
      <c r="C84" s="9">
        <v>31884</v>
      </c>
      <c r="D84">
        <f t="shared" si="2"/>
        <v>13</v>
      </c>
      <c r="E84" t="str">
        <f t="shared" si="3"/>
        <v>Mar</v>
      </c>
    </row>
    <row r="85" spans="1:5" x14ac:dyDescent="0.5">
      <c r="A85" s="5">
        <v>44646</v>
      </c>
      <c r="B85" t="s">
        <v>2</v>
      </c>
      <c r="C85" s="10">
        <v>51375</v>
      </c>
      <c r="D85">
        <f t="shared" si="2"/>
        <v>13</v>
      </c>
      <c r="E85" t="str">
        <f t="shared" si="3"/>
        <v>Mar</v>
      </c>
    </row>
    <row r="86" spans="1:5" x14ac:dyDescent="0.5">
      <c r="A86" s="5">
        <v>44649</v>
      </c>
      <c r="B86" t="s">
        <v>3</v>
      </c>
      <c r="C86" s="9">
        <v>67200</v>
      </c>
      <c r="D86">
        <f t="shared" si="2"/>
        <v>14</v>
      </c>
      <c r="E86" t="str">
        <f t="shared" si="3"/>
        <v>Mar</v>
      </c>
    </row>
    <row r="87" spans="1:5" x14ac:dyDescent="0.5">
      <c r="A87" s="5">
        <v>44650</v>
      </c>
      <c r="B87" t="s">
        <v>13</v>
      </c>
      <c r="C87" s="9">
        <v>44304</v>
      </c>
      <c r="D87">
        <f t="shared" si="2"/>
        <v>14</v>
      </c>
      <c r="E87" t="str">
        <f t="shared" si="3"/>
        <v>Mar</v>
      </c>
    </row>
    <row r="88" spans="1:5" x14ac:dyDescent="0.5">
      <c r="A88" s="5">
        <v>44650</v>
      </c>
      <c r="B88" t="s">
        <v>122</v>
      </c>
      <c r="C88" s="10">
        <v>8480</v>
      </c>
      <c r="D88">
        <f t="shared" si="2"/>
        <v>14</v>
      </c>
      <c r="E88" t="str">
        <f t="shared" si="3"/>
        <v>Mar</v>
      </c>
    </row>
    <row r="89" spans="1:5" x14ac:dyDescent="0.5">
      <c r="A89" s="5">
        <v>44650</v>
      </c>
      <c r="B89" t="s">
        <v>146</v>
      </c>
      <c r="C89" s="10">
        <v>46000</v>
      </c>
      <c r="D89">
        <f t="shared" si="2"/>
        <v>14</v>
      </c>
      <c r="E89" t="str">
        <f t="shared" si="3"/>
        <v>Mar</v>
      </c>
    </row>
    <row r="90" spans="1:5" x14ac:dyDescent="0.5">
      <c r="A90" s="5">
        <v>44652</v>
      </c>
      <c r="B90" t="s">
        <v>6</v>
      </c>
      <c r="C90" s="9">
        <v>23028</v>
      </c>
      <c r="D90">
        <f t="shared" si="2"/>
        <v>14</v>
      </c>
      <c r="E90" t="str">
        <f t="shared" si="3"/>
        <v>Apr</v>
      </c>
    </row>
    <row r="91" spans="1:5" x14ac:dyDescent="0.5">
      <c r="A91" s="5">
        <v>44652</v>
      </c>
      <c r="B91" t="s">
        <v>146</v>
      </c>
      <c r="C91" s="10">
        <v>57400</v>
      </c>
      <c r="D91">
        <f t="shared" si="2"/>
        <v>14</v>
      </c>
      <c r="E91" t="str">
        <f t="shared" si="3"/>
        <v>Apr</v>
      </c>
    </row>
    <row r="92" spans="1:5" x14ac:dyDescent="0.5">
      <c r="A92" s="5">
        <v>44653</v>
      </c>
      <c r="B92" t="s">
        <v>6</v>
      </c>
      <c r="C92" s="9">
        <v>9593</v>
      </c>
      <c r="D92">
        <f t="shared" si="2"/>
        <v>14</v>
      </c>
      <c r="E92" t="str">
        <f t="shared" si="3"/>
        <v>Apr</v>
      </c>
    </row>
    <row r="93" spans="1:5" x14ac:dyDescent="0.5">
      <c r="A93" s="5">
        <v>44653</v>
      </c>
      <c r="B93" t="s">
        <v>7</v>
      </c>
      <c r="C93" s="9">
        <v>24800</v>
      </c>
      <c r="D93">
        <f t="shared" si="2"/>
        <v>14</v>
      </c>
      <c r="E93" t="str">
        <f t="shared" si="3"/>
        <v>Apr</v>
      </c>
    </row>
    <row r="94" spans="1:5" x14ac:dyDescent="0.5">
      <c r="A94" s="5">
        <v>44655</v>
      </c>
      <c r="B94" t="s">
        <v>7</v>
      </c>
      <c r="C94" s="9">
        <v>35676</v>
      </c>
      <c r="D94">
        <f t="shared" si="2"/>
        <v>15</v>
      </c>
      <c r="E94" t="str">
        <f t="shared" si="3"/>
        <v>Apr</v>
      </c>
    </row>
    <row r="95" spans="1:5" x14ac:dyDescent="0.5">
      <c r="A95" s="5">
        <v>44655</v>
      </c>
      <c r="B95" t="s">
        <v>2</v>
      </c>
      <c r="C95" s="9">
        <v>9219</v>
      </c>
      <c r="D95">
        <f t="shared" si="2"/>
        <v>15</v>
      </c>
      <c r="E95" t="str">
        <f t="shared" si="3"/>
        <v>Apr</v>
      </c>
    </row>
    <row r="96" spans="1:5" x14ac:dyDescent="0.5">
      <c r="A96" s="5">
        <v>44658</v>
      </c>
      <c r="B96" t="s">
        <v>2</v>
      </c>
      <c r="C96" s="9">
        <v>18824</v>
      </c>
      <c r="D96">
        <f t="shared" si="2"/>
        <v>15</v>
      </c>
      <c r="E96" t="str">
        <f t="shared" si="3"/>
        <v>Apr</v>
      </c>
    </row>
    <row r="97" spans="1:5" x14ac:dyDescent="0.5">
      <c r="A97" s="5">
        <v>44658</v>
      </c>
      <c r="B97" t="s">
        <v>12</v>
      </c>
      <c r="C97" s="9">
        <v>55650</v>
      </c>
      <c r="D97">
        <f t="shared" si="2"/>
        <v>15</v>
      </c>
      <c r="E97" t="str">
        <f t="shared" si="3"/>
        <v>Apr</v>
      </c>
    </row>
    <row r="98" spans="1:5" x14ac:dyDescent="0.5">
      <c r="A98" s="5">
        <v>44659</v>
      </c>
      <c r="B98" t="s">
        <v>2</v>
      </c>
      <c r="C98" s="9">
        <v>6028</v>
      </c>
      <c r="D98">
        <f t="shared" si="2"/>
        <v>15</v>
      </c>
      <c r="E98" t="str">
        <f t="shared" si="3"/>
        <v>Apr</v>
      </c>
    </row>
    <row r="99" spans="1:5" x14ac:dyDescent="0.5">
      <c r="A99" s="5">
        <v>44659</v>
      </c>
      <c r="B99" t="s">
        <v>2</v>
      </c>
      <c r="C99" s="10">
        <v>14155</v>
      </c>
      <c r="D99">
        <f t="shared" si="2"/>
        <v>15</v>
      </c>
      <c r="E99" t="str">
        <f t="shared" si="3"/>
        <v>Apr</v>
      </c>
    </row>
    <row r="100" spans="1:5" x14ac:dyDescent="0.5">
      <c r="A100" s="5">
        <v>44660</v>
      </c>
      <c r="B100" t="s">
        <v>15</v>
      </c>
      <c r="C100" s="9">
        <v>28773</v>
      </c>
      <c r="D100">
        <f t="shared" si="2"/>
        <v>15</v>
      </c>
      <c r="E100" t="str">
        <f t="shared" si="3"/>
        <v>Apr</v>
      </c>
    </row>
    <row r="101" spans="1:5" x14ac:dyDescent="0.5">
      <c r="A101" s="5">
        <v>44660</v>
      </c>
      <c r="B101" t="s">
        <v>122</v>
      </c>
      <c r="C101" s="10">
        <v>14740</v>
      </c>
      <c r="D101">
        <f t="shared" si="2"/>
        <v>15</v>
      </c>
      <c r="E101" t="str">
        <f t="shared" si="3"/>
        <v>Apr</v>
      </c>
    </row>
    <row r="102" spans="1:5" x14ac:dyDescent="0.5">
      <c r="A102" s="5">
        <v>44661</v>
      </c>
      <c r="B102" t="s">
        <v>3</v>
      </c>
      <c r="C102" s="9">
        <v>16800</v>
      </c>
      <c r="D102">
        <f t="shared" si="2"/>
        <v>16</v>
      </c>
      <c r="E102" t="str">
        <f t="shared" si="3"/>
        <v>Apr</v>
      </c>
    </row>
    <row r="103" spans="1:5" x14ac:dyDescent="0.5">
      <c r="A103" s="5">
        <v>44662</v>
      </c>
      <c r="B103" t="s">
        <v>14</v>
      </c>
      <c r="C103" s="9">
        <v>7806</v>
      </c>
      <c r="D103">
        <f t="shared" si="2"/>
        <v>16</v>
      </c>
      <c r="E103" t="str">
        <f t="shared" si="3"/>
        <v>Apr</v>
      </c>
    </row>
    <row r="104" spans="1:5" x14ac:dyDescent="0.5">
      <c r="A104" s="5">
        <v>44663</v>
      </c>
      <c r="B104" t="s">
        <v>9</v>
      </c>
      <c r="C104" s="9">
        <v>5971</v>
      </c>
      <c r="D104">
        <f t="shared" si="2"/>
        <v>16</v>
      </c>
      <c r="E104" t="str">
        <f t="shared" si="3"/>
        <v>Apr</v>
      </c>
    </row>
    <row r="105" spans="1:5" x14ac:dyDescent="0.5">
      <c r="A105" s="5">
        <v>44663</v>
      </c>
      <c r="B105" t="s">
        <v>6</v>
      </c>
      <c r="C105" s="9">
        <v>14762</v>
      </c>
      <c r="D105">
        <f t="shared" si="2"/>
        <v>16</v>
      </c>
      <c r="E105" t="str">
        <f t="shared" si="3"/>
        <v>Apr</v>
      </c>
    </row>
    <row r="106" spans="1:5" x14ac:dyDescent="0.5">
      <c r="A106" s="5">
        <v>44663</v>
      </c>
      <c r="B106" t="s">
        <v>2</v>
      </c>
      <c r="C106" s="10">
        <v>28865</v>
      </c>
      <c r="D106">
        <f t="shared" si="2"/>
        <v>16</v>
      </c>
      <c r="E106" t="str">
        <f t="shared" si="3"/>
        <v>Apr</v>
      </c>
    </row>
    <row r="107" spans="1:5" x14ac:dyDescent="0.5">
      <c r="A107" s="5">
        <v>44664</v>
      </c>
      <c r="B107" t="s">
        <v>7</v>
      </c>
      <c r="C107" s="9">
        <v>10800</v>
      </c>
      <c r="D107">
        <f t="shared" si="2"/>
        <v>16</v>
      </c>
      <c r="E107" t="str">
        <f t="shared" si="3"/>
        <v>Apr</v>
      </c>
    </row>
    <row r="108" spans="1:5" x14ac:dyDescent="0.5">
      <c r="A108" s="5">
        <v>44665</v>
      </c>
      <c r="B108" t="s">
        <v>3</v>
      </c>
      <c r="C108" s="9">
        <v>16800</v>
      </c>
      <c r="D108">
        <f t="shared" si="2"/>
        <v>16</v>
      </c>
      <c r="E108" t="str">
        <f t="shared" si="3"/>
        <v>Apr</v>
      </c>
    </row>
    <row r="109" spans="1:5" x14ac:dyDescent="0.5">
      <c r="A109" s="5">
        <v>44665</v>
      </c>
      <c r="B109" t="s">
        <v>122</v>
      </c>
      <c r="C109" s="10">
        <v>25624</v>
      </c>
      <c r="D109">
        <f t="shared" si="2"/>
        <v>16</v>
      </c>
      <c r="E109" t="str">
        <f t="shared" si="3"/>
        <v>Apr</v>
      </c>
    </row>
    <row r="110" spans="1:5" x14ac:dyDescent="0.5">
      <c r="A110" s="5">
        <v>44666</v>
      </c>
      <c r="B110" t="s">
        <v>2</v>
      </c>
      <c r="C110" s="9">
        <v>8136</v>
      </c>
      <c r="D110">
        <f t="shared" si="2"/>
        <v>16</v>
      </c>
      <c r="E110" t="str">
        <f t="shared" si="3"/>
        <v>Apr</v>
      </c>
    </row>
    <row r="111" spans="1:5" x14ac:dyDescent="0.5">
      <c r="A111" s="5">
        <v>44666</v>
      </c>
      <c r="B111" t="s">
        <v>6</v>
      </c>
      <c r="C111" s="9">
        <v>17712</v>
      </c>
      <c r="D111">
        <f t="shared" si="2"/>
        <v>16</v>
      </c>
      <c r="E111" t="str">
        <f t="shared" si="3"/>
        <v>Apr</v>
      </c>
    </row>
    <row r="112" spans="1:5" x14ac:dyDescent="0.5">
      <c r="A112" s="5">
        <v>44666</v>
      </c>
      <c r="B112" t="s">
        <v>146</v>
      </c>
      <c r="C112" s="10">
        <v>13800</v>
      </c>
      <c r="D112">
        <f t="shared" si="2"/>
        <v>16</v>
      </c>
      <c r="E112" t="str">
        <f t="shared" si="3"/>
        <v>Apr</v>
      </c>
    </row>
    <row r="113" spans="1:5" x14ac:dyDescent="0.5">
      <c r="A113" s="5">
        <v>44667</v>
      </c>
      <c r="B113" t="s">
        <v>6</v>
      </c>
      <c r="C113" s="9">
        <v>34250</v>
      </c>
      <c r="D113">
        <f t="shared" si="2"/>
        <v>16</v>
      </c>
      <c r="E113" t="str">
        <f t="shared" si="3"/>
        <v>Apr</v>
      </c>
    </row>
    <row r="114" spans="1:5" x14ac:dyDescent="0.5">
      <c r="A114" s="5">
        <v>44667</v>
      </c>
      <c r="B114" t="s">
        <v>2</v>
      </c>
      <c r="C114" s="10">
        <v>22180</v>
      </c>
      <c r="D114">
        <f t="shared" si="2"/>
        <v>16</v>
      </c>
      <c r="E114" t="str">
        <f t="shared" si="3"/>
        <v>Apr</v>
      </c>
    </row>
    <row r="115" spans="1:5" x14ac:dyDescent="0.5">
      <c r="A115" s="5">
        <v>44668</v>
      </c>
      <c r="B115" t="s">
        <v>13</v>
      </c>
      <c r="C115" s="9">
        <v>38004</v>
      </c>
      <c r="D115">
        <f t="shared" si="2"/>
        <v>17</v>
      </c>
      <c r="E115" t="str">
        <f t="shared" si="3"/>
        <v>Apr</v>
      </c>
    </row>
    <row r="116" spans="1:5" x14ac:dyDescent="0.5">
      <c r="A116" s="5">
        <v>44669</v>
      </c>
      <c r="B116" t="s">
        <v>7</v>
      </c>
      <c r="C116" s="9">
        <v>28750</v>
      </c>
      <c r="D116">
        <f t="shared" si="2"/>
        <v>17</v>
      </c>
      <c r="E116" t="str">
        <f t="shared" si="3"/>
        <v>Apr</v>
      </c>
    </row>
    <row r="117" spans="1:5" x14ac:dyDescent="0.5">
      <c r="A117" s="5">
        <v>44670</v>
      </c>
      <c r="B117" t="s">
        <v>6</v>
      </c>
      <c r="C117" s="9">
        <v>36905</v>
      </c>
      <c r="D117">
        <f t="shared" si="2"/>
        <v>17</v>
      </c>
      <c r="E117" t="str">
        <f t="shared" si="3"/>
        <v>Apr</v>
      </c>
    </row>
    <row r="118" spans="1:5" x14ac:dyDescent="0.5">
      <c r="A118" s="5">
        <v>44671</v>
      </c>
      <c r="B118" t="s">
        <v>3</v>
      </c>
      <c r="C118" s="9">
        <v>33600</v>
      </c>
      <c r="D118">
        <f t="shared" si="2"/>
        <v>17</v>
      </c>
      <c r="E118" t="str">
        <f t="shared" si="3"/>
        <v>Apr</v>
      </c>
    </row>
    <row r="119" spans="1:5" x14ac:dyDescent="0.5">
      <c r="A119" s="5">
        <v>44671</v>
      </c>
      <c r="B119" t="s">
        <v>7</v>
      </c>
      <c r="C119" s="9">
        <v>18600</v>
      </c>
      <c r="D119">
        <f t="shared" si="2"/>
        <v>17</v>
      </c>
      <c r="E119" t="str">
        <f t="shared" si="3"/>
        <v>Apr</v>
      </c>
    </row>
    <row r="120" spans="1:5" x14ac:dyDescent="0.5">
      <c r="A120" s="5">
        <v>44672</v>
      </c>
      <c r="B120" t="s">
        <v>4</v>
      </c>
      <c r="C120" s="9">
        <v>16020</v>
      </c>
      <c r="D120">
        <f t="shared" si="2"/>
        <v>17</v>
      </c>
      <c r="E120" t="str">
        <f t="shared" si="3"/>
        <v>Apr</v>
      </c>
    </row>
    <row r="121" spans="1:5" x14ac:dyDescent="0.5">
      <c r="A121" s="5">
        <v>44673</v>
      </c>
      <c r="B121" t="s">
        <v>2</v>
      </c>
      <c r="C121" s="9">
        <v>16177</v>
      </c>
      <c r="D121">
        <f t="shared" si="2"/>
        <v>17</v>
      </c>
      <c r="E121" t="str">
        <f t="shared" si="3"/>
        <v>Apr</v>
      </c>
    </row>
    <row r="122" spans="1:5" x14ac:dyDescent="0.5">
      <c r="A122" s="5">
        <v>44674</v>
      </c>
      <c r="B122" t="s">
        <v>12</v>
      </c>
      <c r="C122" s="9">
        <v>68250</v>
      </c>
      <c r="D122">
        <f t="shared" si="2"/>
        <v>17</v>
      </c>
      <c r="E122" t="str">
        <f t="shared" si="3"/>
        <v>Apr</v>
      </c>
    </row>
    <row r="123" spans="1:5" x14ac:dyDescent="0.5">
      <c r="A123" s="5">
        <v>44674</v>
      </c>
      <c r="B123" t="s">
        <v>9</v>
      </c>
      <c r="C123" s="9">
        <v>7440</v>
      </c>
      <c r="D123">
        <f t="shared" si="2"/>
        <v>17</v>
      </c>
      <c r="E123" t="str">
        <f t="shared" si="3"/>
        <v>Apr</v>
      </c>
    </row>
    <row r="124" spans="1:5" x14ac:dyDescent="0.5">
      <c r="A124" s="5">
        <v>44674</v>
      </c>
      <c r="B124" t="s">
        <v>2</v>
      </c>
      <c r="C124" s="10">
        <v>52215</v>
      </c>
      <c r="D124">
        <f t="shared" si="2"/>
        <v>17</v>
      </c>
      <c r="E124" t="str">
        <f t="shared" si="3"/>
        <v>Apr</v>
      </c>
    </row>
    <row r="125" spans="1:5" x14ac:dyDescent="0.5">
      <c r="A125" s="5">
        <v>44676</v>
      </c>
      <c r="B125" t="s">
        <v>2</v>
      </c>
      <c r="C125" s="9">
        <v>2837</v>
      </c>
      <c r="D125">
        <f t="shared" si="2"/>
        <v>18</v>
      </c>
      <c r="E125" t="str">
        <f t="shared" si="3"/>
        <v>Apr</v>
      </c>
    </row>
    <row r="126" spans="1:5" x14ac:dyDescent="0.5">
      <c r="A126" s="5">
        <v>44677</v>
      </c>
      <c r="B126" t="s">
        <v>6</v>
      </c>
      <c r="C126" s="9">
        <v>10331</v>
      </c>
      <c r="D126">
        <f t="shared" si="2"/>
        <v>18</v>
      </c>
      <c r="E126" t="str">
        <f t="shared" si="3"/>
        <v>Apr</v>
      </c>
    </row>
    <row r="127" spans="1:5" x14ac:dyDescent="0.5">
      <c r="A127" s="5">
        <v>44677</v>
      </c>
      <c r="B127" t="s">
        <v>2</v>
      </c>
      <c r="C127" s="9">
        <v>12656</v>
      </c>
      <c r="D127">
        <f t="shared" si="2"/>
        <v>18</v>
      </c>
      <c r="E127" t="str">
        <f t="shared" si="3"/>
        <v>Apr</v>
      </c>
    </row>
    <row r="128" spans="1:5" x14ac:dyDescent="0.5">
      <c r="A128" s="5">
        <v>44679</v>
      </c>
      <c r="B128" t="s">
        <v>2</v>
      </c>
      <c r="C128" s="9">
        <v>7769</v>
      </c>
      <c r="D128">
        <f t="shared" si="2"/>
        <v>18</v>
      </c>
      <c r="E128" t="str">
        <f t="shared" si="3"/>
        <v>Apr</v>
      </c>
    </row>
    <row r="129" spans="1:5" x14ac:dyDescent="0.5">
      <c r="A129" s="5">
        <v>44680</v>
      </c>
      <c r="B129" t="s">
        <v>11</v>
      </c>
      <c r="C129" s="9">
        <v>39375</v>
      </c>
      <c r="D129">
        <f t="shared" si="2"/>
        <v>18</v>
      </c>
      <c r="E129" t="str">
        <f t="shared" si="3"/>
        <v>Apr</v>
      </c>
    </row>
    <row r="130" spans="1:5" x14ac:dyDescent="0.5">
      <c r="A130" s="5">
        <v>44680</v>
      </c>
      <c r="B130" t="s">
        <v>12</v>
      </c>
      <c r="C130" s="9">
        <v>28035</v>
      </c>
      <c r="D130">
        <f t="shared" si="2"/>
        <v>18</v>
      </c>
      <c r="E130" t="str">
        <f t="shared" si="3"/>
        <v>Apr</v>
      </c>
    </row>
    <row r="131" spans="1:5" x14ac:dyDescent="0.5">
      <c r="A131" s="5">
        <v>44681</v>
      </c>
      <c r="B131" t="s">
        <v>6</v>
      </c>
      <c r="C131" s="9">
        <v>7971</v>
      </c>
      <c r="D131">
        <f t="shared" si="2"/>
        <v>18</v>
      </c>
      <c r="E131" t="str">
        <f t="shared" si="3"/>
        <v>Apr</v>
      </c>
    </row>
    <row r="132" spans="1:5" x14ac:dyDescent="0.5">
      <c r="A132" s="5">
        <v>44682</v>
      </c>
      <c r="B132" t="s">
        <v>3</v>
      </c>
      <c r="C132" s="9">
        <v>26736</v>
      </c>
      <c r="D132">
        <f t="shared" si="2"/>
        <v>19</v>
      </c>
      <c r="E132" t="str">
        <f t="shared" si="3"/>
        <v>May</v>
      </c>
    </row>
    <row r="133" spans="1:5" x14ac:dyDescent="0.5">
      <c r="A133" s="5">
        <v>44683</v>
      </c>
      <c r="B133" t="s">
        <v>7</v>
      </c>
      <c r="C133" s="9">
        <v>14750</v>
      </c>
      <c r="D133">
        <f t="shared" ref="D133:D158" si="4">WEEKNUM(A133,)</f>
        <v>19</v>
      </c>
      <c r="E133" t="str">
        <f t="shared" ref="E133:E158" si="5">TEXT(A133,"mmm")</f>
        <v>May</v>
      </c>
    </row>
    <row r="134" spans="1:5" x14ac:dyDescent="0.5">
      <c r="A134" s="5">
        <v>44683</v>
      </c>
      <c r="B134" t="s">
        <v>2</v>
      </c>
      <c r="C134" s="9">
        <v>7769</v>
      </c>
      <c r="D134">
        <f t="shared" si="4"/>
        <v>19</v>
      </c>
      <c r="E134" t="str">
        <f t="shared" si="5"/>
        <v>May</v>
      </c>
    </row>
    <row r="135" spans="1:5" x14ac:dyDescent="0.5">
      <c r="A135" s="5">
        <v>44686</v>
      </c>
      <c r="B135" t="s">
        <v>10</v>
      </c>
      <c r="C135" s="9">
        <v>14520</v>
      </c>
      <c r="D135">
        <f t="shared" si="4"/>
        <v>19</v>
      </c>
      <c r="E135" t="str">
        <f t="shared" si="5"/>
        <v>May</v>
      </c>
    </row>
    <row r="136" spans="1:5" x14ac:dyDescent="0.5">
      <c r="A136" s="5">
        <v>44686</v>
      </c>
      <c r="B136" t="s">
        <v>2</v>
      </c>
      <c r="C136" s="10">
        <v>6900</v>
      </c>
      <c r="D136">
        <f t="shared" si="4"/>
        <v>19</v>
      </c>
      <c r="E136" t="str">
        <f t="shared" si="5"/>
        <v>May</v>
      </c>
    </row>
    <row r="137" spans="1:5" x14ac:dyDescent="0.5">
      <c r="A137" s="5">
        <v>44687</v>
      </c>
      <c r="B137" t="s">
        <v>9</v>
      </c>
      <c r="C137" s="9">
        <v>6030</v>
      </c>
      <c r="D137">
        <f t="shared" si="4"/>
        <v>19</v>
      </c>
      <c r="E137" t="str">
        <f t="shared" si="5"/>
        <v>May</v>
      </c>
    </row>
    <row r="138" spans="1:5" x14ac:dyDescent="0.5">
      <c r="A138" s="5">
        <v>44688</v>
      </c>
      <c r="B138" t="s">
        <v>3</v>
      </c>
      <c r="C138" s="9">
        <v>25200</v>
      </c>
      <c r="D138">
        <f t="shared" si="4"/>
        <v>19</v>
      </c>
      <c r="E138" t="str">
        <f t="shared" si="5"/>
        <v>May</v>
      </c>
    </row>
    <row r="139" spans="1:5" x14ac:dyDescent="0.5">
      <c r="A139" s="5">
        <v>44689</v>
      </c>
      <c r="B139" t="s">
        <v>2</v>
      </c>
      <c r="C139" s="10">
        <v>23017</v>
      </c>
      <c r="D139">
        <f t="shared" si="4"/>
        <v>20</v>
      </c>
      <c r="E139" t="str">
        <f t="shared" si="5"/>
        <v>May</v>
      </c>
    </row>
    <row r="140" spans="1:5" x14ac:dyDescent="0.5">
      <c r="A140" s="5">
        <v>44691</v>
      </c>
      <c r="B140" t="s">
        <v>3</v>
      </c>
      <c r="C140" s="9">
        <v>23280</v>
      </c>
      <c r="D140">
        <f t="shared" si="4"/>
        <v>20</v>
      </c>
      <c r="E140" t="str">
        <f t="shared" si="5"/>
        <v>May</v>
      </c>
    </row>
    <row r="141" spans="1:5" x14ac:dyDescent="0.5">
      <c r="A141" s="5">
        <v>44694</v>
      </c>
      <c r="B141" t="s">
        <v>4</v>
      </c>
      <c r="C141" s="9">
        <v>6972</v>
      </c>
      <c r="D141">
        <f t="shared" si="4"/>
        <v>20</v>
      </c>
      <c r="E141" t="str">
        <f t="shared" si="5"/>
        <v>May</v>
      </c>
    </row>
    <row r="142" spans="1:5" x14ac:dyDescent="0.5">
      <c r="A142" s="5">
        <v>44694</v>
      </c>
      <c r="B142" t="s">
        <v>6</v>
      </c>
      <c r="C142" s="9">
        <v>13641</v>
      </c>
      <c r="D142">
        <f t="shared" si="4"/>
        <v>20</v>
      </c>
      <c r="E142" t="str">
        <f t="shared" si="5"/>
        <v>May</v>
      </c>
    </row>
    <row r="143" spans="1:5" x14ac:dyDescent="0.5">
      <c r="A143" s="5">
        <v>44696</v>
      </c>
      <c r="B143" t="s">
        <v>146</v>
      </c>
      <c r="C143" s="10">
        <v>68900</v>
      </c>
      <c r="D143">
        <f t="shared" si="4"/>
        <v>21</v>
      </c>
      <c r="E143" t="str">
        <f t="shared" si="5"/>
        <v>May</v>
      </c>
    </row>
    <row r="144" spans="1:5" x14ac:dyDescent="0.5">
      <c r="A144" s="5">
        <v>44698</v>
      </c>
      <c r="B144" t="s">
        <v>2</v>
      </c>
      <c r="C144" s="10">
        <v>10680</v>
      </c>
      <c r="D144">
        <f t="shared" si="4"/>
        <v>21</v>
      </c>
      <c r="E144" t="str">
        <f t="shared" si="5"/>
        <v>May</v>
      </c>
    </row>
    <row r="145" spans="1:5" x14ac:dyDescent="0.5">
      <c r="A145" s="5">
        <v>44699</v>
      </c>
      <c r="B145" t="s">
        <v>7</v>
      </c>
      <c r="C145" s="9">
        <v>19200</v>
      </c>
      <c r="D145">
        <f t="shared" si="4"/>
        <v>21</v>
      </c>
      <c r="E145" t="str">
        <f t="shared" si="5"/>
        <v>May</v>
      </c>
    </row>
    <row r="146" spans="1:5" x14ac:dyDescent="0.5">
      <c r="A146" s="5">
        <v>44701</v>
      </c>
      <c r="B146" t="s">
        <v>7</v>
      </c>
      <c r="C146" s="9">
        <v>25400</v>
      </c>
      <c r="D146">
        <f t="shared" si="4"/>
        <v>21</v>
      </c>
      <c r="E146" t="str">
        <f t="shared" si="5"/>
        <v>May</v>
      </c>
    </row>
    <row r="147" spans="1:5" x14ac:dyDescent="0.5">
      <c r="A147" s="5">
        <v>44701</v>
      </c>
      <c r="B147" t="s">
        <v>8</v>
      </c>
      <c r="C147" s="9">
        <v>9060</v>
      </c>
      <c r="D147">
        <f t="shared" si="4"/>
        <v>21</v>
      </c>
      <c r="E147" t="str">
        <f t="shared" si="5"/>
        <v>May</v>
      </c>
    </row>
    <row r="148" spans="1:5" x14ac:dyDescent="0.5">
      <c r="A148" s="5">
        <v>44702</v>
      </c>
      <c r="B148" t="s">
        <v>3</v>
      </c>
      <c r="C148" s="9">
        <v>25200</v>
      </c>
      <c r="D148">
        <f t="shared" si="4"/>
        <v>21</v>
      </c>
      <c r="E148" t="str">
        <f t="shared" si="5"/>
        <v>May</v>
      </c>
    </row>
    <row r="149" spans="1:5" x14ac:dyDescent="0.5">
      <c r="A149" s="5">
        <v>44704</v>
      </c>
      <c r="B149" t="s">
        <v>4</v>
      </c>
      <c r="C149" s="9">
        <v>13200</v>
      </c>
      <c r="D149">
        <f t="shared" si="4"/>
        <v>22</v>
      </c>
      <c r="E149" t="str">
        <f t="shared" si="5"/>
        <v>May</v>
      </c>
    </row>
    <row r="150" spans="1:5" x14ac:dyDescent="0.5">
      <c r="A150" s="5">
        <v>44704</v>
      </c>
      <c r="B150" t="s">
        <v>2</v>
      </c>
      <c r="C150" s="9">
        <v>6033</v>
      </c>
      <c r="D150">
        <f t="shared" si="4"/>
        <v>22</v>
      </c>
      <c r="E150" t="str">
        <f t="shared" si="5"/>
        <v>May</v>
      </c>
    </row>
    <row r="151" spans="1:5" x14ac:dyDescent="0.5">
      <c r="A151" s="5">
        <v>44704</v>
      </c>
      <c r="B151" t="s">
        <v>5</v>
      </c>
      <c r="C151" s="9">
        <v>16176</v>
      </c>
      <c r="D151">
        <f t="shared" si="4"/>
        <v>22</v>
      </c>
      <c r="E151" t="str">
        <f t="shared" si="5"/>
        <v>May</v>
      </c>
    </row>
    <row r="152" spans="1:5" x14ac:dyDescent="0.5">
      <c r="A152" s="5">
        <v>44704</v>
      </c>
      <c r="B152" t="s">
        <v>6</v>
      </c>
      <c r="C152" s="9">
        <v>29500</v>
      </c>
      <c r="D152">
        <f t="shared" si="4"/>
        <v>22</v>
      </c>
      <c r="E152" t="str">
        <f t="shared" si="5"/>
        <v>May</v>
      </c>
    </row>
    <row r="153" spans="1:5" x14ac:dyDescent="0.5">
      <c r="A153" s="5">
        <v>44706</v>
      </c>
      <c r="B153" t="s">
        <v>2</v>
      </c>
      <c r="C153" s="9">
        <v>25797</v>
      </c>
      <c r="D153">
        <f t="shared" si="4"/>
        <v>22</v>
      </c>
      <c r="E153" t="str">
        <f t="shared" si="5"/>
        <v>May</v>
      </c>
    </row>
    <row r="154" spans="1:5" x14ac:dyDescent="0.5">
      <c r="A154" s="5">
        <v>44706</v>
      </c>
      <c r="B154" t="s">
        <v>2</v>
      </c>
      <c r="C154" s="9">
        <v>9224</v>
      </c>
      <c r="D154">
        <f t="shared" si="4"/>
        <v>22</v>
      </c>
      <c r="E154" t="str">
        <f t="shared" si="5"/>
        <v>May</v>
      </c>
    </row>
    <row r="155" spans="1:5" x14ac:dyDescent="0.5">
      <c r="A155" s="5">
        <v>44707</v>
      </c>
      <c r="B155" t="s">
        <v>2</v>
      </c>
      <c r="C155" s="10">
        <v>31626</v>
      </c>
      <c r="D155">
        <f t="shared" si="4"/>
        <v>22</v>
      </c>
      <c r="E155" t="str">
        <f t="shared" si="5"/>
        <v>May</v>
      </c>
    </row>
    <row r="156" spans="1:5" x14ac:dyDescent="0.5">
      <c r="A156" s="5">
        <v>44709</v>
      </c>
      <c r="B156" t="s">
        <v>3</v>
      </c>
      <c r="C156" s="9">
        <v>34276</v>
      </c>
      <c r="D156">
        <f t="shared" si="4"/>
        <v>22</v>
      </c>
      <c r="E156" t="str">
        <f t="shared" si="5"/>
        <v>May</v>
      </c>
    </row>
    <row r="157" spans="1:5" x14ac:dyDescent="0.5">
      <c r="A157" s="5">
        <v>44709</v>
      </c>
      <c r="B157" t="s">
        <v>2</v>
      </c>
      <c r="C157" s="9">
        <v>7767</v>
      </c>
      <c r="D157">
        <f t="shared" si="4"/>
        <v>22</v>
      </c>
      <c r="E157" t="str">
        <f t="shared" si="5"/>
        <v>May</v>
      </c>
    </row>
    <row r="158" spans="1:5" x14ac:dyDescent="0.5">
      <c r="A158" s="5">
        <v>44711</v>
      </c>
      <c r="B158" t="s">
        <v>2</v>
      </c>
      <c r="C158" s="9">
        <v>9574</v>
      </c>
      <c r="D158">
        <f t="shared" si="4"/>
        <v>23</v>
      </c>
      <c r="E158" t="str">
        <f t="shared" si="5"/>
        <v>May</v>
      </c>
    </row>
  </sheetData>
  <autoFilter ref="A3:C158" xr:uid="{00000000-0001-0000-0000-000000000000}"/>
  <sortState xmlns:xlrd2="http://schemas.microsoft.com/office/spreadsheetml/2017/richdata2" ref="A4:C158">
    <sortCondition ref="A3:A158"/>
  </sortState>
  <pageMargins left="0.7" right="0.7" top="0.75" bottom="0.75" header="0.3" footer="0.3"/>
  <ignoredErrors>
    <ignoredError sqref="B1:C2 C3 A2: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1"/>
  <sheetViews>
    <sheetView topLeftCell="E314" workbookViewId="0">
      <selection activeCell="N3" sqref="N3"/>
    </sheetView>
  </sheetViews>
  <sheetFormatPr defaultRowHeight="15.75" x14ac:dyDescent="0.5"/>
  <cols>
    <col min="1" max="1" width="15.8125" style="5" customWidth="1"/>
    <col min="2" max="2" width="15.8125" customWidth="1"/>
    <col min="3" max="3" width="31.8125" bestFit="1" customWidth="1"/>
    <col min="4" max="4" width="15.8125" style="13" customWidth="1"/>
    <col min="5" max="5" width="15.8125" customWidth="1"/>
    <col min="6" max="6" width="18.5" style="10" bestFit="1" customWidth="1"/>
    <col min="7" max="7" width="15.8125" customWidth="1"/>
    <col min="8" max="8" width="15.8125" style="10" customWidth="1"/>
    <col min="9" max="9" width="15.8125" customWidth="1"/>
    <col min="10" max="11" width="15.8125" style="10" customWidth="1"/>
    <col min="12" max="12" width="15.625" style="17" bestFit="1" customWidth="1"/>
    <col min="13" max="13" width="15.8125" customWidth="1"/>
  </cols>
  <sheetData>
    <row r="1" spans="1:14" x14ac:dyDescent="0.5">
      <c r="A1" s="7" t="s">
        <v>0</v>
      </c>
      <c r="B1" s="3" t="s">
        <v>17</v>
      </c>
      <c r="C1" s="3" t="s">
        <v>18</v>
      </c>
      <c r="D1" s="14" t="s">
        <v>19</v>
      </c>
      <c r="E1" s="3" t="s">
        <v>20</v>
      </c>
      <c r="F1" s="16" t="s">
        <v>98</v>
      </c>
      <c r="G1" s="3" t="s">
        <v>21</v>
      </c>
      <c r="H1" s="16" t="s">
        <v>22</v>
      </c>
      <c r="I1" s="3" t="s">
        <v>23</v>
      </c>
      <c r="J1" s="16" t="s">
        <v>24</v>
      </c>
      <c r="K1" s="16" t="s">
        <v>25</v>
      </c>
      <c r="L1" s="18" t="s">
        <v>97</v>
      </c>
      <c r="M1" s="4" t="s">
        <v>145</v>
      </c>
      <c r="N1" s="18" t="s">
        <v>167</v>
      </c>
    </row>
    <row r="3" spans="1:14" x14ac:dyDescent="0.5">
      <c r="A3" s="5">
        <v>44474</v>
      </c>
      <c r="B3" t="s">
        <v>78</v>
      </c>
      <c r="C3" t="s">
        <v>65</v>
      </c>
      <c r="D3" s="15">
        <v>11</v>
      </c>
      <c r="E3" t="s">
        <v>66</v>
      </c>
      <c r="F3" s="10">
        <v>270</v>
      </c>
      <c r="G3" s="2">
        <v>0</v>
      </c>
      <c r="H3" s="10">
        <v>0</v>
      </c>
      <c r="I3" s="2">
        <v>0</v>
      </c>
      <c r="J3" s="10">
        <v>0</v>
      </c>
      <c r="K3" s="10">
        <v>2970</v>
      </c>
      <c r="L3" s="17">
        <v>270</v>
      </c>
      <c r="M3" t="str">
        <f>TEXT(A3,"mmm")</f>
        <v>Oct</v>
      </c>
      <c r="N3">
        <f>WEEKNUM(A3)</f>
        <v>41</v>
      </c>
    </row>
    <row r="4" spans="1:14" x14ac:dyDescent="0.5">
      <c r="A4" s="5">
        <v>44474</v>
      </c>
      <c r="B4" t="s">
        <v>76</v>
      </c>
      <c r="C4" t="s">
        <v>65</v>
      </c>
      <c r="D4" s="15">
        <v>12</v>
      </c>
      <c r="E4" t="s">
        <v>77</v>
      </c>
      <c r="F4" s="10">
        <v>290</v>
      </c>
      <c r="G4" s="2">
        <v>0</v>
      </c>
      <c r="H4" s="10">
        <v>0</v>
      </c>
      <c r="I4" s="2">
        <v>0</v>
      </c>
      <c r="J4" s="10">
        <v>0</v>
      </c>
      <c r="K4" s="10">
        <v>3480</v>
      </c>
      <c r="L4" s="17">
        <v>290</v>
      </c>
      <c r="M4" t="str">
        <f t="shared" ref="M4:M67" si="0">TEXT(A4,"mmm")</f>
        <v>Oct</v>
      </c>
      <c r="N4">
        <f t="shared" ref="N4:N67" si="1">WEEKNUM(A4)</f>
        <v>41</v>
      </c>
    </row>
    <row r="5" spans="1:14" x14ac:dyDescent="0.5">
      <c r="A5" s="5">
        <v>44474</v>
      </c>
      <c r="B5" t="s">
        <v>68</v>
      </c>
      <c r="C5" t="s">
        <v>65</v>
      </c>
      <c r="D5" s="15">
        <v>36</v>
      </c>
      <c r="E5" t="s">
        <v>66</v>
      </c>
      <c r="F5" s="10">
        <v>720</v>
      </c>
      <c r="G5" s="2">
        <v>0</v>
      </c>
      <c r="H5" s="10">
        <v>0</v>
      </c>
      <c r="I5" s="2">
        <v>0</v>
      </c>
      <c r="J5" s="10">
        <v>0</v>
      </c>
      <c r="K5" s="10">
        <v>25920</v>
      </c>
      <c r="L5" s="17">
        <v>720</v>
      </c>
      <c r="M5" t="str">
        <f t="shared" si="0"/>
        <v>Oct</v>
      </c>
      <c r="N5">
        <f t="shared" si="1"/>
        <v>41</v>
      </c>
    </row>
    <row r="6" spans="1:14" x14ac:dyDescent="0.5">
      <c r="A6" s="5">
        <v>44476</v>
      </c>
      <c r="B6" t="s">
        <v>131</v>
      </c>
      <c r="C6" t="s">
        <v>144</v>
      </c>
      <c r="D6" s="15">
        <v>320</v>
      </c>
      <c r="E6" t="s">
        <v>132</v>
      </c>
      <c r="F6" s="10">
        <v>53</v>
      </c>
      <c r="G6" s="1">
        <v>0</v>
      </c>
      <c r="H6" s="17">
        <v>0</v>
      </c>
      <c r="I6" s="1">
        <v>0</v>
      </c>
      <c r="J6" s="10">
        <v>0</v>
      </c>
      <c r="K6" s="10">
        <v>16960</v>
      </c>
      <c r="L6" s="10">
        <v>53</v>
      </c>
      <c r="M6" t="str">
        <f t="shared" si="0"/>
        <v>Oct</v>
      </c>
      <c r="N6">
        <f t="shared" si="1"/>
        <v>41</v>
      </c>
    </row>
    <row r="7" spans="1:14" x14ac:dyDescent="0.5">
      <c r="A7" s="5">
        <v>44477</v>
      </c>
      <c r="B7" t="s">
        <v>125</v>
      </c>
      <c r="C7" t="s">
        <v>33</v>
      </c>
      <c r="D7" s="15">
        <v>4</v>
      </c>
      <c r="E7" t="s">
        <v>34</v>
      </c>
      <c r="F7" s="10">
        <v>48.31</v>
      </c>
      <c r="G7" s="1">
        <v>0</v>
      </c>
      <c r="H7" s="17">
        <v>0</v>
      </c>
      <c r="I7" s="1">
        <v>0.18</v>
      </c>
      <c r="J7" s="10">
        <v>34.78</v>
      </c>
      <c r="K7" s="10">
        <v>228</v>
      </c>
      <c r="L7" s="10">
        <v>57</v>
      </c>
      <c r="M7" t="str">
        <f t="shared" si="0"/>
        <v>Oct</v>
      </c>
      <c r="N7">
        <f t="shared" si="1"/>
        <v>41</v>
      </c>
    </row>
    <row r="8" spans="1:14" x14ac:dyDescent="0.5">
      <c r="A8" s="5">
        <v>44477</v>
      </c>
      <c r="B8" t="s">
        <v>105</v>
      </c>
      <c r="C8" t="s">
        <v>33</v>
      </c>
      <c r="D8" s="15">
        <v>8</v>
      </c>
      <c r="E8" t="s">
        <v>60</v>
      </c>
      <c r="F8" s="10">
        <v>48.31</v>
      </c>
      <c r="G8" s="1">
        <v>0</v>
      </c>
      <c r="H8" s="17">
        <v>0</v>
      </c>
      <c r="I8" s="1">
        <v>0.18</v>
      </c>
      <c r="J8" s="10">
        <v>69.56</v>
      </c>
      <c r="K8" s="10">
        <v>456</v>
      </c>
      <c r="L8" s="10">
        <v>57</v>
      </c>
      <c r="M8" t="str">
        <f t="shared" si="0"/>
        <v>Oct</v>
      </c>
      <c r="N8">
        <f t="shared" si="1"/>
        <v>41</v>
      </c>
    </row>
    <row r="9" spans="1:14" x14ac:dyDescent="0.5">
      <c r="A9" s="5">
        <v>44477</v>
      </c>
      <c r="B9" t="s">
        <v>126</v>
      </c>
      <c r="C9" t="s">
        <v>33</v>
      </c>
      <c r="D9" s="15">
        <v>2</v>
      </c>
      <c r="E9" t="s">
        <v>60</v>
      </c>
      <c r="F9" s="10">
        <v>304.24</v>
      </c>
      <c r="G9" s="1">
        <v>0</v>
      </c>
      <c r="H9" s="17">
        <v>0</v>
      </c>
      <c r="I9" s="1">
        <v>0.18</v>
      </c>
      <c r="J9" s="10">
        <v>109.53</v>
      </c>
      <c r="K9" s="10">
        <v>718</v>
      </c>
      <c r="L9" s="10">
        <v>359</v>
      </c>
      <c r="M9" t="str">
        <f t="shared" si="0"/>
        <v>Oct</v>
      </c>
      <c r="N9">
        <f t="shared" si="1"/>
        <v>41</v>
      </c>
    </row>
    <row r="10" spans="1:14" x14ac:dyDescent="0.5">
      <c r="A10" s="5">
        <v>44477</v>
      </c>
      <c r="B10" t="s">
        <v>85</v>
      </c>
      <c r="C10" t="s">
        <v>33</v>
      </c>
      <c r="D10" s="15">
        <v>3</v>
      </c>
      <c r="E10" t="s">
        <v>34</v>
      </c>
      <c r="F10" s="10">
        <v>224.58</v>
      </c>
      <c r="G10" s="1">
        <v>0</v>
      </c>
      <c r="H10" s="17">
        <v>0</v>
      </c>
      <c r="I10" s="1">
        <v>0.18</v>
      </c>
      <c r="J10" s="10">
        <v>121.27</v>
      </c>
      <c r="K10" s="10">
        <v>795</v>
      </c>
      <c r="L10" s="10">
        <v>265</v>
      </c>
      <c r="M10" t="str">
        <f t="shared" si="0"/>
        <v>Oct</v>
      </c>
      <c r="N10">
        <f t="shared" si="1"/>
        <v>41</v>
      </c>
    </row>
    <row r="11" spans="1:14" x14ac:dyDescent="0.5">
      <c r="A11" s="5">
        <v>44477</v>
      </c>
      <c r="B11" t="s">
        <v>103</v>
      </c>
      <c r="C11" t="s">
        <v>33</v>
      </c>
      <c r="D11" s="15">
        <v>5</v>
      </c>
      <c r="E11" t="s">
        <v>34</v>
      </c>
      <c r="F11" s="10">
        <v>232.2</v>
      </c>
      <c r="G11" s="1">
        <v>0</v>
      </c>
      <c r="H11" s="17">
        <v>0</v>
      </c>
      <c r="I11" s="1">
        <v>0.18</v>
      </c>
      <c r="J11" s="10">
        <v>208.98</v>
      </c>
      <c r="K11" s="10">
        <v>1370</v>
      </c>
      <c r="L11" s="10">
        <v>274</v>
      </c>
      <c r="M11" t="str">
        <f t="shared" si="0"/>
        <v>Oct</v>
      </c>
      <c r="N11">
        <f t="shared" si="1"/>
        <v>41</v>
      </c>
    </row>
    <row r="12" spans="1:14" x14ac:dyDescent="0.5">
      <c r="A12" s="5">
        <v>44477</v>
      </c>
      <c r="B12" t="s">
        <v>141</v>
      </c>
      <c r="C12" t="s">
        <v>33</v>
      </c>
      <c r="D12" s="15">
        <v>5</v>
      </c>
      <c r="E12" t="s">
        <v>60</v>
      </c>
      <c r="F12" s="10">
        <v>98</v>
      </c>
      <c r="G12" s="1">
        <v>0</v>
      </c>
      <c r="H12" s="17">
        <v>0</v>
      </c>
      <c r="I12" s="1">
        <v>0</v>
      </c>
      <c r="J12" s="10">
        <v>0</v>
      </c>
      <c r="K12" s="10">
        <v>490</v>
      </c>
      <c r="L12" s="10">
        <v>98</v>
      </c>
      <c r="M12" t="str">
        <f t="shared" si="0"/>
        <v>Oct</v>
      </c>
      <c r="N12">
        <f t="shared" si="1"/>
        <v>41</v>
      </c>
    </row>
    <row r="13" spans="1:14" x14ac:dyDescent="0.5">
      <c r="A13" s="5">
        <v>44478</v>
      </c>
      <c r="B13" t="s">
        <v>96</v>
      </c>
      <c r="C13" s="11" t="s">
        <v>120</v>
      </c>
      <c r="D13" s="15">
        <v>75</v>
      </c>
      <c r="E13" t="s">
        <v>29</v>
      </c>
      <c r="F13" s="10">
        <v>45</v>
      </c>
      <c r="G13" s="2">
        <v>0</v>
      </c>
      <c r="H13" s="10">
        <v>0</v>
      </c>
      <c r="I13" s="2">
        <v>0.12</v>
      </c>
      <c r="J13" s="10">
        <v>405</v>
      </c>
      <c r="K13" s="10">
        <v>3780</v>
      </c>
      <c r="L13" s="17">
        <v>50.4</v>
      </c>
      <c r="M13" t="str">
        <f t="shared" si="0"/>
        <v>Oct</v>
      </c>
      <c r="N13">
        <f t="shared" si="1"/>
        <v>41</v>
      </c>
    </row>
    <row r="14" spans="1:14" x14ac:dyDescent="0.5">
      <c r="A14" s="5">
        <v>44487</v>
      </c>
      <c r="B14" t="s">
        <v>57</v>
      </c>
      <c r="C14" s="11" t="s">
        <v>120</v>
      </c>
      <c r="D14" s="15">
        <v>75</v>
      </c>
      <c r="E14" t="s">
        <v>29</v>
      </c>
      <c r="F14" s="10">
        <v>180</v>
      </c>
      <c r="G14" s="2">
        <v>0</v>
      </c>
      <c r="H14" s="10">
        <v>0</v>
      </c>
      <c r="I14" s="2">
        <v>0.05</v>
      </c>
      <c r="J14" s="10">
        <v>675</v>
      </c>
      <c r="K14" s="10">
        <v>14175</v>
      </c>
      <c r="L14" s="17">
        <v>189</v>
      </c>
      <c r="M14" t="str">
        <f t="shared" si="0"/>
        <v>Oct</v>
      </c>
      <c r="N14">
        <f t="shared" si="1"/>
        <v>43</v>
      </c>
    </row>
    <row r="15" spans="1:14" x14ac:dyDescent="0.5">
      <c r="A15" s="5">
        <v>44489</v>
      </c>
      <c r="B15" t="s">
        <v>63</v>
      </c>
      <c r="C15" s="11" t="s">
        <v>120</v>
      </c>
      <c r="D15" s="15">
        <v>40</v>
      </c>
      <c r="E15" t="s">
        <v>29</v>
      </c>
      <c r="F15" s="10">
        <v>125.42</v>
      </c>
      <c r="G15" s="2">
        <v>0</v>
      </c>
      <c r="H15" s="10">
        <v>0</v>
      </c>
      <c r="I15" s="2">
        <v>0.18</v>
      </c>
      <c r="J15" s="10">
        <v>903.02</v>
      </c>
      <c r="K15" s="10">
        <v>5919.82</v>
      </c>
      <c r="L15" s="17">
        <v>147.99549999999999</v>
      </c>
      <c r="M15" t="str">
        <f t="shared" si="0"/>
        <v>Oct</v>
      </c>
      <c r="N15">
        <f t="shared" si="1"/>
        <v>43</v>
      </c>
    </row>
    <row r="16" spans="1:14" x14ac:dyDescent="0.5">
      <c r="A16" s="5">
        <v>44490</v>
      </c>
      <c r="B16" t="s">
        <v>50</v>
      </c>
      <c r="C16" s="12" t="s">
        <v>28</v>
      </c>
      <c r="D16" s="15">
        <v>35</v>
      </c>
      <c r="E16" t="s">
        <v>29</v>
      </c>
      <c r="F16" s="10">
        <v>212</v>
      </c>
      <c r="G16" s="1">
        <v>0</v>
      </c>
      <c r="H16" s="17">
        <v>0</v>
      </c>
      <c r="I16" s="1">
        <v>0</v>
      </c>
      <c r="J16" s="10">
        <v>0</v>
      </c>
      <c r="K16" s="10">
        <v>7420</v>
      </c>
      <c r="L16" s="10">
        <v>212</v>
      </c>
      <c r="M16" t="str">
        <f t="shared" si="0"/>
        <v>Oct</v>
      </c>
      <c r="N16">
        <f t="shared" si="1"/>
        <v>43</v>
      </c>
    </row>
    <row r="17" spans="1:14" x14ac:dyDescent="0.5">
      <c r="A17" s="5">
        <v>44490</v>
      </c>
      <c r="B17" t="s">
        <v>85</v>
      </c>
      <c r="C17" t="s">
        <v>33</v>
      </c>
      <c r="D17" s="15">
        <v>2</v>
      </c>
      <c r="E17" t="s">
        <v>34</v>
      </c>
      <c r="F17" s="10">
        <v>224.58</v>
      </c>
      <c r="G17" s="1">
        <v>0</v>
      </c>
      <c r="H17" s="17">
        <v>0</v>
      </c>
      <c r="I17" s="1">
        <v>0.18</v>
      </c>
      <c r="J17" s="10">
        <v>80.849999999999994</v>
      </c>
      <c r="K17" s="10">
        <v>530</v>
      </c>
      <c r="L17" s="10">
        <v>265</v>
      </c>
      <c r="M17" t="str">
        <f t="shared" si="0"/>
        <v>Oct</v>
      </c>
      <c r="N17">
        <f t="shared" si="1"/>
        <v>43</v>
      </c>
    </row>
    <row r="18" spans="1:14" x14ac:dyDescent="0.5">
      <c r="A18" s="5">
        <v>44490</v>
      </c>
      <c r="B18" t="s">
        <v>39</v>
      </c>
      <c r="C18" t="s">
        <v>33</v>
      </c>
      <c r="D18" s="15">
        <v>5</v>
      </c>
      <c r="E18" t="s">
        <v>34</v>
      </c>
      <c r="F18" s="10">
        <v>491.53</v>
      </c>
      <c r="G18" s="1">
        <v>0</v>
      </c>
      <c r="H18" s="17">
        <v>0</v>
      </c>
      <c r="I18" s="1">
        <v>0.18</v>
      </c>
      <c r="J18" s="10">
        <v>442.37</v>
      </c>
      <c r="K18" s="10">
        <v>2900</v>
      </c>
      <c r="L18" s="10">
        <v>580</v>
      </c>
      <c r="M18" t="str">
        <f t="shared" si="0"/>
        <v>Oct</v>
      </c>
      <c r="N18">
        <f t="shared" si="1"/>
        <v>43</v>
      </c>
    </row>
    <row r="19" spans="1:14" x14ac:dyDescent="0.5">
      <c r="A19" s="5">
        <v>44490</v>
      </c>
      <c r="B19" t="s">
        <v>141</v>
      </c>
      <c r="C19" t="s">
        <v>33</v>
      </c>
      <c r="D19" s="15">
        <v>6</v>
      </c>
      <c r="E19" t="s">
        <v>60</v>
      </c>
      <c r="F19" s="10">
        <v>110</v>
      </c>
      <c r="G19" s="1">
        <v>0</v>
      </c>
      <c r="H19" s="17">
        <v>0</v>
      </c>
      <c r="I19" s="1">
        <v>0</v>
      </c>
      <c r="J19" s="10">
        <v>0</v>
      </c>
      <c r="K19" s="10">
        <v>660</v>
      </c>
      <c r="L19" s="10">
        <v>110</v>
      </c>
      <c r="M19" t="str">
        <f t="shared" si="0"/>
        <v>Oct</v>
      </c>
      <c r="N19">
        <f t="shared" si="1"/>
        <v>43</v>
      </c>
    </row>
    <row r="20" spans="1:14" x14ac:dyDescent="0.5">
      <c r="A20" s="5">
        <v>44490</v>
      </c>
      <c r="B20" t="s">
        <v>142</v>
      </c>
      <c r="C20" t="s">
        <v>33</v>
      </c>
      <c r="D20" s="15">
        <v>4</v>
      </c>
      <c r="E20" t="s">
        <v>34</v>
      </c>
      <c r="F20" s="10">
        <v>64.41</v>
      </c>
      <c r="G20" s="1">
        <v>0</v>
      </c>
      <c r="H20" s="17">
        <v>0</v>
      </c>
      <c r="I20" s="1">
        <v>0.18</v>
      </c>
      <c r="J20" s="10">
        <v>46.37</v>
      </c>
      <c r="K20" s="10">
        <v>304</v>
      </c>
      <c r="L20" s="10">
        <v>76</v>
      </c>
      <c r="M20" t="str">
        <f t="shared" si="0"/>
        <v>Oct</v>
      </c>
      <c r="N20">
        <f t="shared" si="1"/>
        <v>43</v>
      </c>
    </row>
    <row r="21" spans="1:14" x14ac:dyDescent="0.5">
      <c r="A21" s="5">
        <v>44490</v>
      </c>
      <c r="B21" t="s">
        <v>143</v>
      </c>
      <c r="C21" t="s">
        <v>33</v>
      </c>
      <c r="D21" s="15">
        <v>8</v>
      </c>
      <c r="E21" t="s">
        <v>60</v>
      </c>
      <c r="F21" s="10">
        <v>53.39</v>
      </c>
      <c r="G21" s="1">
        <v>0</v>
      </c>
      <c r="H21" s="17">
        <v>0</v>
      </c>
      <c r="I21" s="1">
        <v>0.18</v>
      </c>
      <c r="J21" s="10">
        <v>76.88</v>
      </c>
      <c r="K21" s="10">
        <v>504</v>
      </c>
      <c r="L21" s="10">
        <v>63</v>
      </c>
      <c r="M21" t="str">
        <f t="shared" si="0"/>
        <v>Oct</v>
      </c>
      <c r="N21">
        <f t="shared" si="1"/>
        <v>43</v>
      </c>
    </row>
    <row r="22" spans="1:14" x14ac:dyDescent="0.5">
      <c r="A22" s="5">
        <v>44490</v>
      </c>
      <c r="B22" t="s">
        <v>124</v>
      </c>
      <c r="C22" t="s">
        <v>33</v>
      </c>
      <c r="D22" s="15">
        <v>8</v>
      </c>
      <c r="E22" t="s">
        <v>34</v>
      </c>
      <c r="F22" s="10">
        <v>56.78</v>
      </c>
      <c r="G22" s="1">
        <v>0</v>
      </c>
      <c r="H22" s="17">
        <v>0</v>
      </c>
      <c r="I22" s="1">
        <v>0.18</v>
      </c>
      <c r="J22" s="10">
        <v>81.760000000000005</v>
      </c>
      <c r="K22" s="10">
        <v>536</v>
      </c>
      <c r="L22" s="10">
        <v>67</v>
      </c>
      <c r="M22" t="str">
        <f t="shared" si="0"/>
        <v>Oct</v>
      </c>
      <c r="N22">
        <f t="shared" si="1"/>
        <v>43</v>
      </c>
    </row>
    <row r="23" spans="1:14" x14ac:dyDescent="0.5">
      <c r="A23" s="5">
        <v>44490</v>
      </c>
      <c r="B23" t="s">
        <v>105</v>
      </c>
      <c r="C23" s="12" t="s">
        <v>33</v>
      </c>
      <c r="D23" s="15">
        <v>12</v>
      </c>
      <c r="E23" t="s">
        <v>60</v>
      </c>
      <c r="F23" s="10">
        <v>50</v>
      </c>
      <c r="G23" s="1">
        <v>0</v>
      </c>
      <c r="H23" s="17">
        <v>0</v>
      </c>
      <c r="I23" s="1">
        <v>0.18</v>
      </c>
      <c r="J23" s="10">
        <v>108</v>
      </c>
      <c r="K23" s="10">
        <v>708</v>
      </c>
      <c r="L23" s="10">
        <v>59</v>
      </c>
      <c r="M23" t="str">
        <f t="shared" si="0"/>
        <v>Oct</v>
      </c>
      <c r="N23">
        <f t="shared" si="1"/>
        <v>43</v>
      </c>
    </row>
    <row r="24" spans="1:14" x14ac:dyDescent="0.5">
      <c r="A24" s="5">
        <v>44490</v>
      </c>
      <c r="B24" t="s">
        <v>103</v>
      </c>
      <c r="C24" s="12" t="s">
        <v>33</v>
      </c>
      <c r="D24" s="15">
        <v>3</v>
      </c>
      <c r="E24" t="s">
        <v>34</v>
      </c>
      <c r="F24" s="10">
        <v>241.53</v>
      </c>
      <c r="G24" s="1">
        <v>0</v>
      </c>
      <c r="H24" s="17">
        <v>0</v>
      </c>
      <c r="I24" s="1">
        <v>0.18</v>
      </c>
      <c r="J24" s="10">
        <v>130.41999999999999</v>
      </c>
      <c r="K24" s="10">
        <v>855</v>
      </c>
      <c r="L24" s="10">
        <v>285</v>
      </c>
      <c r="M24" t="str">
        <f t="shared" si="0"/>
        <v>Oct</v>
      </c>
      <c r="N24">
        <f t="shared" si="1"/>
        <v>43</v>
      </c>
    </row>
    <row r="25" spans="1:14" x14ac:dyDescent="0.5">
      <c r="A25" s="5">
        <v>44491</v>
      </c>
      <c r="B25" t="s">
        <v>115</v>
      </c>
      <c r="C25" t="s">
        <v>114</v>
      </c>
      <c r="D25" s="15">
        <v>10</v>
      </c>
      <c r="E25" t="s">
        <v>59</v>
      </c>
      <c r="F25" s="10">
        <v>2340</v>
      </c>
      <c r="G25" s="2">
        <v>0</v>
      </c>
      <c r="H25" s="10">
        <v>0</v>
      </c>
      <c r="I25" s="2">
        <v>0.05</v>
      </c>
      <c r="J25" s="10">
        <v>1170</v>
      </c>
      <c r="K25" s="10">
        <v>24570</v>
      </c>
      <c r="L25" s="17">
        <v>2457</v>
      </c>
      <c r="M25" t="str">
        <f t="shared" si="0"/>
        <v>Oct</v>
      </c>
      <c r="N25">
        <f t="shared" si="1"/>
        <v>43</v>
      </c>
    </row>
    <row r="26" spans="1:14" x14ac:dyDescent="0.5">
      <c r="A26" s="5">
        <v>44492</v>
      </c>
      <c r="B26" t="s">
        <v>63</v>
      </c>
      <c r="C26" s="11" t="s">
        <v>120</v>
      </c>
      <c r="D26" s="15">
        <v>30</v>
      </c>
      <c r="E26" t="s">
        <v>29</v>
      </c>
      <c r="F26" s="10">
        <v>118.64</v>
      </c>
      <c r="G26" s="2">
        <v>0</v>
      </c>
      <c r="H26" s="10">
        <v>0</v>
      </c>
      <c r="I26" s="2">
        <v>0.18</v>
      </c>
      <c r="J26" s="10">
        <v>640.66</v>
      </c>
      <c r="K26" s="10">
        <v>4199.8599999999997</v>
      </c>
      <c r="L26" s="17">
        <v>139.99533333333332</v>
      </c>
      <c r="M26" t="str">
        <f t="shared" si="0"/>
        <v>Oct</v>
      </c>
      <c r="N26">
        <f t="shared" si="1"/>
        <v>43</v>
      </c>
    </row>
    <row r="27" spans="1:14" x14ac:dyDescent="0.5">
      <c r="A27" s="5">
        <v>44492</v>
      </c>
      <c r="B27" t="s">
        <v>63</v>
      </c>
      <c r="C27" s="11" t="s">
        <v>120</v>
      </c>
      <c r="D27" s="15">
        <v>50</v>
      </c>
      <c r="E27" t="s">
        <v>29</v>
      </c>
      <c r="F27" s="10">
        <v>118.64</v>
      </c>
      <c r="G27" s="2">
        <v>0</v>
      </c>
      <c r="H27" s="10">
        <v>0</v>
      </c>
      <c r="I27" s="2">
        <v>0.18</v>
      </c>
      <c r="J27" s="10">
        <v>1067.76</v>
      </c>
      <c r="K27" s="10">
        <v>6999.76</v>
      </c>
      <c r="L27" s="17">
        <v>139.99520000000001</v>
      </c>
      <c r="M27" t="str">
        <f t="shared" si="0"/>
        <v>Oct</v>
      </c>
      <c r="N27">
        <f t="shared" si="1"/>
        <v>43</v>
      </c>
    </row>
    <row r="28" spans="1:14" x14ac:dyDescent="0.5">
      <c r="A28" s="5">
        <v>44492</v>
      </c>
      <c r="B28" t="s">
        <v>63</v>
      </c>
      <c r="C28" s="6" t="s">
        <v>120</v>
      </c>
      <c r="D28" s="15">
        <v>75</v>
      </c>
      <c r="E28" t="s">
        <v>29</v>
      </c>
      <c r="F28" s="10">
        <v>118.64</v>
      </c>
      <c r="G28" s="2">
        <v>0</v>
      </c>
      <c r="H28" s="10">
        <v>0</v>
      </c>
      <c r="I28" s="2">
        <v>0.18</v>
      </c>
      <c r="J28" s="10">
        <v>1601.64</v>
      </c>
      <c r="K28" s="10">
        <v>10499.64</v>
      </c>
      <c r="L28" s="17">
        <v>139.99519999999998</v>
      </c>
      <c r="M28" t="str">
        <f t="shared" si="0"/>
        <v>Oct</v>
      </c>
      <c r="N28">
        <f t="shared" si="1"/>
        <v>43</v>
      </c>
    </row>
    <row r="29" spans="1:14" x14ac:dyDescent="0.5">
      <c r="A29" s="5">
        <v>44494</v>
      </c>
      <c r="B29" t="s">
        <v>95</v>
      </c>
      <c r="C29" s="12" t="s">
        <v>28</v>
      </c>
      <c r="D29" s="15">
        <v>35</v>
      </c>
      <c r="E29" t="s">
        <v>29</v>
      </c>
      <c r="F29" s="10">
        <v>215</v>
      </c>
      <c r="G29" s="2">
        <v>0</v>
      </c>
      <c r="H29" s="10">
        <v>0</v>
      </c>
      <c r="I29" s="2">
        <v>0</v>
      </c>
      <c r="J29" s="10">
        <v>0</v>
      </c>
      <c r="K29" s="10">
        <v>7525</v>
      </c>
      <c r="L29" s="17">
        <v>215</v>
      </c>
      <c r="M29" t="str">
        <f t="shared" si="0"/>
        <v>Oct</v>
      </c>
      <c r="N29">
        <f t="shared" si="1"/>
        <v>44</v>
      </c>
    </row>
    <row r="30" spans="1:14" x14ac:dyDescent="0.5">
      <c r="A30" s="5">
        <v>44494</v>
      </c>
      <c r="B30" t="s">
        <v>50</v>
      </c>
      <c r="C30" s="12" t="s">
        <v>28</v>
      </c>
      <c r="D30" s="15">
        <v>35</v>
      </c>
      <c r="E30" t="s">
        <v>29</v>
      </c>
      <c r="F30" s="10">
        <v>215</v>
      </c>
      <c r="G30" s="2">
        <v>0</v>
      </c>
      <c r="H30" s="10">
        <v>0</v>
      </c>
      <c r="I30" s="2">
        <v>0</v>
      </c>
      <c r="J30" s="10">
        <v>0</v>
      </c>
      <c r="K30" s="10">
        <v>7525</v>
      </c>
      <c r="L30" s="17">
        <v>215</v>
      </c>
      <c r="M30" t="str">
        <f t="shared" si="0"/>
        <v>Oct</v>
      </c>
      <c r="N30">
        <f t="shared" si="1"/>
        <v>44</v>
      </c>
    </row>
    <row r="31" spans="1:14" x14ac:dyDescent="0.5">
      <c r="A31" s="5">
        <v>44494</v>
      </c>
      <c r="B31" t="s">
        <v>26</v>
      </c>
      <c r="C31" t="s">
        <v>28</v>
      </c>
      <c r="D31" s="15">
        <v>18</v>
      </c>
      <c r="E31" t="s">
        <v>27</v>
      </c>
      <c r="F31" s="10">
        <v>515</v>
      </c>
      <c r="G31" s="2">
        <v>0</v>
      </c>
      <c r="H31" s="10">
        <v>0</v>
      </c>
      <c r="I31" s="2">
        <v>0.18</v>
      </c>
      <c r="J31" s="10">
        <v>1668.6</v>
      </c>
      <c r="K31" s="10">
        <v>10938.6</v>
      </c>
      <c r="L31" s="17">
        <v>607.70000000000005</v>
      </c>
      <c r="M31" t="str">
        <f t="shared" si="0"/>
        <v>Oct</v>
      </c>
      <c r="N31">
        <f t="shared" si="1"/>
        <v>44</v>
      </c>
    </row>
    <row r="32" spans="1:14" x14ac:dyDescent="0.5">
      <c r="A32" s="5">
        <v>44494</v>
      </c>
      <c r="B32" t="s">
        <v>30</v>
      </c>
      <c r="C32" t="s">
        <v>28</v>
      </c>
      <c r="D32" s="15">
        <v>20</v>
      </c>
      <c r="E32" t="s">
        <v>27</v>
      </c>
      <c r="F32" s="10">
        <v>515</v>
      </c>
      <c r="G32" s="2">
        <v>0</v>
      </c>
      <c r="H32" s="10">
        <v>0</v>
      </c>
      <c r="I32" s="2">
        <v>0.18</v>
      </c>
      <c r="J32" s="10">
        <v>1854</v>
      </c>
      <c r="K32" s="10">
        <v>12154</v>
      </c>
      <c r="L32" s="17">
        <v>607.70000000000005</v>
      </c>
      <c r="M32" t="str">
        <f t="shared" si="0"/>
        <v>Oct</v>
      </c>
      <c r="N32">
        <f t="shared" si="1"/>
        <v>44</v>
      </c>
    </row>
    <row r="33" spans="1:14" x14ac:dyDescent="0.5">
      <c r="A33" s="5">
        <v>44497</v>
      </c>
      <c r="B33" t="s">
        <v>32</v>
      </c>
      <c r="C33" t="s">
        <v>33</v>
      </c>
      <c r="D33" s="15">
        <v>15</v>
      </c>
      <c r="E33" t="s">
        <v>34</v>
      </c>
      <c r="F33" s="10">
        <v>343.22</v>
      </c>
      <c r="G33" s="1">
        <v>0</v>
      </c>
      <c r="H33" s="17">
        <v>0</v>
      </c>
      <c r="I33" s="1">
        <v>0.18</v>
      </c>
      <c r="J33" s="10">
        <v>926.69</v>
      </c>
      <c r="K33" s="10">
        <v>6075</v>
      </c>
      <c r="L33" s="10">
        <v>405</v>
      </c>
      <c r="M33" t="str">
        <f t="shared" si="0"/>
        <v>Oct</v>
      </c>
      <c r="N33">
        <f t="shared" si="1"/>
        <v>44</v>
      </c>
    </row>
    <row r="34" spans="1:14" x14ac:dyDescent="0.5">
      <c r="A34" s="5">
        <v>44497</v>
      </c>
      <c r="B34" t="s">
        <v>92</v>
      </c>
      <c r="C34" t="s">
        <v>33</v>
      </c>
      <c r="D34" s="15">
        <v>1.5</v>
      </c>
      <c r="E34" t="s">
        <v>29</v>
      </c>
      <c r="F34" s="10">
        <v>1627.12</v>
      </c>
      <c r="G34" s="1">
        <v>0</v>
      </c>
      <c r="H34" s="17">
        <v>0</v>
      </c>
      <c r="I34" s="1">
        <v>0.18</v>
      </c>
      <c r="J34" s="10">
        <v>439.32</v>
      </c>
      <c r="K34" s="10">
        <v>2880</v>
      </c>
      <c r="L34" s="10">
        <v>1920</v>
      </c>
      <c r="M34" t="str">
        <f t="shared" si="0"/>
        <v>Oct</v>
      </c>
      <c r="N34">
        <f t="shared" si="1"/>
        <v>44</v>
      </c>
    </row>
    <row r="35" spans="1:14" x14ac:dyDescent="0.5">
      <c r="A35" s="5">
        <v>44497</v>
      </c>
      <c r="B35" t="s">
        <v>30</v>
      </c>
      <c r="C35" t="s">
        <v>28</v>
      </c>
      <c r="D35" s="15">
        <v>20</v>
      </c>
      <c r="E35" t="s">
        <v>27</v>
      </c>
      <c r="F35" s="10">
        <v>550.85</v>
      </c>
      <c r="G35" s="1">
        <v>0</v>
      </c>
      <c r="H35" s="17">
        <v>0</v>
      </c>
      <c r="I35" s="1">
        <v>0.18</v>
      </c>
      <c r="J35" s="10">
        <v>1983.05</v>
      </c>
      <c r="K35" s="10">
        <v>13000</v>
      </c>
      <c r="L35" s="10">
        <v>650</v>
      </c>
      <c r="M35" t="str">
        <f t="shared" si="0"/>
        <v>Oct</v>
      </c>
      <c r="N35">
        <f t="shared" si="1"/>
        <v>44</v>
      </c>
    </row>
    <row r="36" spans="1:14" x14ac:dyDescent="0.5">
      <c r="A36" s="5">
        <v>44497</v>
      </c>
      <c r="B36" t="s">
        <v>26</v>
      </c>
      <c r="C36" t="s">
        <v>28</v>
      </c>
      <c r="D36" s="15">
        <v>18</v>
      </c>
      <c r="E36" t="s">
        <v>27</v>
      </c>
      <c r="F36" s="10">
        <v>550.85</v>
      </c>
      <c r="G36" s="1">
        <v>0</v>
      </c>
      <c r="H36" s="17">
        <v>0</v>
      </c>
      <c r="I36" s="1">
        <v>0.18</v>
      </c>
      <c r="J36" s="10">
        <v>1784.75</v>
      </c>
      <c r="K36" s="10">
        <v>11700</v>
      </c>
      <c r="L36" s="10">
        <v>650</v>
      </c>
      <c r="M36" t="str">
        <f t="shared" si="0"/>
        <v>Oct</v>
      </c>
      <c r="N36">
        <f t="shared" si="1"/>
        <v>44</v>
      </c>
    </row>
    <row r="37" spans="1:14" x14ac:dyDescent="0.5">
      <c r="A37" s="5">
        <v>44508</v>
      </c>
      <c r="B37" t="s">
        <v>87</v>
      </c>
      <c r="C37" s="12" t="s">
        <v>43</v>
      </c>
      <c r="D37" s="15">
        <v>20</v>
      </c>
      <c r="E37" t="s">
        <v>60</v>
      </c>
      <c r="F37" s="10">
        <v>46</v>
      </c>
      <c r="G37" s="2">
        <v>0</v>
      </c>
      <c r="H37" s="10">
        <v>0</v>
      </c>
      <c r="I37" s="2">
        <v>0.18</v>
      </c>
      <c r="J37" s="10">
        <v>165.6</v>
      </c>
      <c r="K37" s="10">
        <v>1085.5999999999999</v>
      </c>
      <c r="L37" s="17">
        <v>54.279999999999994</v>
      </c>
      <c r="M37" t="str">
        <f t="shared" si="0"/>
        <v>Nov</v>
      </c>
      <c r="N37">
        <f t="shared" si="1"/>
        <v>46</v>
      </c>
    </row>
    <row r="38" spans="1:14" x14ac:dyDescent="0.5">
      <c r="A38" s="5">
        <v>44508</v>
      </c>
      <c r="B38" t="s">
        <v>93</v>
      </c>
      <c r="C38" t="s">
        <v>43</v>
      </c>
      <c r="D38" s="15">
        <v>2</v>
      </c>
      <c r="E38" t="s">
        <v>29</v>
      </c>
      <c r="F38" s="10">
        <v>450</v>
      </c>
      <c r="G38" s="2">
        <v>0</v>
      </c>
      <c r="H38" s="10">
        <v>0</v>
      </c>
      <c r="I38" s="2">
        <v>0.18</v>
      </c>
      <c r="J38" s="10">
        <v>162</v>
      </c>
      <c r="K38" s="10">
        <v>1062</v>
      </c>
      <c r="L38" s="17">
        <v>531</v>
      </c>
      <c r="M38" t="str">
        <f t="shared" si="0"/>
        <v>Nov</v>
      </c>
      <c r="N38">
        <f t="shared" si="1"/>
        <v>46</v>
      </c>
    </row>
    <row r="39" spans="1:14" x14ac:dyDescent="0.5">
      <c r="A39" s="5">
        <v>44508</v>
      </c>
      <c r="B39" t="s">
        <v>73</v>
      </c>
      <c r="C39" t="s">
        <v>43</v>
      </c>
      <c r="D39" s="15">
        <v>1</v>
      </c>
      <c r="E39" t="s">
        <v>29</v>
      </c>
      <c r="F39" s="10">
        <v>658</v>
      </c>
      <c r="G39" s="2">
        <v>0</v>
      </c>
      <c r="H39" s="10">
        <v>0</v>
      </c>
      <c r="I39" s="2">
        <v>0.18</v>
      </c>
      <c r="J39" s="10">
        <v>118.44</v>
      </c>
      <c r="K39" s="10">
        <v>776.44</v>
      </c>
      <c r="L39" s="17">
        <v>776.44</v>
      </c>
      <c r="M39" t="str">
        <f t="shared" si="0"/>
        <v>Nov</v>
      </c>
      <c r="N39">
        <f t="shared" si="1"/>
        <v>46</v>
      </c>
    </row>
    <row r="40" spans="1:14" x14ac:dyDescent="0.5">
      <c r="A40" s="5">
        <v>44508</v>
      </c>
      <c r="B40" t="s">
        <v>72</v>
      </c>
      <c r="C40" t="s">
        <v>43</v>
      </c>
      <c r="D40" s="15">
        <v>1</v>
      </c>
      <c r="E40" t="s">
        <v>29</v>
      </c>
      <c r="F40" s="10">
        <v>640</v>
      </c>
      <c r="G40" s="2">
        <v>0</v>
      </c>
      <c r="H40" s="10">
        <v>0</v>
      </c>
      <c r="I40" s="2">
        <v>0.18</v>
      </c>
      <c r="J40" s="10">
        <v>115.2</v>
      </c>
      <c r="K40" s="10">
        <v>755.2</v>
      </c>
      <c r="L40" s="17">
        <v>755.2</v>
      </c>
      <c r="M40" t="str">
        <f t="shared" si="0"/>
        <v>Nov</v>
      </c>
      <c r="N40">
        <f t="shared" si="1"/>
        <v>46</v>
      </c>
    </row>
    <row r="41" spans="1:14" x14ac:dyDescent="0.5">
      <c r="A41" s="5">
        <v>44508</v>
      </c>
      <c r="B41" t="s">
        <v>71</v>
      </c>
      <c r="C41" t="s">
        <v>43</v>
      </c>
      <c r="D41" s="15">
        <v>2</v>
      </c>
      <c r="E41" t="s">
        <v>29</v>
      </c>
      <c r="F41" s="10">
        <v>448</v>
      </c>
      <c r="G41" s="2">
        <v>0</v>
      </c>
      <c r="H41" s="10">
        <v>0</v>
      </c>
      <c r="I41" s="2">
        <v>0.18</v>
      </c>
      <c r="J41" s="10">
        <v>161.28</v>
      </c>
      <c r="K41" s="10">
        <v>1057.28</v>
      </c>
      <c r="L41" s="17">
        <v>528.64</v>
      </c>
      <c r="M41" t="str">
        <f t="shared" si="0"/>
        <v>Nov</v>
      </c>
      <c r="N41">
        <f t="shared" si="1"/>
        <v>46</v>
      </c>
    </row>
    <row r="42" spans="1:14" x14ac:dyDescent="0.5">
      <c r="A42" s="5">
        <v>44508</v>
      </c>
      <c r="B42" t="s">
        <v>94</v>
      </c>
      <c r="C42" t="s">
        <v>43</v>
      </c>
      <c r="D42" s="15">
        <v>10</v>
      </c>
      <c r="E42" t="s">
        <v>60</v>
      </c>
      <c r="F42" s="10">
        <v>46</v>
      </c>
      <c r="G42" s="2">
        <v>0</v>
      </c>
      <c r="H42" s="10">
        <v>0</v>
      </c>
      <c r="I42" s="2">
        <v>0.18</v>
      </c>
      <c r="J42" s="10">
        <v>82.8</v>
      </c>
      <c r="K42" s="10">
        <v>542.79999999999995</v>
      </c>
      <c r="L42" s="17">
        <v>54.279999999999994</v>
      </c>
      <c r="M42" t="str">
        <f t="shared" si="0"/>
        <v>Nov</v>
      </c>
      <c r="N42">
        <f t="shared" si="1"/>
        <v>46</v>
      </c>
    </row>
    <row r="43" spans="1:14" x14ac:dyDescent="0.5">
      <c r="A43" s="5">
        <v>44515</v>
      </c>
      <c r="B43" t="s">
        <v>90</v>
      </c>
      <c r="C43" t="s">
        <v>33</v>
      </c>
      <c r="D43" s="15">
        <v>12</v>
      </c>
      <c r="E43" t="s">
        <v>60</v>
      </c>
      <c r="F43" s="10">
        <v>208.9</v>
      </c>
      <c r="G43" s="2">
        <v>0</v>
      </c>
      <c r="H43" s="10">
        <v>0</v>
      </c>
      <c r="I43" s="2">
        <v>0.18</v>
      </c>
      <c r="J43" s="10">
        <v>451.22</v>
      </c>
      <c r="K43" s="10">
        <v>2958.02</v>
      </c>
      <c r="L43" s="17">
        <v>246.50166666666667</v>
      </c>
      <c r="M43" t="str">
        <f t="shared" si="0"/>
        <v>Nov</v>
      </c>
      <c r="N43">
        <f t="shared" si="1"/>
        <v>47</v>
      </c>
    </row>
    <row r="44" spans="1:14" x14ac:dyDescent="0.5">
      <c r="A44" s="5">
        <v>44515</v>
      </c>
      <c r="B44" t="s">
        <v>99</v>
      </c>
      <c r="C44" t="s">
        <v>33</v>
      </c>
      <c r="D44" s="15">
        <v>16</v>
      </c>
      <c r="E44" t="s">
        <v>60</v>
      </c>
      <c r="F44" s="10">
        <v>63</v>
      </c>
      <c r="G44" s="2">
        <v>0</v>
      </c>
      <c r="H44" s="10">
        <v>0</v>
      </c>
      <c r="I44" s="2">
        <v>0.18</v>
      </c>
      <c r="J44" s="10">
        <v>181.44</v>
      </c>
      <c r="K44" s="10">
        <v>1189.44</v>
      </c>
      <c r="L44" s="17">
        <v>74.34</v>
      </c>
      <c r="M44" t="str">
        <f t="shared" si="0"/>
        <v>Nov</v>
      </c>
      <c r="N44">
        <f t="shared" si="1"/>
        <v>47</v>
      </c>
    </row>
    <row r="45" spans="1:14" x14ac:dyDescent="0.5">
      <c r="A45" s="5">
        <v>44515</v>
      </c>
      <c r="B45" t="s">
        <v>91</v>
      </c>
      <c r="C45" t="s">
        <v>33</v>
      </c>
      <c r="D45" s="15">
        <v>28</v>
      </c>
      <c r="E45" t="s">
        <v>60</v>
      </c>
      <c r="F45" s="10">
        <v>47.16</v>
      </c>
      <c r="G45" s="2">
        <v>0</v>
      </c>
      <c r="H45" s="10">
        <v>0</v>
      </c>
      <c r="I45" s="2">
        <v>0.18</v>
      </c>
      <c r="J45" s="10">
        <v>237.69</v>
      </c>
      <c r="K45" s="10">
        <v>1558.17</v>
      </c>
      <c r="L45" s="17">
        <v>55.648928571428577</v>
      </c>
      <c r="M45" t="str">
        <f t="shared" si="0"/>
        <v>Nov</v>
      </c>
      <c r="N45">
        <f t="shared" si="1"/>
        <v>47</v>
      </c>
    </row>
    <row r="46" spans="1:14" x14ac:dyDescent="0.5">
      <c r="A46" s="5">
        <v>44515</v>
      </c>
      <c r="B46" t="s">
        <v>92</v>
      </c>
      <c r="C46" s="12" t="s">
        <v>33</v>
      </c>
      <c r="D46" s="15">
        <v>2</v>
      </c>
      <c r="E46" t="s">
        <v>60</v>
      </c>
      <c r="F46" s="10">
        <v>1560</v>
      </c>
      <c r="G46" s="2">
        <v>0</v>
      </c>
      <c r="H46" s="10">
        <v>0</v>
      </c>
      <c r="I46" s="2">
        <v>0.18</v>
      </c>
      <c r="J46" s="10">
        <v>561.6</v>
      </c>
      <c r="K46" s="10">
        <v>3681.6</v>
      </c>
      <c r="L46" s="17">
        <v>1840.8</v>
      </c>
      <c r="M46" t="str">
        <f t="shared" si="0"/>
        <v>Nov</v>
      </c>
      <c r="N46">
        <f t="shared" si="1"/>
        <v>47</v>
      </c>
    </row>
    <row r="47" spans="1:14" x14ac:dyDescent="0.5">
      <c r="A47" s="5">
        <v>44531</v>
      </c>
      <c r="B47" t="s">
        <v>36</v>
      </c>
      <c r="C47" s="12" t="s">
        <v>33</v>
      </c>
      <c r="D47" s="15">
        <v>20</v>
      </c>
      <c r="E47" t="s">
        <v>34</v>
      </c>
      <c r="F47" s="10">
        <v>340.68</v>
      </c>
      <c r="G47" s="2">
        <v>0</v>
      </c>
      <c r="H47" s="10">
        <v>0</v>
      </c>
      <c r="I47" s="2">
        <v>0.18</v>
      </c>
      <c r="J47" s="10">
        <v>1226.45</v>
      </c>
      <c r="K47" s="10">
        <v>8040.05</v>
      </c>
      <c r="L47" s="17">
        <v>402.0025</v>
      </c>
      <c r="M47" t="str">
        <f t="shared" si="0"/>
        <v>Dec</v>
      </c>
      <c r="N47">
        <f t="shared" si="1"/>
        <v>49</v>
      </c>
    </row>
    <row r="48" spans="1:14" x14ac:dyDescent="0.5">
      <c r="A48" s="5">
        <v>44531</v>
      </c>
      <c r="B48" t="s">
        <v>53</v>
      </c>
      <c r="C48" s="12" t="s">
        <v>106</v>
      </c>
      <c r="D48" s="15">
        <v>15</v>
      </c>
      <c r="E48" t="s">
        <v>34</v>
      </c>
      <c r="F48" s="10">
        <v>122.88</v>
      </c>
      <c r="G48" s="2">
        <v>0</v>
      </c>
      <c r="H48" s="10">
        <v>0</v>
      </c>
      <c r="I48" s="2">
        <v>0.18</v>
      </c>
      <c r="J48" s="10">
        <v>331.78</v>
      </c>
      <c r="K48" s="10">
        <v>2174.98</v>
      </c>
      <c r="L48" s="17">
        <v>144.99866666666668</v>
      </c>
      <c r="M48" t="str">
        <f t="shared" si="0"/>
        <v>Dec</v>
      </c>
      <c r="N48">
        <f t="shared" si="1"/>
        <v>49</v>
      </c>
    </row>
    <row r="49" spans="1:14" x14ac:dyDescent="0.5">
      <c r="A49" s="5">
        <v>44531</v>
      </c>
      <c r="B49" t="s">
        <v>35</v>
      </c>
      <c r="C49" s="12" t="s">
        <v>33</v>
      </c>
      <c r="D49" s="15">
        <v>3</v>
      </c>
      <c r="E49" t="s">
        <v>34</v>
      </c>
      <c r="F49" s="10">
        <v>283.05</v>
      </c>
      <c r="G49" s="2">
        <v>0</v>
      </c>
      <c r="H49" s="10">
        <v>0</v>
      </c>
      <c r="I49" s="2">
        <v>0.18</v>
      </c>
      <c r="J49" s="10">
        <v>152.85</v>
      </c>
      <c r="K49" s="10">
        <v>1002</v>
      </c>
      <c r="L49" s="17">
        <v>334</v>
      </c>
      <c r="M49" t="str">
        <f t="shared" si="0"/>
        <v>Dec</v>
      </c>
      <c r="N49">
        <f t="shared" si="1"/>
        <v>49</v>
      </c>
    </row>
    <row r="50" spans="1:14" x14ac:dyDescent="0.5">
      <c r="A50" s="5">
        <v>44531</v>
      </c>
      <c r="B50" t="s">
        <v>70</v>
      </c>
      <c r="C50" t="s">
        <v>33</v>
      </c>
      <c r="D50" s="15">
        <v>1</v>
      </c>
      <c r="E50" t="s">
        <v>34</v>
      </c>
      <c r="F50" s="10">
        <v>555.08000000000004</v>
      </c>
      <c r="G50" s="2">
        <v>0</v>
      </c>
      <c r="H50" s="10">
        <v>0</v>
      </c>
      <c r="I50" s="2">
        <v>0.18</v>
      </c>
      <c r="J50" s="10">
        <v>99.91</v>
      </c>
      <c r="K50" s="10">
        <v>654.99</v>
      </c>
      <c r="L50" s="17">
        <v>654.99</v>
      </c>
      <c r="M50" t="str">
        <f t="shared" si="0"/>
        <v>Dec</v>
      </c>
      <c r="N50">
        <f t="shared" si="1"/>
        <v>49</v>
      </c>
    </row>
    <row r="51" spans="1:14" x14ac:dyDescent="0.5">
      <c r="A51" s="5">
        <v>44532</v>
      </c>
      <c r="B51" t="s">
        <v>89</v>
      </c>
      <c r="C51" s="11" t="s">
        <v>120</v>
      </c>
      <c r="D51" s="15">
        <v>20</v>
      </c>
      <c r="E51" t="s">
        <v>60</v>
      </c>
      <c r="F51" s="10">
        <v>149</v>
      </c>
      <c r="G51" s="2">
        <v>0</v>
      </c>
      <c r="H51" s="10">
        <v>0</v>
      </c>
      <c r="I51" s="2">
        <v>0.18</v>
      </c>
      <c r="J51" s="10">
        <v>536.4</v>
      </c>
      <c r="K51" s="10">
        <v>3516.4</v>
      </c>
      <c r="L51" s="17">
        <v>175.82</v>
      </c>
      <c r="M51" t="str">
        <f t="shared" si="0"/>
        <v>Dec</v>
      </c>
      <c r="N51">
        <f t="shared" si="1"/>
        <v>49</v>
      </c>
    </row>
    <row r="52" spans="1:14" x14ac:dyDescent="0.5">
      <c r="A52" s="5">
        <v>44532</v>
      </c>
      <c r="B52" t="s">
        <v>57</v>
      </c>
      <c r="C52" s="11" t="s">
        <v>120</v>
      </c>
      <c r="D52" s="15">
        <v>25</v>
      </c>
      <c r="E52" t="s">
        <v>29</v>
      </c>
      <c r="F52" s="10">
        <v>180</v>
      </c>
      <c r="G52" s="2">
        <v>0</v>
      </c>
      <c r="H52" s="10">
        <v>0</v>
      </c>
      <c r="I52" s="2">
        <v>0.05</v>
      </c>
      <c r="J52" s="10">
        <v>225</v>
      </c>
      <c r="K52" s="10">
        <v>4725</v>
      </c>
      <c r="L52" s="17">
        <v>189</v>
      </c>
      <c r="M52" t="str">
        <f t="shared" si="0"/>
        <v>Dec</v>
      </c>
      <c r="N52">
        <f t="shared" si="1"/>
        <v>49</v>
      </c>
    </row>
    <row r="53" spans="1:14" x14ac:dyDescent="0.5">
      <c r="A53" s="5">
        <v>44532</v>
      </c>
      <c r="B53" t="s">
        <v>116</v>
      </c>
      <c r="C53" s="11" t="s">
        <v>120</v>
      </c>
      <c r="D53" s="15">
        <v>25</v>
      </c>
      <c r="E53" t="s">
        <v>29</v>
      </c>
      <c r="F53" s="10">
        <v>172</v>
      </c>
      <c r="G53" s="2">
        <v>0</v>
      </c>
      <c r="H53" s="10">
        <v>0</v>
      </c>
      <c r="I53" s="2">
        <v>0.18</v>
      </c>
      <c r="J53" s="10">
        <v>774</v>
      </c>
      <c r="K53" s="10">
        <v>5074</v>
      </c>
      <c r="L53" s="17">
        <v>202.96</v>
      </c>
      <c r="M53" t="str">
        <f t="shared" si="0"/>
        <v>Dec</v>
      </c>
      <c r="N53">
        <f t="shared" si="1"/>
        <v>49</v>
      </c>
    </row>
    <row r="54" spans="1:14" x14ac:dyDescent="0.5">
      <c r="A54" s="5">
        <v>44539</v>
      </c>
      <c r="B54" t="s">
        <v>80</v>
      </c>
      <c r="C54" s="11" t="s">
        <v>120</v>
      </c>
      <c r="D54" s="15">
        <v>25</v>
      </c>
      <c r="E54" t="s">
        <v>29</v>
      </c>
      <c r="F54" s="10">
        <v>110</v>
      </c>
      <c r="G54" s="2">
        <v>0</v>
      </c>
      <c r="H54" s="10">
        <v>0</v>
      </c>
      <c r="I54" s="2">
        <v>0.18</v>
      </c>
      <c r="J54" s="10">
        <v>495</v>
      </c>
      <c r="K54" s="10">
        <v>3245</v>
      </c>
      <c r="L54" s="17">
        <v>129.80000000000001</v>
      </c>
      <c r="M54" t="str">
        <f t="shared" si="0"/>
        <v>Dec</v>
      </c>
      <c r="N54">
        <f t="shared" si="1"/>
        <v>50</v>
      </c>
    </row>
    <row r="55" spans="1:14" x14ac:dyDescent="0.5">
      <c r="A55" s="5">
        <v>44565</v>
      </c>
      <c r="B55" t="s">
        <v>86</v>
      </c>
      <c r="C55" s="12" t="s">
        <v>43</v>
      </c>
      <c r="D55" s="15">
        <v>10</v>
      </c>
      <c r="E55" t="s">
        <v>60</v>
      </c>
      <c r="F55" s="10">
        <v>99.5</v>
      </c>
      <c r="G55" s="2">
        <v>0.18</v>
      </c>
      <c r="H55" s="10">
        <v>179.1</v>
      </c>
      <c r="I55" s="2">
        <v>0.18</v>
      </c>
      <c r="J55" s="10">
        <v>146.86000000000001</v>
      </c>
      <c r="K55" s="10">
        <v>962.76</v>
      </c>
      <c r="L55" s="17">
        <v>96.275999999999996</v>
      </c>
      <c r="M55" t="str">
        <f t="shared" si="0"/>
        <v>Jan</v>
      </c>
      <c r="N55">
        <f t="shared" si="1"/>
        <v>2</v>
      </c>
    </row>
    <row r="56" spans="1:14" x14ac:dyDescent="0.5">
      <c r="A56" s="5">
        <v>44565</v>
      </c>
      <c r="B56" t="s">
        <v>87</v>
      </c>
      <c r="C56" s="12" t="s">
        <v>43</v>
      </c>
      <c r="D56" s="15">
        <v>20</v>
      </c>
      <c r="E56" t="s">
        <v>60</v>
      </c>
      <c r="F56" s="10">
        <v>55</v>
      </c>
      <c r="G56" s="2">
        <v>0.18</v>
      </c>
      <c r="H56" s="10">
        <v>198</v>
      </c>
      <c r="I56" s="2">
        <v>0.18</v>
      </c>
      <c r="J56" s="10">
        <v>162.36000000000001</v>
      </c>
      <c r="K56" s="10">
        <v>1064.3599999999999</v>
      </c>
      <c r="L56" s="17">
        <v>53.217999999999996</v>
      </c>
      <c r="M56" t="str">
        <f t="shared" si="0"/>
        <v>Jan</v>
      </c>
      <c r="N56">
        <f t="shared" si="1"/>
        <v>2</v>
      </c>
    </row>
    <row r="57" spans="1:14" x14ac:dyDescent="0.5">
      <c r="A57" s="5">
        <v>44565</v>
      </c>
      <c r="B57" t="s">
        <v>88</v>
      </c>
      <c r="C57" t="s">
        <v>43</v>
      </c>
      <c r="D57" s="15">
        <v>20</v>
      </c>
      <c r="E57" t="s">
        <v>60</v>
      </c>
      <c r="F57" s="10">
        <v>80</v>
      </c>
      <c r="G57" s="2">
        <v>0.18</v>
      </c>
      <c r="H57" s="10">
        <v>288</v>
      </c>
      <c r="I57" s="2">
        <v>0.18</v>
      </c>
      <c r="J57" s="10">
        <v>236.16</v>
      </c>
      <c r="K57" s="10">
        <v>1548.16</v>
      </c>
      <c r="L57" s="17">
        <v>77.408000000000001</v>
      </c>
      <c r="M57" t="str">
        <f t="shared" si="0"/>
        <v>Jan</v>
      </c>
      <c r="N57">
        <f t="shared" si="1"/>
        <v>2</v>
      </c>
    </row>
    <row r="58" spans="1:14" x14ac:dyDescent="0.5">
      <c r="A58" s="5">
        <v>44565</v>
      </c>
      <c r="B58" t="s">
        <v>72</v>
      </c>
      <c r="C58" t="s">
        <v>43</v>
      </c>
      <c r="D58" s="15">
        <v>4</v>
      </c>
      <c r="E58" t="s">
        <v>29</v>
      </c>
      <c r="F58" s="10">
        <v>788</v>
      </c>
      <c r="G58" s="2">
        <v>0.18</v>
      </c>
      <c r="H58" s="10">
        <v>567.36</v>
      </c>
      <c r="I58" s="2">
        <v>0.18</v>
      </c>
      <c r="J58" s="10">
        <v>465.24</v>
      </c>
      <c r="K58" s="10">
        <v>3049.88</v>
      </c>
      <c r="L58" s="17">
        <v>762.47</v>
      </c>
      <c r="M58" t="str">
        <f t="shared" si="0"/>
        <v>Jan</v>
      </c>
      <c r="N58">
        <f t="shared" si="1"/>
        <v>2</v>
      </c>
    </row>
    <row r="59" spans="1:14" x14ac:dyDescent="0.5">
      <c r="A59" s="5">
        <v>44565</v>
      </c>
      <c r="B59" t="s">
        <v>71</v>
      </c>
      <c r="C59" t="s">
        <v>43</v>
      </c>
      <c r="D59" s="15">
        <v>2</v>
      </c>
      <c r="E59" t="s">
        <v>29</v>
      </c>
      <c r="F59" s="10">
        <v>538</v>
      </c>
      <c r="G59" s="2">
        <v>0.18</v>
      </c>
      <c r="H59" s="10">
        <v>193.68</v>
      </c>
      <c r="I59" s="2">
        <v>0.18</v>
      </c>
      <c r="J59" s="10">
        <v>158.82</v>
      </c>
      <c r="K59" s="10">
        <v>1041.1400000000001</v>
      </c>
      <c r="L59" s="17">
        <v>520.57000000000005</v>
      </c>
      <c r="M59" t="str">
        <f t="shared" si="0"/>
        <v>Jan</v>
      </c>
      <c r="N59">
        <f t="shared" si="1"/>
        <v>2</v>
      </c>
    </row>
    <row r="60" spans="1:14" x14ac:dyDescent="0.5">
      <c r="A60" s="5">
        <v>44566</v>
      </c>
      <c r="B60" t="s">
        <v>32</v>
      </c>
      <c r="C60" s="12" t="s">
        <v>33</v>
      </c>
      <c r="D60" s="15">
        <v>10</v>
      </c>
      <c r="E60" t="s">
        <v>34</v>
      </c>
      <c r="F60" s="10">
        <v>340.25</v>
      </c>
      <c r="G60" s="2">
        <v>0</v>
      </c>
      <c r="H60" s="10">
        <v>0</v>
      </c>
      <c r="I60" s="2">
        <v>0.18</v>
      </c>
      <c r="J60" s="10">
        <v>612.45000000000005</v>
      </c>
      <c r="K60" s="10">
        <v>4014.95</v>
      </c>
      <c r="L60" s="17">
        <v>401.495</v>
      </c>
      <c r="M60" t="str">
        <f t="shared" si="0"/>
        <v>Jan</v>
      </c>
      <c r="N60">
        <f t="shared" si="1"/>
        <v>2</v>
      </c>
    </row>
    <row r="61" spans="1:14" x14ac:dyDescent="0.5">
      <c r="A61" s="5">
        <v>44566</v>
      </c>
      <c r="B61" t="s">
        <v>85</v>
      </c>
      <c r="C61" s="12" t="s">
        <v>33</v>
      </c>
      <c r="D61" s="15">
        <v>10</v>
      </c>
      <c r="E61" t="s">
        <v>34</v>
      </c>
      <c r="F61" s="10">
        <v>207.5</v>
      </c>
      <c r="G61" s="2">
        <v>0</v>
      </c>
      <c r="H61" s="10">
        <v>0</v>
      </c>
      <c r="I61" s="2">
        <v>0.18</v>
      </c>
      <c r="J61" s="10">
        <v>373.5</v>
      </c>
      <c r="K61" s="10">
        <v>2448.5</v>
      </c>
      <c r="L61" s="17">
        <v>244.85</v>
      </c>
      <c r="M61" t="str">
        <f t="shared" si="0"/>
        <v>Jan</v>
      </c>
      <c r="N61">
        <f t="shared" si="1"/>
        <v>2</v>
      </c>
    </row>
    <row r="62" spans="1:14" x14ac:dyDescent="0.5">
      <c r="A62" s="5">
        <v>44573</v>
      </c>
      <c r="B62" t="s">
        <v>116</v>
      </c>
      <c r="C62" t="s">
        <v>120</v>
      </c>
      <c r="D62" s="15">
        <v>50</v>
      </c>
      <c r="E62" t="s">
        <v>29</v>
      </c>
      <c r="F62" s="10">
        <v>192.37</v>
      </c>
      <c r="G62" s="1">
        <v>0</v>
      </c>
      <c r="H62" s="17">
        <v>0</v>
      </c>
      <c r="I62" s="1">
        <v>0.18</v>
      </c>
      <c r="J62" s="10">
        <v>1731.36</v>
      </c>
      <c r="K62" s="10">
        <v>11350</v>
      </c>
      <c r="L62" s="10">
        <v>227</v>
      </c>
      <c r="M62" t="str">
        <f t="shared" si="0"/>
        <v>Jan</v>
      </c>
      <c r="N62">
        <f t="shared" si="1"/>
        <v>3</v>
      </c>
    </row>
    <row r="63" spans="1:14" x14ac:dyDescent="0.5">
      <c r="A63" s="5">
        <v>44593</v>
      </c>
      <c r="B63" t="s">
        <v>75</v>
      </c>
      <c r="C63" s="11" t="s">
        <v>120</v>
      </c>
      <c r="D63" s="15">
        <v>25</v>
      </c>
      <c r="E63" t="s">
        <v>29</v>
      </c>
      <c r="F63" s="10">
        <v>325</v>
      </c>
      <c r="G63" s="2">
        <v>0</v>
      </c>
      <c r="H63" s="10">
        <v>0</v>
      </c>
      <c r="I63" s="2">
        <v>0.18</v>
      </c>
      <c r="J63" s="10">
        <v>1462.5</v>
      </c>
      <c r="K63" s="10">
        <v>9587.5</v>
      </c>
      <c r="L63" s="17">
        <v>383.5</v>
      </c>
      <c r="M63" t="str">
        <f t="shared" si="0"/>
        <v>Feb</v>
      </c>
      <c r="N63">
        <f t="shared" si="1"/>
        <v>6</v>
      </c>
    </row>
    <row r="64" spans="1:14" x14ac:dyDescent="0.5">
      <c r="A64" s="5">
        <v>44593</v>
      </c>
      <c r="B64" t="s">
        <v>56</v>
      </c>
      <c r="C64" s="11" t="s">
        <v>120</v>
      </c>
      <c r="D64" s="15">
        <v>25</v>
      </c>
      <c r="E64" t="s">
        <v>29</v>
      </c>
      <c r="F64" s="10">
        <v>260</v>
      </c>
      <c r="G64" s="2">
        <v>0</v>
      </c>
      <c r="H64" s="10">
        <v>0</v>
      </c>
      <c r="I64" s="2">
        <v>0.18</v>
      </c>
      <c r="J64" s="10">
        <v>1170</v>
      </c>
      <c r="K64" s="10">
        <v>7670</v>
      </c>
      <c r="L64" s="17">
        <v>306.8</v>
      </c>
      <c r="M64" t="str">
        <f t="shared" si="0"/>
        <v>Feb</v>
      </c>
      <c r="N64">
        <f t="shared" si="1"/>
        <v>6</v>
      </c>
    </row>
    <row r="65" spans="1:14" x14ac:dyDescent="0.5">
      <c r="A65" s="5">
        <v>44593</v>
      </c>
      <c r="B65" t="s">
        <v>48</v>
      </c>
      <c r="C65" s="11" t="s">
        <v>120</v>
      </c>
      <c r="D65" s="15">
        <v>50</v>
      </c>
      <c r="E65" t="s">
        <v>29</v>
      </c>
      <c r="F65" s="10">
        <v>155</v>
      </c>
      <c r="G65" s="2">
        <v>0</v>
      </c>
      <c r="H65" s="10">
        <v>0</v>
      </c>
      <c r="I65" s="2">
        <v>0.18</v>
      </c>
      <c r="J65" s="10">
        <v>1395</v>
      </c>
      <c r="K65" s="10">
        <v>9145</v>
      </c>
      <c r="L65" s="17">
        <v>182.9</v>
      </c>
      <c r="M65" t="str">
        <f t="shared" si="0"/>
        <v>Feb</v>
      </c>
      <c r="N65">
        <f t="shared" si="1"/>
        <v>6</v>
      </c>
    </row>
    <row r="66" spans="1:14" x14ac:dyDescent="0.5">
      <c r="A66" s="5">
        <v>44593</v>
      </c>
      <c r="B66" t="s">
        <v>49</v>
      </c>
      <c r="C66" s="11" t="s">
        <v>120</v>
      </c>
      <c r="D66" s="15">
        <v>25</v>
      </c>
      <c r="E66" t="s">
        <v>29</v>
      </c>
      <c r="F66" s="10">
        <v>240</v>
      </c>
      <c r="G66" s="2">
        <v>0</v>
      </c>
      <c r="H66" s="10">
        <v>0</v>
      </c>
      <c r="I66" s="2">
        <v>0.18</v>
      </c>
      <c r="J66" s="10">
        <v>1080</v>
      </c>
      <c r="K66" s="10">
        <v>7080</v>
      </c>
      <c r="L66" s="17">
        <v>283.2</v>
      </c>
      <c r="M66" t="str">
        <f t="shared" si="0"/>
        <v>Feb</v>
      </c>
      <c r="N66">
        <f t="shared" si="1"/>
        <v>6</v>
      </c>
    </row>
    <row r="67" spans="1:14" x14ac:dyDescent="0.5">
      <c r="A67" s="5">
        <v>44593</v>
      </c>
      <c r="B67" t="s">
        <v>40</v>
      </c>
      <c r="C67" s="11" t="s">
        <v>120</v>
      </c>
      <c r="D67" s="15">
        <v>50</v>
      </c>
      <c r="E67" t="s">
        <v>29</v>
      </c>
      <c r="F67" s="10">
        <v>182</v>
      </c>
      <c r="G67" s="2">
        <v>0</v>
      </c>
      <c r="H67" s="10">
        <v>0</v>
      </c>
      <c r="I67" s="2">
        <v>0.18</v>
      </c>
      <c r="J67" s="10">
        <v>1638</v>
      </c>
      <c r="K67" s="10">
        <v>10738</v>
      </c>
      <c r="L67" s="17">
        <v>214.76</v>
      </c>
      <c r="M67" t="str">
        <f t="shared" si="0"/>
        <v>Feb</v>
      </c>
      <c r="N67">
        <f t="shared" si="1"/>
        <v>6</v>
      </c>
    </row>
    <row r="68" spans="1:14" x14ac:dyDescent="0.5">
      <c r="A68" s="5">
        <v>44593</v>
      </c>
      <c r="B68" t="s">
        <v>41</v>
      </c>
      <c r="C68" s="11" t="s">
        <v>120</v>
      </c>
      <c r="D68" s="15">
        <v>50</v>
      </c>
      <c r="E68" t="s">
        <v>29</v>
      </c>
      <c r="F68" s="10">
        <v>182</v>
      </c>
      <c r="G68" s="2">
        <v>0</v>
      </c>
      <c r="H68" s="10">
        <v>0</v>
      </c>
      <c r="I68" s="2">
        <v>0.18</v>
      </c>
      <c r="J68" s="10">
        <v>1638</v>
      </c>
      <c r="K68" s="10">
        <v>10738</v>
      </c>
      <c r="L68" s="17">
        <v>214.76</v>
      </c>
      <c r="M68" t="str">
        <f t="shared" ref="M68:M131" si="2">TEXT(A68,"mmm")</f>
        <v>Feb</v>
      </c>
      <c r="N68">
        <f t="shared" ref="N68:N131" si="3">WEEKNUM(A68)</f>
        <v>6</v>
      </c>
    </row>
    <row r="69" spans="1:14" x14ac:dyDescent="0.5">
      <c r="A69" s="5">
        <v>44597</v>
      </c>
      <c r="B69" t="s">
        <v>32</v>
      </c>
      <c r="C69" t="s">
        <v>33</v>
      </c>
      <c r="D69" s="15">
        <v>10</v>
      </c>
      <c r="E69" t="s">
        <v>34</v>
      </c>
      <c r="F69" s="10">
        <v>356</v>
      </c>
      <c r="G69" s="2">
        <v>0</v>
      </c>
      <c r="H69" s="10">
        <v>0</v>
      </c>
      <c r="I69" s="2">
        <v>0.18</v>
      </c>
      <c r="J69" s="10">
        <v>640.79999999999995</v>
      </c>
      <c r="K69" s="10">
        <v>4200.8</v>
      </c>
      <c r="L69" s="17">
        <v>420.08000000000004</v>
      </c>
      <c r="M69" t="str">
        <f t="shared" si="2"/>
        <v>Feb</v>
      </c>
      <c r="N69">
        <f t="shared" si="3"/>
        <v>6</v>
      </c>
    </row>
    <row r="70" spans="1:14" x14ac:dyDescent="0.5">
      <c r="A70" s="5">
        <v>44597</v>
      </c>
      <c r="B70" t="s">
        <v>100</v>
      </c>
      <c r="C70" t="s">
        <v>33</v>
      </c>
      <c r="D70" s="15">
        <v>10</v>
      </c>
      <c r="E70" t="s">
        <v>60</v>
      </c>
      <c r="F70" s="10">
        <v>234</v>
      </c>
      <c r="G70" s="2">
        <v>0</v>
      </c>
      <c r="H70" s="10">
        <v>0</v>
      </c>
      <c r="I70" s="2">
        <v>0.18</v>
      </c>
      <c r="J70" s="10">
        <v>421.2</v>
      </c>
      <c r="K70" s="10">
        <v>2761.2</v>
      </c>
      <c r="L70" s="17">
        <v>276.12</v>
      </c>
      <c r="M70" t="str">
        <f t="shared" si="2"/>
        <v>Feb</v>
      </c>
      <c r="N70">
        <f t="shared" si="3"/>
        <v>6</v>
      </c>
    </row>
    <row r="71" spans="1:14" x14ac:dyDescent="0.5">
      <c r="A71" s="5">
        <v>44601</v>
      </c>
      <c r="B71" t="s">
        <v>115</v>
      </c>
      <c r="C71" s="12" t="s">
        <v>114</v>
      </c>
      <c r="D71" s="15">
        <v>12</v>
      </c>
      <c r="E71" t="s">
        <v>59</v>
      </c>
      <c r="F71" s="10">
        <v>2270</v>
      </c>
      <c r="G71" s="2">
        <v>0</v>
      </c>
      <c r="H71" s="10">
        <v>0</v>
      </c>
      <c r="I71" s="2">
        <v>0.05</v>
      </c>
      <c r="J71" s="10">
        <v>1362</v>
      </c>
      <c r="K71" s="10">
        <v>28602</v>
      </c>
      <c r="L71" s="17">
        <v>2383.5</v>
      </c>
      <c r="M71" t="str">
        <f t="shared" si="2"/>
        <v>Feb</v>
      </c>
      <c r="N71">
        <f t="shared" si="3"/>
        <v>7</v>
      </c>
    </row>
    <row r="72" spans="1:14" x14ac:dyDescent="0.5">
      <c r="A72" s="5">
        <v>44601</v>
      </c>
      <c r="B72" t="s">
        <v>84</v>
      </c>
      <c r="C72" t="s">
        <v>114</v>
      </c>
      <c r="D72" s="15">
        <v>3</v>
      </c>
      <c r="E72" t="s">
        <v>59</v>
      </c>
      <c r="F72" s="10">
        <v>3345</v>
      </c>
      <c r="G72" s="2">
        <v>0</v>
      </c>
      <c r="H72" s="10">
        <v>0</v>
      </c>
      <c r="I72" s="2">
        <v>0.05</v>
      </c>
      <c r="J72" s="10">
        <v>501.75</v>
      </c>
      <c r="K72" s="10">
        <v>10536.75</v>
      </c>
      <c r="L72" s="17">
        <v>3512.25</v>
      </c>
      <c r="M72" t="str">
        <f t="shared" si="2"/>
        <v>Feb</v>
      </c>
      <c r="N72">
        <f t="shared" si="3"/>
        <v>7</v>
      </c>
    </row>
    <row r="73" spans="1:14" x14ac:dyDescent="0.5">
      <c r="A73" s="5">
        <v>44601</v>
      </c>
      <c r="B73" t="s">
        <v>119</v>
      </c>
      <c r="C73" t="s">
        <v>114</v>
      </c>
      <c r="D73" s="15">
        <v>3</v>
      </c>
      <c r="E73" t="s">
        <v>66</v>
      </c>
      <c r="F73" s="10">
        <v>2280</v>
      </c>
      <c r="G73" s="2">
        <v>0</v>
      </c>
      <c r="H73" s="10">
        <v>0</v>
      </c>
      <c r="I73" s="2">
        <v>0.05</v>
      </c>
      <c r="J73" s="10">
        <v>342</v>
      </c>
      <c r="K73" s="10">
        <v>7182</v>
      </c>
      <c r="L73" s="17">
        <v>2394</v>
      </c>
      <c r="M73" t="str">
        <f t="shared" si="2"/>
        <v>Feb</v>
      </c>
      <c r="N73">
        <f t="shared" si="3"/>
        <v>7</v>
      </c>
    </row>
    <row r="74" spans="1:14" x14ac:dyDescent="0.5">
      <c r="A74" s="5">
        <v>44601</v>
      </c>
      <c r="B74" t="s">
        <v>134</v>
      </c>
      <c r="C74" t="s">
        <v>144</v>
      </c>
      <c r="D74" s="15">
        <v>280</v>
      </c>
      <c r="E74" t="s">
        <v>132</v>
      </c>
      <c r="F74" s="10">
        <v>55</v>
      </c>
      <c r="G74" s="1">
        <v>0</v>
      </c>
      <c r="H74" s="17">
        <v>0</v>
      </c>
      <c r="I74" s="1">
        <v>0</v>
      </c>
      <c r="J74" s="10">
        <v>0</v>
      </c>
      <c r="K74" s="10">
        <v>15400</v>
      </c>
      <c r="L74" s="10">
        <v>55</v>
      </c>
      <c r="M74" t="str">
        <f t="shared" si="2"/>
        <v>Feb</v>
      </c>
      <c r="N74">
        <f t="shared" si="3"/>
        <v>7</v>
      </c>
    </row>
    <row r="75" spans="1:14" x14ac:dyDescent="0.5">
      <c r="A75" s="5">
        <v>44601</v>
      </c>
      <c r="B75" t="s">
        <v>131</v>
      </c>
      <c r="C75" t="s">
        <v>144</v>
      </c>
      <c r="D75" s="15">
        <v>192</v>
      </c>
      <c r="E75" t="s">
        <v>132</v>
      </c>
      <c r="F75" s="10">
        <v>53</v>
      </c>
      <c r="G75" s="1">
        <v>0</v>
      </c>
      <c r="H75" s="17">
        <v>0</v>
      </c>
      <c r="I75" s="1">
        <v>0</v>
      </c>
      <c r="J75" s="10">
        <v>0</v>
      </c>
      <c r="K75" s="10">
        <v>10176</v>
      </c>
      <c r="L75" s="10">
        <v>53</v>
      </c>
      <c r="M75" t="str">
        <f t="shared" si="2"/>
        <v>Feb</v>
      </c>
      <c r="N75">
        <f t="shared" si="3"/>
        <v>7</v>
      </c>
    </row>
    <row r="76" spans="1:14" x14ac:dyDescent="0.5">
      <c r="A76" s="5">
        <v>44601</v>
      </c>
      <c r="B76" t="s">
        <v>133</v>
      </c>
      <c r="C76" t="s">
        <v>144</v>
      </c>
      <c r="D76" s="15">
        <v>196</v>
      </c>
      <c r="E76" t="s">
        <v>132</v>
      </c>
      <c r="F76" s="10">
        <v>62</v>
      </c>
      <c r="G76" s="1">
        <v>0</v>
      </c>
      <c r="H76" s="17">
        <v>0</v>
      </c>
      <c r="I76" s="1">
        <v>0</v>
      </c>
      <c r="J76" s="10">
        <v>0</v>
      </c>
      <c r="K76" s="10">
        <v>12152</v>
      </c>
      <c r="L76" s="10">
        <v>62</v>
      </c>
      <c r="M76" t="str">
        <f t="shared" si="2"/>
        <v>Feb</v>
      </c>
      <c r="N76">
        <f t="shared" si="3"/>
        <v>7</v>
      </c>
    </row>
    <row r="77" spans="1:14" x14ac:dyDescent="0.5">
      <c r="A77" s="5">
        <v>44606</v>
      </c>
      <c r="B77" t="s">
        <v>103</v>
      </c>
      <c r="C77" s="12" t="s">
        <v>33</v>
      </c>
      <c r="D77" s="15">
        <v>16</v>
      </c>
      <c r="E77" t="s">
        <v>34</v>
      </c>
      <c r="F77" s="10">
        <v>449.15</v>
      </c>
      <c r="G77" s="2">
        <v>0</v>
      </c>
      <c r="H77" s="10">
        <v>0</v>
      </c>
      <c r="I77" s="2">
        <v>0.18</v>
      </c>
      <c r="J77" s="10">
        <v>1293.55</v>
      </c>
      <c r="K77" s="10">
        <v>8479.9500000000007</v>
      </c>
      <c r="L77" s="17">
        <v>529.99687500000005</v>
      </c>
      <c r="M77" t="str">
        <f t="shared" si="2"/>
        <v>Feb</v>
      </c>
      <c r="N77">
        <f t="shared" si="3"/>
        <v>8</v>
      </c>
    </row>
    <row r="78" spans="1:14" x14ac:dyDescent="0.5">
      <c r="A78" s="5">
        <v>44606</v>
      </c>
      <c r="B78" t="s">
        <v>83</v>
      </c>
      <c r="C78" s="12" t="s">
        <v>106</v>
      </c>
      <c r="D78" s="15">
        <v>12</v>
      </c>
      <c r="E78" t="s">
        <v>60</v>
      </c>
      <c r="F78" s="10">
        <v>322.10000000000002</v>
      </c>
      <c r="G78" s="2">
        <v>0</v>
      </c>
      <c r="H78" s="10">
        <v>0</v>
      </c>
      <c r="I78" s="2">
        <v>0.18</v>
      </c>
      <c r="J78" s="10">
        <v>695.74</v>
      </c>
      <c r="K78" s="10">
        <v>4560.9399999999996</v>
      </c>
      <c r="L78" s="17">
        <v>380.07833333333332</v>
      </c>
      <c r="M78" t="str">
        <f t="shared" si="2"/>
        <v>Feb</v>
      </c>
      <c r="N78">
        <f t="shared" si="3"/>
        <v>8</v>
      </c>
    </row>
    <row r="79" spans="1:14" x14ac:dyDescent="0.5">
      <c r="A79" s="5">
        <v>44609</v>
      </c>
      <c r="B79" t="s">
        <v>113</v>
      </c>
      <c r="C79" t="s">
        <v>28</v>
      </c>
      <c r="D79" s="15">
        <v>35</v>
      </c>
      <c r="E79" t="s">
        <v>29</v>
      </c>
      <c r="F79" s="10">
        <v>225</v>
      </c>
      <c r="G79" s="2">
        <v>0</v>
      </c>
      <c r="H79" s="10">
        <v>0</v>
      </c>
      <c r="I79" s="2">
        <v>0</v>
      </c>
      <c r="J79" s="10">
        <v>0</v>
      </c>
      <c r="K79" s="10">
        <v>7875</v>
      </c>
      <c r="L79" s="17">
        <v>225</v>
      </c>
      <c r="M79" t="str">
        <f t="shared" si="2"/>
        <v>Feb</v>
      </c>
      <c r="N79">
        <f t="shared" si="3"/>
        <v>8</v>
      </c>
    </row>
    <row r="80" spans="1:14" x14ac:dyDescent="0.5">
      <c r="A80" s="5">
        <v>44609</v>
      </c>
      <c r="B80" t="s">
        <v>111</v>
      </c>
      <c r="C80" t="s">
        <v>28</v>
      </c>
      <c r="D80" s="15">
        <v>35</v>
      </c>
      <c r="E80" t="s">
        <v>29</v>
      </c>
      <c r="F80" s="10">
        <v>225</v>
      </c>
      <c r="G80" s="2">
        <v>0</v>
      </c>
      <c r="H80" s="10">
        <v>0</v>
      </c>
      <c r="I80" s="2">
        <v>0</v>
      </c>
      <c r="J80" s="10">
        <v>0</v>
      </c>
      <c r="K80" s="10">
        <v>7875</v>
      </c>
      <c r="L80" s="17">
        <v>225</v>
      </c>
      <c r="M80" t="str">
        <f t="shared" si="2"/>
        <v>Feb</v>
      </c>
      <c r="N80">
        <f t="shared" si="3"/>
        <v>8</v>
      </c>
    </row>
    <row r="81" spans="1:14" x14ac:dyDescent="0.5">
      <c r="A81" s="5">
        <v>44609</v>
      </c>
      <c r="B81" t="s">
        <v>50</v>
      </c>
      <c r="C81" t="s">
        <v>28</v>
      </c>
      <c r="D81" s="15">
        <v>35</v>
      </c>
      <c r="E81" t="s">
        <v>29</v>
      </c>
      <c r="F81" s="10">
        <v>225</v>
      </c>
      <c r="G81" s="2">
        <v>0</v>
      </c>
      <c r="H81" s="10">
        <v>0</v>
      </c>
      <c r="I81" s="2">
        <v>0</v>
      </c>
      <c r="J81" s="10">
        <v>0</v>
      </c>
      <c r="K81" s="10">
        <v>7875</v>
      </c>
      <c r="L81" s="17">
        <v>225</v>
      </c>
      <c r="M81" t="str">
        <f t="shared" si="2"/>
        <v>Feb</v>
      </c>
      <c r="N81">
        <f t="shared" si="3"/>
        <v>8</v>
      </c>
    </row>
    <row r="82" spans="1:14" x14ac:dyDescent="0.5">
      <c r="A82" s="5">
        <v>44615</v>
      </c>
      <c r="B82" t="s">
        <v>138</v>
      </c>
      <c r="C82" t="s">
        <v>120</v>
      </c>
      <c r="D82" s="15">
        <v>6</v>
      </c>
      <c r="E82" t="s">
        <v>38</v>
      </c>
      <c r="F82" s="10">
        <v>427.97</v>
      </c>
      <c r="G82" s="1">
        <v>0</v>
      </c>
      <c r="H82" s="17">
        <v>0</v>
      </c>
      <c r="I82" s="1">
        <v>0.18</v>
      </c>
      <c r="J82" s="10">
        <v>462.2</v>
      </c>
      <c r="K82" s="10">
        <v>3030</v>
      </c>
      <c r="L82" s="10">
        <v>505</v>
      </c>
      <c r="M82" t="str">
        <f t="shared" si="2"/>
        <v>Feb</v>
      </c>
      <c r="N82">
        <f t="shared" si="3"/>
        <v>9</v>
      </c>
    </row>
    <row r="83" spans="1:14" x14ac:dyDescent="0.5">
      <c r="A83" s="5">
        <v>44615</v>
      </c>
      <c r="B83" t="s">
        <v>127</v>
      </c>
      <c r="C83" s="12" t="s">
        <v>28</v>
      </c>
      <c r="D83" s="15">
        <v>40</v>
      </c>
      <c r="E83" t="s">
        <v>60</v>
      </c>
      <c r="F83" s="10">
        <v>192.8</v>
      </c>
      <c r="G83" s="1">
        <v>0</v>
      </c>
      <c r="H83" s="17">
        <v>0</v>
      </c>
      <c r="I83" s="1">
        <v>0.18</v>
      </c>
      <c r="J83" s="10">
        <v>1388.14</v>
      </c>
      <c r="K83" s="10">
        <v>9100</v>
      </c>
      <c r="L83" s="10">
        <v>227.5</v>
      </c>
      <c r="M83" t="str">
        <f t="shared" si="2"/>
        <v>Feb</v>
      </c>
      <c r="N83">
        <f t="shared" si="3"/>
        <v>9</v>
      </c>
    </row>
    <row r="84" spans="1:14" x14ac:dyDescent="0.5">
      <c r="A84" s="5">
        <v>44615</v>
      </c>
      <c r="B84" t="s">
        <v>139</v>
      </c>
      <c r="C84" s="12" t="s">
        <v>28</v>
      </c>
      <c r="D84" s="15">
        <v>20</v>
      </c>
      <c r="E84" t="s">
        <v>60</v>
      </c>
      <c r="F84" s="10">
        <v>192.8</v>
      </c>
      <c r="G84" s="1">
        <v>0</v>
      </c>
      <c r="H84" s="17">
        <v>0</v>
      </c>
      <c r="I84" s="1">
        <v>0.18</v>
      </c>
      <c r="J84" s="10">
        <v>694.07</v>
      </c>
      <c r="K84" s="10">
        <v>4550</v>
      </c>
      <c r="L84" s="10">
        <v>227.5</v>
      </c>
      <c r="M84" t="str">
        <f t="shared" si="2"/>
        <v>Feb</v>
      </c>
      <c r="N84">
        <f t="shared" si="3"/>
        <v>9</v>
      </c>
    </row>
    <row r="85" spans="1:14" x14ac:dyDescent="0.5">
      <c r="A85" s="5">
        <v>44615</v>
      </c>
      <c r="B85" t="s">
        <v>140</v>
      </c>
      <c r="C85" s="12" t="s">
        <v>28</v>
      </c>
      <c r="D85" s="15">
        <v>20</v>
      </c>
      <c r="E85" t="s">
        <v>60</v>
      </c>
      <c r="F85" s="10">
        <v>192.8</v>
      </c>
      <c r="G85" s="1">
        <v>0</v>
      </c>
      <c r="H85" s="17">
        <v>0</v>
      </c>
      <c r="I85" s="1">
        <v>0.18</v>
      </c>
      <c r="J85" s="10">
        <v>694.07</v>
      </c>
      <c r="K85" s="10">
        <v>4550</v>
      </c>
      <c r="L85" s="10">
        <v>227.5</v>
      </c>
      <c r="M85" t="str">
        <f t="shared" si="2"/>
        <v>Feb</v>
      </c>
      <c r="N85">
        <f t="shared" si="3"/>
        <v>9</v>
      </c>
    </row>
    <row r="86" spans="1:14" x14ac:dyDescent="0.5">
      <c r="A86" s="5">
        <v>44615</v>
      </c>
      <c r="B86" t="s">
        <v>39</v>
      </c>
      <c r="C86" s="12" t="s">
        <v>33</v>
      </c>
      <c r="D86" s="15">
        <v>15</v>
      </c>
      <c r="E86" t="s">
        <v>34</v>
      </c>
      <c r="F86" s="10">
        <v>650</v>
      </c>
      <c r="G86" s="1">
        <v>0</v>
      </c>
      <c r="H86" s="17">
        <v>0</v>
      </c>
      <c r="I86" s="1">
        <v>0</v>
      </c>
      <c r="J86" s="10">
        <v>0</v>
      </c>
      <c r="K86" s="10">
        <v>9750</v>
      </c>
      <c r="L86" s="10">
        <v>650</v>
      </c>
      <c r="M86" t="str">
        <f t="shared" si="2"/>
        <v>Feb</v>
      </c>
      <c r="N86">
        <f t="shared" si="3"/>
        <v>9</v>
      </c>
    </row>
    <row r="87" spans="1:14" x14ac:dyDescent="0.5">
      <c r="A87" s="5">
        <v>44615</v>
      </c>
      <c r="B87" t="s">
        <v>116</v>
      </c>
      <c r="C87" t="s">
        <v>120</v>
      </c>
      <c r="D87" s="15">
        <v>25</v>
      </c>
      <c r="E87" t="s">
        <v>29</v>
      </c>
      <c r="F87" s="10">
        <v>220</v>
      </c>
      <c r="G87" s="1">
        <v>0</v>
      </c>
      <c r="H87" s="17">
        <v>0</v>
      </c>
      <c r="I87" s="1">
        <v>0</v>
      </c>
      <c r="J87" s="10">
        <v>0</v>
      </c>
      <c r="K87" s="10">
        <v>5500</v>
      </c>
      <c r="L87" s="10">
        <v>220</v>
      </c>
      <c r="M87" t="str">
        <f t="shared" si="2"/>
        <v>Feb</v>
      </c>
      <c r="N87">
        <f t="shared" si="3"/>
        <v>9</v>
      </c>
    </row>
    <row r="88" spans="1:14" x14ac:dyDescent="0.5">
      <c r="A88" s="5">
        <v>44617</v>
      </c>
      <c r="B88" t="s">
        <v>108</v>
      </c>
      <c r="C88" s="12" t="s">
        <v>28</v>
      </c>
      <c r="D88" s="15">
        <v>35</v>
      </c>
      <c r="E88" t="s">
        <v>29</v>
      </c>
      <c r="F88" s="10">
        <v>225</v>
      </c>
      <c r="G88" s="2">
        <v>0</v>
      </c>
      <c r="H88" s="10">
        <v>0</v>
      </c>
      <c r="I88" s="2">
        <v>0</v>
      </c>
      <c r="J88" s="10">
        <v>0</v>
      </c>
      <c r="K88" s="10">
        <v>7875</v>
      </c>
      <c r="L88" s="17">
        <v>225</v>
      </c>
      <c r="M88" t="str">
        <f t="shared" si="2"/>
        <v>Feb</v>
      </c>
      <c r="N88">
        <f t="shared" si="3"/>
        <v>9</v>
      </c>
    </row>
    <row r="89" spans="1:14" x14ac:dyDescent="0.5">
      <c r="A89" s="5">
        <v>44617</v>
      </c>
      <c r="B89" t="s">
        <v>95</v>
      </c>
      <c r="C89" t="s">
        <v>28</v>
      </c>
      <c r="D89" s="15">
        <v>35</v>
      </c>
      <c r="E89" t="s">
        <v>29</v>
      </c>
      <c r="F89" s="10">
        <v>225</v>
      </c>
      <c r="G89" s="2">
        <v>0</v>
      </c>
      <c r="H89" s="10">
        <v>0</v>
      </c>
      <c r="I89" s="2">
        <v>0</v>
      </c>
      <c r="J89" s="10">
        <v>0</v>
      </c>
      <c r="K89" s="10">
        <v>7875</v>
      </c>
      <c r="L89" s="17">
        <v>225</v>
      </c>
      <c r="M89" t="str">
        <f t="shared" si="2"/>
        <v>Feb</v>
      </c>
      <c r="N89">
        <f t="shared" si="3"/>
        <v>9</v>
      </c>
    </row>
    <row r="90" spans="1:14" x14ac:dyDescent="0.5">
      <c r="A90" s="5">
        <v>44620</v>
      </c>
      <c r="B90" t="s">
        <v>74</v>
      </c>
      <c r="C90" t="s">
        <v>28</v>
      </c>
      <c r="D90" s="15">
        <v>9</v>
      </c>
      <c r="E90" t="s">
        <v>60</v>
      </c>
      <c r="F90" s="10">
        <v>1906.78</v>
      </c>
      <c r="G90" s="2">
        <v>0</v>
      </c>
      <c r="H90" s="10">
        <v>0</v>
      </c>
      <c r="I90" s="2">
        <v>0.18</v>
      </c>
      <c r="J90" s="10">
        <v>3088.98</v>
      </c>
      <c r="K90" s="10">
        <v>20250</v>
      </c>
      <c r="L90" s="17">
        <v>2250</v>
      </c>
      <c r="M90" t="str">
        <f t="shared" si="2"/>
        <v>Feb</v>
      </c>
      <c r="N90">
        <f t="shared" si="3"/>
        <v>10</v>
      </c>
    </row>
    <row r="91" spans="1:14" x14ac:dyDescent="0.5">
      <c r="A91" s="5">
        <v>44621</v>
      </c>
      <c r="B91" t="s">
        <v>63</v>
      </c>
      <c r="C91" s="11" t="s">
        <v>120</v>
      </c>
      <c r="D91" s="15">
        <v>60</v>
      </c>
      <c r="E91" t="s">
        <v>29</v>
      </c>
      <c r="F91" s="10">
        <v>127.12</v>
      </c>
      <c r="G91" s="2">
        <v>0</v>
      </c>
      <c r="H91" s="10">
        <v>0</v>
      </c>
      <c r="I91" s="2">
        <v>0.18</v>
      </c>
      <c r="J91" s="10">
        <v>1372.9</v>
      </c>
      <c r="K91" s="10">
        <v>9000.1</v>
      </c>
      <c r="L91" s="17">
        <v>150.00166666666667</v>
      </c>
      <c r="M91" t="str">
        <f t="shared" si="2"/>
        <v>Mar</v>
      </c>
      <c r="N91">
        <f t="shared" si="3"/>
        <v>10</v>
      </c>
    </row>
    <row r="92" spans="1:14" x14ac:dyDescent="0.5">
      <c r="A92" s="5">
        <v>44621</v>
      </c>
      <c r="B92" t="s">
        <v>63</v>
      </c>
      <c r="C92" s="6" t="s">
        <v>120</v>
      </c>
      <c r="D92" s="15">
        <v>60</v>
      </c>
      <c r="E92" t="s">
        <v>29</v>
      </c>
      <c r="F92" s="10">
        <v>122.88</v>
      </c>
      <c r="G92" s="2">
        <v>0</v>
      </c>
      <c r="H92" s="10">
        <v>0</v>
      </c>
      <c r="I92" s="2">
        <v>0.18</v>
      </c>
      <c r="J92" s="10">
        <v>1327.1</v>
      </c>
      <c r="K92" s="10">
        <v>8699.9</v>
      </c>
      <c r="L92" s="17">
        <v>144.99833333333333</v>
      </c>
      <c r="M92" t="str">
        <f t="shared" si="2"/>
        <v>Mar</v>
      </c>
      <c r="N92">
        <f t="shared" si="3"/>
        <v>10</v>
      </c>
    </row>
    <row r="93" spans="1:14" x14ac:dyDescent="0.5">
      <c r="A93" s="5">
        <v>44623</v>
      </c>
      <c r="B93" t="s">
        <v>63</v>
      </c>
      <c r="C93" s="11" t="s">
        <v>120</v>
      </c>
      <c r="D93" s="15">
        <v>40</v>
      </c>
      <c r="E93" t="s">
        <v>29</v>
      </c>
      <c r="F93" s="10">
        <v>116.95</v>
      </c>
      <c r="G93" s="2">
        <v>0</v>
      </c>
      <c r="H93" s="10">
        <v>0</v>
      </c>
      <c r="I93" s="2">
        <v>0.18</v>
      </c>
      <c r="J93" s="10">
        <v>842.04</v>
      </c>
      <c r="K93" s="10">
        <v>5520.04</v>
      </c>
      <c r="L93" s="17">
        <v>138.001</v>
      </c>
      <c r="M93" t="str">
        <f t="shared" si="2"/>
        <v>Mar</v>
      </c>
      <c r="N93">
        <f t="shared" si="3"/>
        <v>10</v>
      </c>
    </row>
    <row r="94" spans="1:14" x14ac:dyDescent="0.5">
      <c r="A94" s="5">
        <v>44623</v>
      </c>
      <c r="B94" t="s">
        <v>63</v>
      </c>
      <c r="C94" s="11" t="s">
        <v>120</v>
      </c>
      <c r="D94" s="15">
        <v>150</v>
      </c>
      <c r="E94" t="s">
        <v>29</v>
      </c>
      <c r="F94" s="10">
        <f>2923.67/25</f>
        <v>116.9468</v>
      </c>
      <c r="G94" s="2">
        <v>0</v>
      </c>
      <c r="H94" s="10">
        <v>0</v>
      </c>
      <c r="I94" s="2">
        <v>0.18</v>
      </c>
      <c r="J94" s="10">
        <v>3157.56</v>
      </c>
      <c r="K94" s="10">
        <v>20699.580000000002</v>
      </c>
      <c r="L94" s="17">
        <v>137.99720000000002</v>
      </c>
      <c r="M94" t="str">
        <f t="shared" si="2"/>
        <v>Mar</v>
      </c>
      <c r="N94">
        <f t="shared" si="3"/>
        <v>10</v>
      </c>
    </row>
    <row r="95" spans="1:14" x14ac:dyDescent="0.5">
      <c r="A95" s="5">
        <v>44623</v>
      </c>
      <c r="B95" t="s">
        <v>63</v>
      </c>
      <c r="C95" s="11" t="s">
        <v>120</v>
      </c>
      <c r="D95" s="15">
        <v>50</v>
      </c>
      <c r="E95" t="s">
        <v>29</v>
      </c>
      <c r="F95" s="10">
        <v>112.7032</v>
      </c>
      <c r="G95" s="2">
        <v>0</v>
      </c>
      <c r="H95" s="10">
        <v>0</v>
      </c>
      <c r="I95" s="2">
        <v>0.18</v>
      </c>
      <c r="J95" s="10">
        <f>D95*F95*I95</f>
        <v>1014.3287999999999</v>
      </c>
      <c r="K95" s="10">
        <v>6649.4888000000001</v>
      </c>
      <c r="L95" s="17">
        <v>132.98977600000001</v>
      </c>
      <c r="M95" t="str">
        <f t="shared" si="2"/>
        <v>Mar</v>
      </c>
      <c r="N95">
        <f t="shared" si="3"/>
        <v>10</v>
      </c>
    </row>
    <row r="96" spans="1:14" x14ac:dyDescent="0.5">
      <c r="A96" s="5">
        <v>44623</v>
      </c>
      <c r="B96" t="s">
        <v>82</v>
      </c>
      <c r="C96" t="s">
        <v>114</v>
      </c>
      <c r="D96" s="15">
        <v>150</v>
      </c>
      <c r="E96" t="s">
        <v>29</v>
      </c>
      <c r="F96" s="10">
        <v>161.9</v>
      </c>
      <c r="G96" s="2">
        <v>0</v>
      </c>
      <c r="H96" s="10">
        <v>0</v>
      </c>
      <c r="I96" s="2">
        <v>0.05</v>
      </c>
      <c r="J96" s="10">
        <v>1214.25</v>
      </c>
      <c r="K96" s="10">
        <v>25499.25</v>
      </c>
      <c r="L96" s="17">
        <v>169.995</v>
      </c>
      <c r="M96" t="str">
        <f t="shared" si="2"/>
        <v>Mar</v>
      </c>
      <c r="N96">
        <f t="shared" si="3"/>
        <v>10</v>
      </c>
    </row>
    <row r="97" spans="1:14" x14ac:dyDescent="0.5">
      <c r="A97" s="5">
        <v>44623</v>
      </c>
      <c r="B97" t="s">
        <v>54</v>
      </c>
      <c r="C97" s="11" t="s">
        <v>120</v>
      </c>
      <c r="D97" s="15">
        <v>50</v>
      </c>
      <c r="E97" t="s">
        <v>29</v>
      </c>
      <c r="F97" s="10">
        <v>53.33</v>
      </c>
      <c r="G97" s="2">
        <v>0</v>
      </c>
      <c r="H97" s="10">
        <v>0</v>
      </c>
      <c r="I97" s="2">
        <v>0.05</v>
      </c>
      <c r="J97" s="10">
        <v>133.33000000000001</v>
      </c>
      <c r="K97" s="10">
        <v>2799.83</v>
      </c>
      <c r="L97" s="17">
        <v>55.996600000000001</v>
      </c>
      <c r="M97" t="str">
        <f t="shared" si="2"/>
        <v>Mar</v>
      </c>
      <c r="N97">
        <f t="shared" si="3"/>
        <v>10</v>
      </c>
    </row>
    <row r="98" spans="1:14" x14ac:dyDescent="0.5">
      <c r="A98" s="5">
        <v>44623</v>
      </c>
      <c r="B98" t="s">
        <v>55</v>
      </c>
      <c r="C98" s="11" t="s">
        <v>120</v>
      </c>
      <c r="D98" s="15">
        <v>50</v>
      </c>
      <c r="E98" t="s">
        <v>38</v>
      </c>
      <c r="F98" s="10">
        <v>49.52</v>
      </c>
      <c r="G98" s="2">
        <v>0</v>
      </c>
      <c r="H98" s="10">
        <v>0</v>
      </c>
      <c r="I98" s="2">
        <v>0.05</v>
      </c>
      <c r="J98" s="10">
        <v>123.8</v>
      </c>
      <c r="K98" s="10">
        <v>2599.8000000000002</v>
      </c>
      <c r="L98" s="17">
        <v>51.996000000000002</v>
      </c>
      <c r="M98" t="str">
        <f t="shared" si="2"/>
        <v>Mar</v>
      </c>
      <c r="N98">
        <f t="shared" si="3"/>
        <v>10</v>
      </c>
    </row>
    <row r="99" spans="1:14" x14ac:dyDescent="0.5">
      <c r="A99" s="5">
        <v>44626</v>
      </c>
      <c r="B99" t="s">
        <v>64</v>
      </c>
      <c r="C99" t="s">
        <v>65</v>
      </c>
      <c r="D99" s="15">
        <v>100</v>
      </c>
      <c r="E99" t="s">
        <v>66</v>
      </c>
      <c r="F99" s="10">
        <v>230</v>
      </c>
      <c r="G99" s="2">
        <v>0</v>
      </c>
      <c r="H99" s="10">
        <v>0</v>
      </c>
      <c r="I99" s="2">
        <v>0</v>
      </c>
      <c r="J99" s="10">
        <v>0</v>
      </c>
      <c r="K99" s="10">
        <v>23000</v>
      </c>
      <c r="L99" s="17">
        <v>230</v>
      </c>
      <c r="M99" t="str">
        <f t="shared" si="2"/>
        <v>Mar</v>
      </c>
      <c r="N99">
        <f t="shared" si="3"/>
        <v>11</v>
      </c>
    </row>
    <row r="100" spans="1:14" x14ac:dyDescent="0.5">
      <c r="A100" s="5">
        <v>44626</v>
      </c>
      <c r="B100" t="s">
        <v>67</v>
      </c>
      <c r="C100" t="s">
        <v>65</v>
      </c>
      <c r="D100" s="15">
        <v>100</v>
      </c>
      <c r="E100" t="s">
        <v>66</v>
      </c>
      <c r="F100" s="10">
        <v>278</v>
      </c>
      <c r="G100" s="2">
        <v>0</v>
      </c>
      <c r="H100" s="10">
        <v>0</v>
      </c>
      <c r="I100" s="2">
        <v>0</v>
      </c>
      <c r="J100" s="10">
        <v>0</v>
      </c>
      <c r="K100" s="10">
        <v>27800</v>
      </c>
      <c r="L100" s="17">
        <v>278</v>
      </c>
      <c r="M100" t="str">
        <f t="shared" si="2"/>
        <v>Mar</v>
      </c>
      <c r="N100">
        <f t="shared" si="3"/>
        <v>11</v>
      </c>
    </row>
    <row r="101" spans="1:14" x14ac:dyDescent="0.5">
      <c r="A101" s="5">
        <v>44626</v>
      </c>
      <c r="B101" t="s">
        <v>76</v>
      </c>
      <c r="C101" t="s">
        <v>65</v>
      </c>
      <c r="D101" s="15">
        <v>21</v>
      </c>
      <c r="E101" t="s">
        <v>77</v>
      </c>
      <c r="F101" s="10">
        <v>300</v>
      </c>
      <c r="G101" s="2">
        <v>0</v>
      </c>
      <c r="H101" s="10">
        <v>0</v>
      </c>
      <c r="I101" s="2">
        <v>0</v>
      </c>
      <c r="J101" s="10">
        <v>0</v>
      </c>
      <c r="K101" s="10">
        <v>6300</v>
      </c>
      <c r="L101" s="17">
        <v>300</v>
      </c>
      <c r="M101" t="str">
        <f t="shared" si="2"/>
        <v>Mar</v>
      </c>
      <c r="N101">
        <f t="shared" si="3"/>
        <v>11</v>
      </c>
    </row>
    <row r="102" spans="1:14" x14ac:dyDescent="0.5">
      <c r="A102" s="5">
        <v>44626</v>
      </c>
      <c r="B102" t="s">
        <v>78</v>
      </c>
      <c r="C102" t="s">
        <v>65</v>
      </c>
      <c r="D102" s="15">
        <v>20</v>
      </c>
      <c r="E102" t="s">
        <v>66</v>
      </c>
      <c r="F102" s="10">
        <v>290</v>
      </c>
      <c r="G102" s="2">
        <v>0</v>
      </c>
      <c r="H102" s="10">
        <v>0</v>
      </c>
      <c r="I102" s="2">
        <v>0</v>
      </c>
      <c r="J102" s="10">
        <v>0</v>
      </c>
      <c r="K102" s="10">
        <v>5800</v>
      </c>
      <c r="L102" s="17">
        <v>290</v>
      </c>
      <c r="M102" t="str">
        <f t="shared" si="2"/>
        <v>Mar</v>
      </c>
      <c r="N102">
        <f t="shared" si="3"/>
        <v>11</v>
      </c>
    </row>
    <row r="103" spans="1:14" x14ac:dyDescent="0.5">
      <c r="A103" s="5">
        <v>44626</v>
      </c>
      <c r="B103" t="s">
        <v>26</v>
      </c>
      <c r="C103" t="s">
        <v>28</v>
      </c>
      <c r="D103" s="15">
        <v>22.5</v>
      </c>
      <c r="E103" t="s">
        <v>27</v>
      </c>
      <c r="F103" s="10">
        <v>559.32000000000005</v>
      </c>
      <c r="G103" s="1">
        <v>0</v>
      </c>
      <c r="H103" s="17">
        <v>0</v>
      </c>
      <c r="I103" s="1">
        <v>0.18</v>
      </c>
      <c r="J103" s="10">
        <v>2265.25</v>
      </c>
      <c r="K103" s="10">
        <v>14850</v>
      </c>
      <c r="L103" s="10">
        <v>660</v>
      </c>
      <c r="M103" t="str">
        <f t="shared" si="2"/>
        <v>Mar</v>
      </c>
      <c r="N103">
        <f t="shared" si="3"/>
        <v>11</v>
      </c>
    </row>
    <row r="104" spans="1:14" x14ac:dyDescent="0.5">
      <c r="A104" s="5">
        <v>44626</v>
      </c>
      <c r="B104" t="s">
        <v>139</v>
      </c>
      <c r="C104" s="12" t="s">
        <v>28</v>
      </c>
      <c r="D104" s="15">
        <v>20</v>
      </c>
      <c r="E104" t="s">
        <v>60</v>
      </c>
      <c r="F104" s="10">
        <v>206.57</v>
      </c>
      <c r="G104" s="1">
        <v>0</v>
      </c>
      <c r="H104" s="17">
        <v>0</v>
      </c>
      <c r="I104" s="1">
        <v>0.18</v>
      </c>
      <c r="J104" s="10">
        <v>743.64</v>
      </c>
      <c r="K104" s="10">
        <v>4875</v>
      </c>
      <c r="L104" s="10">
        <v>243.75</v>
      </c>
      <c r="M104" t="str">
        <f t="shared" si="2"/>
        <v>Mar</v>
      </c>
      <c r="N104">
        <f t="shared" si="3"/>
        <v>11</v>
      </c>
    </row>
    <row r="105" spans="1:14" x14ac:dyDescent="0.5">
      <c r="A105" s="5">
        <v>44626</v>
      </c>
      <c r="B105" t="s">
        <v>127</v>
      </c>
      <c r="C105" t="s">
        <v>28</v>
      </c>
      <c r="D105" s="15">
        <v>20</v>
      </c>
      <c r="E105" t="s">
        <v>60</v>
      </c>
      <c r="F105" s="10">
        <v>206.57</v>
      </c>
      <c r="G105" s="1">
        <v>0</v>
      </c>
      <c r="H105" s="17">
        <v>0</v>
      </c>
      <c r="I105" s="1">
        <v>0.18</v>
      </c>
      <c r="J105" s="10">
        <v>743.64</v>
      </c>
      <c r="K105" s="10">
        <v>4875</v>
      </c>
      <c r="L105" s="10">
        <v>243.75</v>
      </c>
      <c r="M105" t="str">
        <f t="shared" si="2"/>
        <v>Mar</v>
      </c>
      <c r="N105">
        <f t="shared" si="3"/>
        <v>11</v>
      </c>
    </row>
    <row r="106" spans="1:14" x14ac:dyDescent="0.5">
      <c r="A106" s="5">
        <v>44627</v>
      </c>
      <c r="B106" t="s">
        <v>26</v>
      </c>
      <c r="C106" s="12" t="s">
        <v>28</v>
      </c>
      <c r="D106" s="15">
        <v>22.5</v>
      </c>
      <c r="E106" t="s">
        <v>27</v>
      </c>
      <c r="F106" s="10">
        <v>515</v>
      </c>
      <c r="G106" s="2">
        <v>0</v>
      </c>
      <c r="H106" s="10">
        <v>0</v>
      </c>
      <c r="I106" s="2">
        <v>0.18</v>
      </c>
      <c r="J106" s="10">
        <v>2085.75</v>
      </c>
      <c r="K106" s="10">
        <v>13673.25</v>
      </c>
      <c r="L106" s="17">
        <v>607.70000000000005</v>
      </c>
      <c r="M106" t="str">
        <f t="shared" si="2"/>
        <v>Mar</v>
      </c>
      <c r="N106">
        <f t="shared" si="3"/>
        <v>11</v>
      </c>
    </row>
    <row r="107" spans="1:14" x14ac:dyDescent="0.5">
      <c r="A107" s="5">
        <v>44627</v>
      </c>
      <c r="B107" t="s">
        <v>57</v>
      </c>
      <c r="C107" s="6" t="s">
        <v>120</v>
      </c>
      <c r="D107" s="15">
        <v>50</v>
      </c>
      <c r="E107" t="s">
        <v>29</v>
      </c>
      <c r="F107" s="10">
        <v>100</v>
      </c>
      <c r="G107" s="2">
        <v>0</v>
      </c>
      <c r="H107" s="10">
        <v>0</v>
      </c>
      <c r="I107" s="2">
        <v>0.05</v>
      </c>
      <c r="J107" s="10">
        <v>250</v>
      </c>
      <c r="K107" s="10">
        <v>5250</v>
      </c>
      <c r="L107" s="17">
        <v>105</v>
      </c>
      <c r="M107" t="str">
        <f t="shared" si="2"/>
        <v>Mar</v>
      </c>
      <c r="N107">
        <f t="shared" si="3"/>
        <v>11</v>
      </c>
    </row>
    <row r="108" spans="1:14" x14ac:dyDescent="0.5">
      <c r="A108" s="5">
        <v>44628</v>
      </c>
      <c r="B108" t="s">
        <v>35</v>
      </c>
      <c r="C108" t="s">
        <v>33</v>
      </c>
      <c r="D108" s="15">
        <v>3</v>
      </c>
      <c r="E108" t="s">
        <v>34</v>
      </c>
      <c r="F108" s="10">
        <v>283.05</v>
      </c>
      <c r="G108" s="2">
        <v>0</v>
      </c>
      <c r="H108" s="10">
        <v>0</v>
      </c>
      <c r="I108" s="2">
        <v>0.18</v>
      </c>
      <c r="J108" s="10">
        <v>152.85</v>
      </c>
      <c r="K108" s="10">
        <v>1002</v>
      </c>
      <c r="L108" s="17">
        <v>334</v>
      </c>
      <c r="M108" t="str">
        <f t="shared" si="2"/>
        <v>Mar</v>
      </c>
      <c r="N108">
        <f t="shared" si="3"/>
        <v>11</v>
      </c>
    </row>
    <row r="109" spans="1:14" x14ac:dyDescent="0.5">
      <c r="A109" s="5">
        <v>44628</v>
      </c>
      <c r="B109" t="s">
        <v>52</v>
      </c>
      <c r="C109" s="12" t="s">
        <v>106</v>
      </c>
      <c r="D109" s="15">
        <v>7</v>
      </c>
      <c r="E109" t="s">
        <v>34</v>
      </c>
      <c r="F109" s="10">
        <v>122.88</v>
      </c>
      <c r="G109" s="2">
        <v>0</v>
      </c>
      <c r="H109" s="10">
        <v>0</v>
      </c>
      <c r="I109" s="2">
        <v>0.18</v>
      </c>
      <c r="J109" s="10">
        <v>154.83000000000001</v>
      </c>
      <c r="K109" s="10">
        <v>1014.99</v>
      </c>
      <c r="L109" s="17">
        <v>144.99857142857144</v>
      </c>
      <c r="M109" t="str">
        <f t="shared" si="2"/>
        <v>Mar</v>
      </c>
      <c r="N109">
        <f t="shared" si="3"/>
        <v>11</v>
      </c>
    </row>
    <row r="110" spans="1:14" x14ac:dyDescent="0.5">
      <c r="A110" s="5">
        <v>44628</v>
      </c>
      <c r="B110" t="s">
        <v>53</v>
      </c>
      <c r="C110" s="12" t="s">
        <v>106</v>
      </c>
      <c r="D110" s="15">
        <v>10</v>
      </c>
      <c r="E110" t="s">
        <v>34</v>
      </c>
      <c r="F110" s="10">
        <v>122.88</v>
      </c>
      <c r="G110" s="2">
        <v>0</v>
      </c>
      <c r="H110" s="10">
        <v>0</v>
      </c>
      <c r="I110" s="2">
        <v>0.18</v>
      </c>
      <c r="J110" s="10">
        <v>221.18</v>
      </c>
      <c r="K110" s="10">
        <v>1449.98</v>
      </c>
      <c r="L110" s="17">
        <v>144.99799999999999</v>
      </c>
      <c r="M110" t="str">
        <f t="shared" si="2"/>
        <v>Mar</v>
      </c>
      <c r="N110">
        <f t="shared" si="3"/>
        <v>11</v>
      </c>
    </row>
    <row r="111" spans="1:14" x14ac:dyDescent="0.5">
      <c r="A111" s="5">
        <v>44628</v>
      </c>
      <c r="B111" t="s">
        <v>51</v>
      </c>
      <c r="C111" s="12" t="s">
        <v>106</v>
      </c>
      <c r="D111" s="15">
        <v>20</v>
      </c>
      <c r="E111" t="s">
        <v>34</v>
      </c>
      <c r="F111" s="10">
        <v>110.17</v>
      </c>
      <c r="G111" s="2">
        <v>0</v>
      </c>
      <c r="H111" s="10">
        <v>0</v>
      </c>
      <c r="I111" s="2">
        <v>0.18</v>
      </c>
      <c r="J111" s="10">
        <v>396.61</v>
      </c>
      <c r="K111" s="10">
        <v>2600.0100000000002</v>
      </c>
      <c r="L111" s="17">
        <v>130.00050000000002</v>
      </c>
      <c r="M111" t="str">
        <f t="shared" si="2"/>
        <v>Mar</v>
      </c>
      <c r="N111">
        <f t="shared" si="3"/>
        <v>11</v>
      </c>
    </row>
    <row r="112" spans="1:14" x14ac:dyDescent="0.5">
      <c r="A112" s="5">
        <v>44631</v>
      </c>
      <c r="B112" t="s">
        <v>109</v>
      </c>
      <c r="C112" t="s">
        <v>28</v>
      </c>
      <c r="D112" s="15">
        <v>35</v>
      </c>
      <c r="E112" t="s">
        <v>29</v>
      </c>
      <c r="F112" s="10">
        <v>225</v>
      </c>
      <c r="G112" s="2">
        <v>0</v>
      </c>
      <c r="H112" s="10">
        <v>0</v>
      </c>
      <c r="I112" s="2">
        <v>0</v>
      </c>
      <c r="J112" s="10">
        <v>0</v>
      </c>
      <c r="K112" s="10">
        <v>7875</v>
      </c>
      <c r="L112" s="17">
        <v>225</v>
      </c>
      <c r="M112" t="str">
        <f t="shared" si="2"/>
        <v>Mar</v>
      </c>
      <c r="N112">
        <f t="shared" si="3"/>
        <v>11</v>
      </c>
    </row>
    <row r="113" spans="1:14" x14ac:dyDescent="0.5">
      <c r="A113" s="5">
        <v>44631</v>
      </c>
      <c r="B113" t="s">
        <v>112</v>
      </c>
      <c r="C113" t="s">
        <v>28</v>
      </c>
      <c r="D113" s="15">
        <v>35</v>
      </c>
      <c r="E113" t="s">
        <v>29</v>
      </c>
      <c r="F113" s="10">
        <v>225</v>
      </c>
      <c r="G113" s="2">
        <v>0</v>
      </c>
      <c r="H113" s="10">
        <v>0</v>
      </c>
      <c r="I113" s="2">
        <v>0</v>
      </c>
      <c r="J113" s="10">
        <v>0</v>
      </c>
      <c r="K113" s="10">
        <v>7875</v>
      </c>
      <c r="L113" s="17">
        <v>225</v>
      </c>
      <c r="M113" t="str">
        <f t="shared" si="2"/>
        <v>Mar</v>
      </c>
      <c r="N113">
        <f t="shared" si="3"/>
        <v>11</v>
      </c>
    </row>
    <row r="114" spans="1:14" x14ac:dyDescent="0.5">
      <c r="A114" s="5">
        <v>44631</v>
      </c>
      <c r="B114" t="s">
        <v>50</v>
      </c>
      <c r="C114" t="s">
        <v>28</v>
      </c>
      <c r="D114" s="15">
        <v>35</v>
      </c>
      <c r="E114" t="s">
        <v>29</v>
      </c>
      <c r="F114" s="10">
        <v>225</v>
      </c>
      <c r="G114" s="2">
        <v>0</v>
      </c>
      <c r="H114" s="10">
        <v>0</v>
      </c>
      <c r="I114" s="2">
        <v>0</v>
      </c>
      <c r="J114" s="10">
        <v>0</v>
      </c>
      <c r="K114" s="10">
        <v>7875</v>
      </c>
      <c r="L114" s="17">
        <v>225</v>
      </c>
      <c r="M114" t="str">
        <f t="shared" si="2"/>
        <v>Mar</v>
      </c>
      <c r="N114">
        <f t="shared" si="3"/>
        <v>11</v>
      </c>
    </row>
    <row r="115" spans="1:14" x14ac:dyDescent="0.5">
      <c r="A115" s="5">
        <v>44632</v>
      </c>
      <c r="B115" t="s">
        <v>75</v>
      </c>
      <c r="C115" s="11" t="s">
        <v>120</v>
      </c>
      <c r="D115" s="15">
        <v>25</v>
      </c>
      <c r="E115" t="s">
        <v>29</v>
      </c>
      <c r="F115" s="10">
        <v>325</v>
      </c>
      <c r="G115" s="2">
        <v>0</v>
      </c>
      <c r="H115" s="10">
        <v>0</v>
      </c>
      <c r="I115" s="2">
        <v>0.18</v>
      </c>
      <c r="J115" s="10">
        <v>1462.5</v>
      </c>
      <c r="K115" s="10">
        <v>9587.5</v>
      </c>
      <c r="L115" s="17">
        <v>383.5</v>
      </c>
      <c r="M115" t="str">
        <f t="shared" si="2"/>
        <v>Mar</v>
      </c>
      <c r="N115">
        <f t="shared" si="3"/>
        <v>11</v>
      </c>
    </row>
    <row r="116" spans="1:14" x14ac:dyDescent="0.5">
      <c r="A116" s="5">
        <v>44632</v>
      </c>
      <c r="B116" t="s">
        <v>56</v>
      </c>
      <c r="C116" s="11" t="s">
        <v>120</v>
      </c>
      <c r="D116" s="15">
        <v>25</v>
      </c>
      <c r="E116" t="s">
        <v>29</v>
      </c>
      <c r="F116" s="10">
        <v>250</v>
      </c>
      <c r="G116" s="2">
        <v>0</v>
      </c>
      <c r="H116" s="10">
        <v>0</v>
      </c>
      <c r="I116" s="2">
        <v>0.18</v>
      </c>
      <c r="J116" s="10">
        <v>1125</v>
      </c>
      <c r="K116" s="10">
        <v>7375</v>
      </c>
      <c r="L116" s="17">
        <v>295</v>
      </c>
      <c r="M116" t="str">
        <f t="shared" si="2"/>
        <v>Mar</v>
      </c>
      <c r="N116">
        <f t="shared" si="3"/>
        <v>11</v>
      </c>
    </row>
    <row r="117" spans="1:14" x14ac:dyDescent="0.5">
      <c r="A117" s="5">
        <v>44632</v>
      </c>
      <c r="B117" t="s">
        <v>49</v>
      </c>
      <c r="C117" s="11" t="s">
        <v>120</v>
      </c>
      <c r="D117" s="15">
        <v>25</v>
      </c>
      <c r="E117" t="s">
        <v>29</v>
      </c>
      <c r="F117" s="10">
        <v>300</v>
      </c>
      <c r="G117" s="2">
        <v>0</v>
      </c>
      <c r="H117" s="10">
        <v>0</v>
      </c>
      <c r="I117" s="2">
        <v>0.18</v>
      </c>
      <c r="J117" s="10">
        <v>1350</v>
      </c>
      <c r="K117" s="10">
        <v>8850</v>
      </c>
      <c r="L117" s="17">
        <v>354</v>
      </c>
      <c r="M117" t="str">
        <f t="shared" si="2"/>
        <v>Mar</v>
      </c>
      <c r="N117">
        <f t="shared" si="3"/>
        <v>11</v>
      </c>
    </row>
    <row r="118" spans="1:14" x14ac:dyDescent="0.5">
      <c r="A118" s="5">
        <v>44632</v>
      </c>
      <c r="B118" t="s">
        <v>105</v>
      </c>
      <c r="C118" t="s">
        <v>33</v>
      </c>
      <c r="D118" s="15">
        <v>20</v>
      </c>
      <c r="E118" t="s">
        <v>60</v>
      </c>
      <c r="F118" s="10">
        <v>48.76</v>
      </c>
      <c r="G118" s="2">
        <v>0</v>
      </c>
      <c r="H118" s="10">
        <v>0</v>
      </c>
      <c r="I118" s="2">
        <v>0.18</v>
      </c>
      <c r="J118" s="10">
        <v>175.54</v>
      </c>
      <c r="K118" s="10">
        <v>1150.74</v>
      </c>
      <c r="L118" s="17">
        <v>57.536999999999999</v>
      </c>
      <c r="M118" t="str">
        <f t="shared" si="2"/>
        <v>Mar</v>
      </c>
      <c r="N118">
        <f t="shared" si="3"/>
        <v>11</v>
      </c>
    </row>
    <row r="119" spans="1:14" x14ac:dyDescent="0.5">
      <c r="A119" s="5">
        <v>44632</v>
      </c>
      <c r="B119" t="s">
        <v>99</v>
      </c>
      <c r="C119" t="s">
        <v>33</v>
      </c>
      <c r="D119" s="15">
        <v>10</v>
      </c>
      <c r="E119" t="s">
        <v>29</v>
      </c>
      <c r="F119" s="10">
        <v>62.56</v>
      </c>
      <c r="G119" s="2">
        <v>0</v>
      </c>
      <c r="H119" s="10">
        <v>0</v>
      </c>
      <c r="I119" s="2">
        <v>0.18</v>
      </c>
      <c r="J119" s="10">
        <v>112.61</v>
      </c>
      <c r="K119" s="10">
        <v>738.21</v>
      </c>
      <c r="L119" s="17">
        <v>73.820999999999998</v>
      </c>
      <c r="M119" t="str">
        <f t="shared" si="2"/>
        <v>Mar</v>
      </c>
      <c r="N119">
        <f t="shared" si="3"/>
        <v>11</v>
      </c>
    </row>
    <row r="120" spans="1:14" x14ac:dyDescent="0.5">
      <c r="A120" s="5">
        <v>44632</v>
      </c>
      <c r="B120" t="s">
        <v>81</v>
      </c>
      <c r="C120" t="s">
        <v>33</v>
      </c>
      <c r="D120" s="15">
        <v>10</v>
      </c>
      <c r="E120" t="s">
        <v>60</v>
      </c>
      <c r="F120" s="10">
        <v>534.69000000000005</v>
      </c>
      <c r="G120" s="2">
        <v>0</v>
      </c>
      <c r="H120" s="10">
        <v>0</v>
      </c>
      <c r="I120" s="2">
        <v>0.18</v>
      </c>
      <c r="J120" s="10">
        <v>962.44</v>
      </c>
      <c r="K120" s="10">
        <v>6309.34</v>
      </c>
      <c r="L120" s="17">
        <v>630.93399999999997</v>
      </c>
      <c r="M120" t="str">
        <f t="shared" si="2"/>
        <v>Mar</v>
      </c>
      <c r="N120">
        <f t="shared" si="3"/>
        <v>11</v>
      </c>
    </row>
    <row r="121" spans="1:14" x14ac:dyDescent="0.5">
      <c r="A121" s="5">
        <v>44634</v>
      </c>
      <c r="B121" t="s">
        <v>133</v>
      </c>
      <c r="C121" t="s">
        <v>144</v>
      </c>
      <c r="D121" s="15">
        <v>64</v>
      </c>
      <c r="E121" t="s">
        <v>132</v>
      </c>
      <c r="F121" s="10">
        <v>62</v>
      </c>
      <c r="G121" s="1">
        <v>0</v>
      </c>
      <c r="H121" s="17">
        <v>0</v>
      </c>
      <c r="I121" s="1">
        <v>0</v>
      </c>
      <c r="J121" s="10">
        <v>0</v>
      </c>
      <c r="K121" s="10">
        <v>3968</v>
      </c>
      <c r="L121" s="10">
        <v>62</v>
      </c>
      <c r="M121" t="str">
        <f t="shared" si="2"/>
        <v>Mar</v>
      </c>
      <c r="N121">
        <f t="shared" si="3"/>
        <v>12</v>
      </c>
    </row>
    <row r="122" spans="1:14" x14ac:dyDescent="0.5">
      <c r="A122" s="5">
        <v>44634</v>
      </c>
      <c r="B122" t="s">
        <v>136</v>
      </c>
      <c r="C122" t="s">
        <v>144</v>
      </c>
      <c r="D122" s="15">
        <v>90</v>
      </c>
      <c r="E122" t="s">
        <v>132</v>
      </c>
      <c r="F122" s="10">
        <v>75</v>
      </c>
      <c r="G122" s="1">
        <v>0</v>
      </c>
      <c r="H122" s="17">
        <v>0</v>
      </c>
      <c r="I122" s="1">
        <v>0</v>
      </c>
      <c r="J122" s="10">
        <v>0</v>
      </c>
      <c r="K122" s="10">
        <v>6750</v>
      </c>
      <c r="L122" s="10">
        <v>75</v>
      </c>
      <c r="M122" t="str">
        <f t="shared" si="2"/>
        <v>Mar</v>
      </c>
      <c r="N122">
        <f t="shared" si="3"/>
        <v>12</v>
      </c>
    </row>
    <row r="123" spans="1:14" x14ac:dyDescent="0.5">
      <c r="A123" s="5">
        <v>44634</v>
      </c>
      <c r="B123" t="s">
        <v>30</v>
      </c>
      <c r="C123" t="s">
        <v>28</v>
      </c>
      <c r="D123" s="15">
        <v>4</v>
      </c>
      <c r="E123" t="s">
        <v>27</v>
      </c>
      <c r="F123" s="10">
        <v>601.69000000000005</v>
      </c>
      <c r="G123" s="1">
        <v>0</v>
      </c>
      <c r="H123" s="17">
        <v>0</v>
      </c>
      <c r="I123" s="1">
        <v>0.18</v>
      </c>
      <c r="J123" s="10">
        <v>433.22</v>
      </c>
      <c r="K123" s="10">
        <v>2840</v>
      </c>
      <c r="L123" s="10">
        <v>710</v>
      </c>
      <c r="M123" t="str">
        <f t="shared" si="2"/>
        <v>Mar</v>
      </c>
      <c r="N123">
        <f t="shared" si="3"/>
        <v>12</v>
      </c>
    </row>
    <row r="124" spans="1:14" x14ac:dyDescent="0.5">
      <c r="A124" s="5">
        <v>44634</v>
      </c>
      <c r="B124" t="s">
        <v>31</v>
      </c>
      <c r="C124" t="s">
        <v>28</v>
      </c>
      <c r="D124" s="15">
        <v>12</v>
      </c>
      <c r="E124" t="s">
        <v>27</v>
      </c>
      <c r="F124" s="10">
        <v>347.46</v>
      </c>
      <c r="G124" s="1">
        <v>0</v>
      </c>
      <c r="H124" s="17">
        <v>0</v>
      </c>
      <c r="I124" s="1">
        <v>0.18</v>
      </c>
      <c r="J124" s="10">
        <v>750.51</v>
      </c>
      <c r="K124" s="10">
        <v>4920</v>
      </c>
      <c r="L124" s="10">
        <v>410</v>
      </c>
      <c r="M124" t="str">
        <f t="shared" si="2"/>
        <v>Mar</v>
      </c>
      <c r="N124">
        <f t="shared" si="3"/>
        <v>12</v>
      </c>
    </row>
    <row r="125" spans="1:14" x14ac:dyDescent="0.5">
      <c r="A125" s="5">
        <v>44634</v>
      </c>
      <c r="B125" t="s">
        <v>137</v>
      </c>
      <c r="C125" t="s">
        <v>117</v>
      </c>
      <c r="D125" s="15">
        <v>21</v>
      </c>
      <c r="E125" t="s">
        <v>27</v>
      </c>
      <c r="F125" s="10">
        <v>110.17</v>
      </c>
      <c r="G125" s="1">
        <v>0</v>
      </c>
      <c r="H125" s="17">
        <v>0</v>
      </c>
      <c r="I125" s="1">
        <v>0.18</v>
      </c>
      <c r="J125" s="10">
        <v>416.44</v>
      </c>
      <c r="K125" s="10">
        <v>2730</v>
      </c>
      <c r="L125" s="10">
        <v>130</v>
      </c>
      <c r="M125" t="str">
        <f t="shared" si="2"/>
        <v>Mar</v>
      </c>
      <c r="N125">
        <f t="shared" si="3"/>
        <v>12</v>
      </c>
    </row>
    <row r="126" spans="1:14" x14ac:dyDescent="0.5">
      <c r="A126" s="5">
        <v>44634</v>
      </c>
      <c r="B126" t="s">
        <v>130</v>
      </c>
      <c r="C126" t="s">
        <v>117</v>
      </c>
      <c r="D126" s="15">
        <v>60</v>
      </c>
      <c r="E126" t="s">
        <v>27</v>
      </c>
      <c r="F126" s="10">
        <v>80.510000000000005</v>
      </c>
      <c r="G126" s="1">
        <v>0</v>
      </c>
      <c r="H126" s="17">
        <v>0</v>
      </c>
      <c r="I126" s="1">
        <v>0.18</v>
      </c>
      <c r="J126" s="10">
        <v>869.49</v>
      </c>
      <c r="K126" s="10">
        <v>5700</v>
      </c>
      <c r="L126" s="10">
        <v>95</v>
      </c>
      <c r="M126" t="str">
        <f t="shared" si="2"/>
        <v>Mar</v>
      </c>
      <c r="N126">
        <f t="shared" si="3"/>
        <v>12</v>
      </c>
    </row>
    <row r="127" spans="1:14" x14ac:dyDescent="0.5">
      <c r="A127" s="5">
        <v>44635</v>
      </c>
      <c r="B127" t="s">
        <v>80</v>
      </c>
      <c r="C127" s="6" t="s">
        <v>120</v>
      </c>
      <c r="D127" s="15">
        <v>25</v>
      </c>
      <c r="E127" t="s">
        <v>29</v>
      </c>
      <c r="F127" s="10">
        <v>148.31</v>
      </c>
      <c r="G127" s="2">
        <v>0</v>
      </c>
      <c r="H127" s="10">
        <v>0</v>
      </c>
      <c r="I127" s="2">
        <v>0.18</v>
      </c>
      <c r="J127" s="10">
        <v>667.4</v>
      </c>
      <c r="K127" s="10">
        <v>4375.1499999999996</v>
      </c>
      <c r="L127" s="17">
        <v>175.00599999999997</v>
      </c>
      <c r="M127" t="str">
        <f t="shared" si="2"/>
        <v>Mar</v>
      </c>
      <c r="N127">
        <f t="shared" si="3"/>
        <v>12</v>
      </c>
    </row>
    <row r="128" spans="1:14" x14ac:dyDescent="0.5">
      <c r="A128" s="5">
        <v>44635</v>
      </c>
      <c r="B128" t="s">
        <v>31</v>
      </c>
      <c r="C128" s="12" t="s">
        <v>28</v>
      </c>
      <c r="D128" s="15">
        <v>12</v>
      </c>
      <c r="E128" t="s">
        <v>27</v>
      </c>
      <c r="F128" s="10">
        <v>310</v>
      </c>
      <c r="G128" s="2">
        <v>0</v>
      </c>
      <c r="H128" s="10">
        <v>0</v>
      </c>
      <c r="I128" s="2">
        <v>0.18</v>
      </c>
      <c r="J128" s="10">
        <v>669.6</v>
      </c>
      <c r="K128" s="10">
        <v>4389.6000000000004</v>
      </c>
      <c r="L128" s="17">
        <v>365.8</v>
      </c>
      <c r="M128" t="str">
        <f t="shared" si="2"/>
        <v>Mar</v>
      </c>
      <c r="N128">
        <f t="shared" si="3"/>
        <v>12</v>
      </c>
    </row>
    <row r="129" spans="1:14" x14ac:dyDescent="0.5">
      <c r="A129" s="5">
        <v>44635</v>
      </c>
      <c r="B129" t="s">
        <v>26</v>
      </c>
      <c r="C129" s="12" t="s">
        <v>28</v>
      </c>
      <c r="D129" s="15">
        <v>4</v>
      </c>
      <c r="E129" t="s">
        <v>27</v>
      </c>
      <c r="F129" s="10">
        <v>560</v>
      </c>
      <c r="G129" s="2">
        <v>0</v>
      </c>
      <c r="H129" s="10">
        <v>0</v>
      </c>
      <c r="I129" s="2">
        <v>0.18</v>
      </c>
      <c r="J129" s="10">
        <v>403.2</v>
      </c>
      <c r="K129" s="10">
        <v>2643.2</v>
      </c>
      <c r="L129" s="17">
        <v>660.8</v>
      </c>
      <c r="M129" t="str">
        <f t="shared" si="2"/>
        <v>Mar</v>
      </c>
      <c r="N129">
        <f t="shared" si="3"/>
        <v>12</v>
      </c>
    </row>
    <row r="130" spans="1:14" x14ac:dyDescent="0.5">
      <c r="A130" s="5">
        <v>44636</v>
      </c>
      <c r="B130" t="s">
        <v>48</v>
      </c>
      <c r="C130" s="6" t="s">
        <v>120</v>
      </c>
      <c r="D130" s="15">
        <v>50</v>
      </c>
      <c r="E130" t="s">
        <v>29</v>
      </c>
      <c r="F130" s="10">
        <v>155</v>
      </c>
      <c r="G130" s="2">
        <v>0</v>
      </c>
      <c r="H130" s="10">
        <v>0</v>
      </c>
      <c r="I130" s="2">
        <v>0.18</v>
      </c>
      <c r="J130" s="10">
        <v>1395</v>
      </c>
      <c r="K130" s="10">
        <v>9145</v>
      </c>
      <c r="L130" s="17">
        <v>182.9</v>
      </c>
      <c r="M130" t="str">
        <f t="shared" si="2"/>
        <v>Mar</v>
      </c>
      <c r="N130">
        <f t="shared" si="3"/>
        <v>12</v>
      </c>
    </row>
    <row r="131" spans="1:14" x14ac:dyDescent="0.5">
      <c r="A131" s="5">
        <v>44637</v>
      </c>
      <c r="B131" t="s">
        <v>67</v>
      </c>
      <c r="C131" t="s">
        <v>65</v>
      </c>
      <c r="D131" s="15">
        <v>20</v>
      </c>
      <c r="E131" t="s">
        <v>66</v>
      </c>
      <c r="F131" s="10">
        <v>284</v>
      </c>
      <c r="G131" s="2">
        <v>0</v>
      </c>
      <c r="H131" s="10">
        <v>0</v>
      </c>
      <c r="I131" s="2">
        <v>0</v>
      </c>
      <c r="J131" s="10">
        <v>0</v>
      </c>
      <c r="K131" s="10">
        <v>5680</v>
      </c>
      <c r="L131" s="17">
        <v>284</v>
      </c>
      <c r="M131" t="str">
        <f t="shared" si="2"/>
        <v>Mar</v>
      </c>
      <c r="N131">
        <f t="shared" si="3"/>
        <v>12</v>
      </c>
    </row>
    <row r="132" spans="1:14" x14ac:dyDescent="0.5">
      <c r="A132" s="5">
        <v>44637</v>
      </c>
      <c r="B132" t="s">
        <v>76</v>
      </c>
      <c r="C132" t="s">
        <v>65</v>
      </c>
      <c r="D132" s="15">
        <v>4</v>
      </c>
      <c r="E132" t="s">
        <v>77</v>
      </c>
      <c r="F132" s="10">
        <v>310</v>
      </c>
      <c r="G132" s="2">
        <v>0</v>
      </c>
      <c r="H132" s="10">
        <v>0</v>
      </c>
      <c r="I132" s="2">
        <v>0</v>
      </c>
      <c r="J132" s="10">
        <v>0</v>
      </c>
      <c r="K132" s="10">
        <v>1240</v>
      </c>
      <c r="L132" s="17">
        <v>310</v>
      </c>
      <c r="M132" t="str">
        <f t="shared" ref="M132:M195" si="4">TEXT(A132,"mmm")</f>
        <v>Mar</v>
      </c>
      <c r="N132">
        <f t="shared" ref="N132:N195" si="5">WEEKNUM(A132)</f>
        <v>12</v>
      </c>
    </row>
    <row r="133" spans="1:14" x14ac:dyDescent="0.5">
      <c r="A133" s="5">
        <v>44637</v>
      </c>
      <c r="B133" t="s">
        <v>78</v>
      </c>
      <c r="C133" t="s">
        <v>65</v>
      </c>
      <c r="D133" s="15">
        <v>13</v>
      </c>
      <c r="E133" t="s">
        <v>66</v>
      </c>
      <c r="F133" s="10">
        <v>300</v>
      </c>
      <c r="G133" s="2">
        <v>0</v>
      </c>
      <c r="H133" s="10">
        <v>0</v>
      </c>
      <c r="I133" s="2">
        <v>0</v>
      </c>
      <c r="J133" s="10">
        <v>0</v>
      </c>
      <c r="K133" s="10">
        <v>3900</v>
      </c>
      <c r="L133" s="17">
        <v>300</v>
      </c>
      <c r="M133" t="str">
        <f t="shared" si="4"/>
        <v>Mar</v>
      </c>
      <c r="N133">
        <f t="shared" si="5"/>
        <v>12</v>
      </c>
    </row>
    <row r="134" spans="1:14" x14ac:dyDescent="0.5">
      <c r="A134" s="5">
        <v>44637</v>
      </c>
      <c r="B134" t="s">
        <v>68</v>
      </c>
      <c r="C134" t="s">
        <v>65</v>
      </c>
      <c r="D134" s="15">
        <v>26</v>
      </c>
      <c r="E134" t="s">
        <v>66</v>
      </c>
      <c r="F134" s="10">
        <v>780</v>
      </c>
      <c r="G134" s="2">
        <v>0</v>
      </c>
      <c r="H134" s="10">
        <v>0</v>
      </c>
      <c r="I134" s="2">
        <v>0</v>
      </c>
      <c r="J134" s="10">
        <v>0</v>
      </c>
      <c r="K134" s="10">
        <v>20280</v>
      </c>
      <c r="L134" s="17">
        <v>780</v>
      </c>
      <c r="M134" t="str">
        <f t="shared" si="4"/>
        <v>Mar</v>
      </c>
      <c r="N134">
        <f t="shared" si="5"/>
        <v>12</v>
      </c>
    </row>
    <row r="135" spans="1:14" x14ac:dyDescent="0.5">
      <c r="A135" s="5">
        <v>44637</v>
      </c>
      <c r="B135" t="s">
        <v>55</v>
      </c>
      <c r="C135" s="11" t="s">
        <v>120</v>
      </c>
      <c r="D135" s="15">
        <v>50</v>
      </c>
      <c r="E135" t="s">
        <v>38</v>
      </c>
      <c r="F135" s="10">
        <v>49.52</v>
      </c>
      <c r="G135" s="2">
        <v>0</v>
      </c>
      <c r="H135" s="10">
        <v>0</v>
      </c>
      <c r="I135" s="2">
        <v>0.05</v>
      </c>
      <c r="J135" s="10">
        <v>123.8</v>
      </c>
      <c r="K135" s="10">
        <v>2599.8000000000002</v>
      </c>
      <c r="L135" s="17">
        <v>51.996000000000002</v>
      </c>
      <c r="M135" t="str">
        <f t="shared" si="4"/>
        <v>Mar</v>
      </c>
      <c r="N135">
        <f t="shared" si="5"/>
        <v>12</v>
      </c>
    </row>
    <row r="136" spans="1:14" x14ac:dyDescent="0.5">
      <c r="A136" s="5">
        <v>44637</v>
      </c>
      <c r="B136" t="s">
        <v>54</v>
      </c>
      <c r="C136" s="6" t="s">
        <v>120</v>
      </c>
      <c r="D136" s="15">
        <v>50</v>
      </c>
      <c r="E136" t="s">
        <v>29</v>
      </c>
      <c r="F136" s="10">
        <v>53.33</v>
      </c>
      <c r="G136" s="2">
        <v>0</v>
      </c>
      <c r="H136" s="10">
        <v>0</v>
      </c>
      <c r="I136" s="2">
        <v>0.05</v>
      </c>
      <c r="J136" s="10">
        <v>133.33000000000001</v>
      </c>
      <c r="K136" s="10">
        <v>2799.83</v>
      </c>
      <c r="L136" s="17">
        <v>55.996600000000001</v>
      </c>
      <c r="M136" t="str">
        <f t="shared" si="4"/>
        <v>Mar</v>
      </c>
      <c r="N136">
        <f t="shared" si="5"/>
        <v>12</v>
      </c>
    </row>
    <row r="137" spans="1:14" x14ac:dyDescent="0.5">
      <c r="A137" s="5">
        <v>44637</v>
      </c>
      <c r="B137" t="s">
        <v>63</v>
      </c>
      <c r="C137" s="6" t="s">
        <v>120</v>
      </c>
      <c r="D137" s="15">
        <v>150</v>
      </c>
      <c r="E137" t="s">
        <v>29</v>
      </c>
      <c r="F137" s="10">
        <v>120.75</v>
      </c>
      <c r="G137" s="2">
        <v>0</v>
      </c>
      <c r="H137" s="10">
        <v>0</v>
      </c>
      <c r="I137" s="2">
        <v>0.18</v>
      </c>
      <c r="J137" s="10">
        <v>3260.25</v>
      </c>
      <c r="K137" s="10">
        <v>21371.83</v>
      </c>
      <c r="L137" s="17">
        <v>142.47886666666668</v>
      </c>
      <c r="M137" t="str">
        <f t="shared" si="4"/>
        <v>Mar</v>
      </c>
      <c r="N137">
        <f t="shared" si="5"/>
        <v>12</v>
      </c>
    </row>
    <row r="138" spans="1:14" x14ac:dyDescent="0.5">
      <c r="A138" s="5">
        <v>44637</v>
      </c>
      <c r="B138" t="s">
        <v>74</v>
      </c>
      <c r="C138" s="12" t="s">
        <v>28</v>
      </c>
      <c r="D138" s="15">
        <v>8</v>
      </c>
      <c r="E138" t="s">
        <v>60</v>
      </c>
      <c r="F138" s="10">
        <v>1992</v>
      </c>
      <c r="G138" s="2">
        <v>0</v>
      </c>
      <c r="H138" s="10">
        <v>0</v>
      </c>
      <c r="I138" s="2">
        <v>0.18</v>
      </c>
      <c r="J138" s="10">
        <v>2868.48</v>
      </c>
      <c r="K138" s="10">
        <v>18804.48</v>
      </c>
      <c r="L138" s="17">
        <v>2350.56</v>
      </c>
      <c r="M138" t="str">
        <f t="shared" si="4"/>
        <v>Mar</v>
      </c>
      <c r="N138">
        <f t="shared" si="5"/>
        <v>12</v>
      </c>
    </row>
    <row r="139" spans="1:14" x14ac:dyDescent="0.5">
      <c r="A139" s="5">
        <v>44637</v>
      </c>
      <c r="B139" t="s">
        <v>63</v>
      </c>
      <c r="C139" s="11" t="s">
        <v>120</v>
      </c>
      <c r="D139" s="15">
        <v>120</v>
      </c>
      <c r="E139" t="s">
        <v>29</v>
      </c>
      <c r="F139" s="10">
        <v>131.36000000000001</v>
      </c>
      <c r="G139" s="2">
        <v>0</v>
      </c>
      <c r="H139" s="10">
        <v>0</v>
      </c>
      <c r="I139" s="2">
        <v>0.18</v>
      </c>
      <c r="J139" s="10">
        <v>2837.38</v>
      </c>
      <c r="K139" s="10">
        <v>18600.580000000002</v>
      </c>
      <c r="L139" s="17">
        <v>155.00483333333335</v>
      </c>
      <c r="M139" t="str">
        <f t="shared" si="4"/>
        <v>Mar</v>
      </c>
      <c r="N139">
        <f t="shared" si="5"/>
        <v>12</v>
      </c>
    </row>
    <row r="140" spans="1:14" x14ac:dyDescent="0.5">
      <c r="A140" s="5">
        <v>44639</v>
      </c>
      <c r="B140" t="s">
        <v>50</v>
      </c>
      <c r="C140" t="s">
        <v>28</v>
      </c>
      <c r="D140" s="15">
        <v>70</v>
      </c>
      <c r="E140" t="s">
        <v>29</v>
      </c>
      <c r="F140" s="10">
        <v>222</v>
      </c>
      <c r="G140" s="1">
        <v>0</v>
      </c>
      <c r="H140" s="17">
        <v>0</v>
      </c>
      <c r="I140" s="1">
        <v>0</v>
      </c>
      <c r="J140" s="10">
        <v>0</v>
      </c>
      <c r="K140" s="10">
        <v>15540</v>
      </c>
      <c r="L140" s="10">
        <v>222</v>
      </c>
      <c r="M140" t="str">
        <f t="shared" si="4"/>
        <v>Mar</v>
      </c>
      <c r="N140">
        <f t="shared" si="5"/>
        <v>12</v>
      </c>
    </row>
    <row r="141" spans="1:14" x14ac:dyDescent="0.5">
      <c r="A141" s="5">
        <v>44641</v>
      </c>
      <c r="B141" t="s">
        <v>63</v>
      </c>
      <c r="C141" s="11" t="s">
        <v>120</v>
      </c>
      <c r="D141" s="15">
        <v>125</v>
      </c>
      <c r="E141" t="s">
        <v>29</v>
      </c>
      <c r="F141" s="10">
        <v>122.88</v>
      </c>
      <c r="G141" s="2">
        <v>0</v>
      </c>
      <c r="H141" s="10">
        <v>0</v>
      </c>
      <c r="I141" s="2">
        <v>0.18</v>
      </c>
      <c r="J141" s="10">
        <v>2764.8</v>
      </c>
      <c r="K141" s="10">
        <v>18124.8</v>
      </c>
      <c r="L141" s="17">
        <v>144.9984</v>
      </c>
      <c r="M141" t="str">
        <f t="shared" si="4"/>
        <v>Mar</v>
      </c>
      <c r="N141">
        <f t="shared" si="5"/>
        <v>13</v>
      </c>
    </row>
    <row r="142" spans="1:14" x14ac:dyDescent="0.5">
      <c r="A142" s="5">
        <v>44641</v>
      </c>
      <c r="B142" t="s">
        <v>63</v>
      </c>
      <c r="C142" s="11" t="s">
        <v>120</v>
      </c>
      <c r="D142" s="15">
        <v>40</v>
      </c>
      <c r="E142" t="s">
        <v>29</v>
      </c>
      <c r="F142" s="10">
        <v>131.36000000000001</v>
      </c>
      <c r="G142" s="2">
        <v>0</v>
      </c>
      <c r="H142" s="10">
        <v>0</v>
      </c>
      <c r="I142" s="2">
        <v>0.18</v>
      </c>
      <c r="J142" s="10">
        <v>945.79</v>
      </c>
      <c r="K142" s="10">
        <v>6200.19</v>
      </c>
      <c r="L142" s="17">
        <v>155.00475</v>
      </c>
      <c r="M142" t="str">
        <f t="shared" si="4"/>
        <v>Mar</v>
      </c>
      <c r="N142">
        <f t="shared" si="5"/>
        <v>13</v>
      </c>
    </row>
    <row r="143" spans="1:14" x14ac:dyDescent="0.5">
      <c r="A143" s="5">
        <v>44641</v>
      </c>
      <c r="B143" t="s">
        <v>115</v>
      </c>
      <c r="C143" t="s">
        <v>114</v>
      </c>
      <c r="D143" s="15">
        <v>15</v>
      </c>
      <c r="E143" t="s">
        <v>59</v>
      </c>
      <c r="F143" s="10">
        <v>2955</v>
      </c>
      <c r="G143" s="2">
        <v>0</v>
      </c>
      <c r="H143" s="10">
        <v>0</v>
      </c>
      <c r="I143" s="2">
        <v>0.05</v>
      </c>
      <c r="J143" s="10">
        <v>2216.25</v>
      </c>
      <c r="K143" s="10">
        <v>46541.25</v>
      </c>
      <c r="L143" s="17">
        <v>3102.75</v>
      </c>
      <c r="M143" t="str">
        <f t="shared" si="4"/>
        <v>Mar</v>
      </c>
      <c r="N143">
        <f t="shared" si="5"/>
        <v>13</v>
      </c>
    </row>
    <row r="144" spans="1:14" x14ac:dyDescent="0.5">
      <c r="A144" s="5">
        <v>44642</v>
      </c>
      <c r="B144" t="s">
        <v>135</v>
      </c>
      <c r="C144" t="s">
        <v>144</v>
      </c>
      <c r="D144" s="15">
        <v>140</v>
      </c>
      <c r="E144" t="s">
        <v>132</v>
      </c>
      <c r="F144" s="10">
        <v>40</v>
      </c>
      <c r="G144" s="1">
        <v>0</v>
      </c>
      <c r="H144" s="17">
        <v>0</v>
      </c>
      <c r="I144" s="1">
        <v>0</v>
      </c>
      <c r="J144" s="10">
        <v>0</v>
      </c>
      <c r="K144" s="10">
        <v>5600</v>
      </c>
      <c r="L144" s="10">
        <v>40</v>
      </c>
      <c r="M144" t="str">
        <f t="shared" si="4"/>
        <v>Mar</v>
      </c>
      <c r="N144">
        <f t="shared" si="5"/>
        <v>13</v>
      </c>
    </row>
    <row r="145" spans="1:14" x14ac:dyDescent="0.5">
      <c r="A145" s="5">
        <v>44643</v>
      </c>
      <c r="B145" t="s">
        <v>57</v>
      </c>
      <c r="C145" s="6" t="s">
        <v>120</v>
      </c>
      <c r="D145" s="15">
        <v>100</v>
      </c>
      <c r="E145" t="s">
        <v>29</v>
      </c>
      <c r="F145" s="10">
        <v>170</v>
      </c>
      <c r="G145" s="2">
        <v>0</v>
      </c>
      <c r="H145" s="10">
        <v>0</v>
      </c>
      <c r="I145" s="2">
        <v>0.05</v>
      </c>
      <c r="J145" s="10">
        <v>850</v>
      </c>
      <c r="K145" s="10">
        <v>17850</v>
      </c>
      <c r="L145" s="17">
        <v>178.5</v>
      </c>
      <c r="M145" t="str">
        <f t="shared" si="4"/>
        <v>Mar</v>
      </c>
      <c r="N145">
        <f t="shared" si="5"/>
        <v>13</v>
      </c>
    </row>
    <row r="146" spans="1:14" x14ac:dyDescent="0.5">
      <c r="A146" s="5">
        <v>44644</v>
      </c>
      <c r="B146" t="s">
        <v>51</v>
      </c>
      <c r="C146" s="12" t="s">
        <v>106</v>
      </c>
      <c r="D146" s="15">
        <v>7</v>
      </c>
      <c r="E146" t="s">
        <v>34</v>
      </c>
      <c r="F146" s="10">
        <v>114.41</v>
      </c>
      <c r="G146" s="2">
        <v>0</v>
      </c>
      <c r="H146" s="10">
        <v>0</v>
      </c>
      <c r="I146" s="2">
        <v>0.18</v>
      </c>
      <c r="J146" s="10">
        <v>144.16</v>
      </c>
      <c r="K146" s="10">
        <v>945.03</v>
      </c>
      <c r="L146" s="17">
        <v>135.00428571428571</v>
      </c>
      <c r="M146" t="str">
        <f t="shared" si="4"/>
        <v>Mar</v>
      </c>
      <c r="N146">
        <f t="shared" si="5"/>
        <v>13</v>
      </c>
    </row>
    <row r="147" spans="1:14" x14ac:dyDescent="0.5">
      <c r="A147" s="5">
        <v>44644</v>
      </c>
      <c r="B147" t="s">
        <v>36</v>
      </c>
      <c r="C147" t="s">
        <v>33</v>
      </c>
      <c r="D147" s="15">
        <v>8</v>
      </c>
      <c r="E147" t="s">
        <v>34</v>
      </c>
      <c r="F147" s="10">
        <v>357.2</v>
      </c>
      <c r="G147" s="2">
        <v>0</v>
      </c>
      <c r="H147" s="10">
        <v>0</v>
      </c>
      <c r="I147" s="2">
        <v>0.18</v>
      </c>
      <c r="J147" s="10">
        <v>514.37</v>
      </c>
      <c r="K147" s="10">
        <v>3371.97</v>
      </c>
      <c r="L147" s="17">
        <v>421.49624999999997</v>
      </c>
      <c r="M147" t="str">
        <f t="shared" si="4"/>
        <v>Mar</v>
      </c>
      <c r="N147">
        <f t="shared" si="5"/>
        <v>13</v>
      </c>
    </row>
    <row r="148" spans="1:14" x14ac:dyDescent="0.5">
      <c r="A148" s="5">
        <v>44644</v>
      </c>
      <c r="B148" t="s">
        <v>53</v>
      </c>
      <c r="C148" s="12" t="s">
        <v>106</v>
      </c>
      <c r="D148" s="15">
        <v>10</v>
      </c>
      <c r="E148" t="s">
        <v>34</v>
      </c>
      <c r="F148" s="10">
        <v>122.88</v>
      </c>
      <c r="G148" s="2">
        <v>0</v>
      </c>
      <c r="H148" s="10">
        <v>0</v>
      </c>
      <c r="I148" s="2">
        <v>0.18</v>
      </c>
      <c r="J148" s="10">
        <v>221.18</v>
      </c>
      <c r="K148" s="10">
        <v>1449.98</v>
      </c>
      <c r="L148" s="17">
        <v>144.99799999999999</v>
      </c>
      <c r="M148" t="str">
        <f t="shared" si="4"/>
        <v>Mar</v>
      </c>
      <c r="N148">
        <f t="shared" si="5"/>
        <v>13</v>
      </c>
    </row>
    <row r="149" spans="1:14" x14ac:dyDescent="0.5">
      <c r="A149" s="5">
        <v>44644</v>
      </c>
      <c r="B149" t="s">
        <v>52</v>
      </c>
      <c r="C149" s="12" t="s">
        <v>106</v>
      </c>
      <c r="D149" s="15">
        <v>15</v>
      </c>
      <c r="E149" t="s">
        <v>34</v>
      </c>
      <c r="F149" s="10">
        <v>131.36000000000001</v>
      </c>
      <c r="G149" s="2">
        <v>0</v>
      </c>
      <c r="H149" s="10">
        <v>0</v>
      </c>
      <c r="I149" s="2">
        <v>0.18</v>
      </c>
      <c r="J149" s="10">
        <v>354.67</v>
      </c>
      <c r="K149" s="10">
        <v>2325.0700000000002</v>
      </c>
      <c r="L149" s="17">
        <v>155.00466666666668</v>
      </c>
      <c r="M149" t="str">
        <f t="shared" si="4"/>
        <v>Mar</v>
      </c>
      <c r="N149">
        <f t="shared" si="5"/>
        <v>13</v>
      </c>
    </row>
    <row r="150" spans="1:14" x14ac:dyDescent="0.5">
      <c r="A150" s="5">
        <v>44644</v>
      </c>
      <c r="B150" t="s">
        <v>31</v>
      </c>
      <c r="C150" s="12" t="s">
        <v>28</v>
      </c>
      <c r="D150" s="15">
        <v>24</v>
      </c>
      <c r="E150" t="s">
        <v>27</v>
      </c>
      <c r="F150" s="10">
        <v>310</v>
      </c>
      <c r="G150" s="2">
        <v>0</v>
      </c>
      <c r="H150" s="10">
        <v>0</v>
      </c>
      <c r="I150" s="2">
        <v>0.18</v>
      </c>
      <c r="J150" s="10">
        <v>1339.2</v>
      </c>
      <c r="K150" s="10">
        <v>8779.2000000000007</v>
      </c>
      <c r="L150" s="17">
        <v>365.8</v>
      </c>
      <c r="M150" t="str">
        <f t="shared" si="4"/>
        <v>Mar</v>
      </c>
      <c r="N150">
        <f t="shared" si="5"/>
        <v>13</v>
      </c>
    </row>
    <row r="151" spans="1:14" x14ac:dyDescent="0.5">
      <c r="A151" s="5">
        <v>44644</v>
      </c>
      <c r="B151" t="s">
        <v>116</v>
      </c>
      <c r="C151" t="s">
        <v>120</v>
      </c>
      <c r="D151" s="15">
        <v>50</v>
      </c>
      <c r="E151" t="s">
        <v>29</v>
      </c>
      <c r="F151" s="10">
        <v>285</v>
      </c>
      <c r="G151" s="1">
        <v>0</v>
      </c>
      <c r="H151" s="17">
        <v>0</v>
      </c>
      <c r="I151" s="1">
        <v>0</v>
      </c>
      <c r="J151" s="10">
        <v>0</v>
      </c>
      <c r="K151" s="10">
        <v>14250</v>
      </c>
      <c r="L151" s="10">
        <v>285</v>
      </c>
      <c r="M151" t="str">
        <f t="shared" si="4"/>
        <v>Mar</v>
      </c>
      <c r="N151">
        <f t="shared" si="5"/>
        <v>13</v>
      </c>
    </row>
    <row r="152" spans="1:14" x14ac:dyDescent="0.5">
      <c r="A152" s="5">
        <v>44645</v>
      </c>
      <c r="B152" t="s">
        <v>56</v>
      </c>
      <c r="C152" s="11" t="s">
        <v>120</v>
      </c>
      <c r="D152" s="15">
        <v>25</v>
      </c>
      <c r="E152" t="s">
        <v>29</v>
      </c>
      <c r="F152" s="10">
        <v>260</v>
      </c>
      <c r="G152" s="2">
        <v>0</v>
      </c>
      <c r="H152" s="10">
        <v>0</v>
      </c>
      <c r="I152" s="2">
        <v>0.18</v>
      </c>
      <c r="J152" s="10">
        <v>1170</v>
      </c>
      <c r="K152" s="10">
        <v>7670</v>
      </c>
      <c r="L152" s="17">
        <v>306.8</v>
      </c>
      <c r="M152" t="str">
        <f t="shared" si="4"/>
        <v>Mar</v>
      </c>
      <c r="N152">
        <f t="shared" si="5"/>
        <v>13</v>
      </c>
    </row>
    <row r="153" spans="1:14" x14ac:dyDescent="0.5">
      <c r="A153" s="5">
        <v>44645</v>
      </c>
      <c r="B153" t="s">
        <v>75</v>
      </c>
      <c r="C153" s="6" t="s">
        <v>120</v>
      </c>
      <c r="D153" s="15">
        <v>25</v>
      </c>
      <c r="E153" t="s">
        <v>29</v>
      </c>
      <c r="F153" s="10">
        <v>325</v>
      </c>
      <c r="G153" s="2">
        <v>0</v>
      </c>
      <c r="H153" s="10">
        <v>0</v>
      </c>
      <c r="I153" s="2">
        <v>0.18</v>
      </c>
      <c r="J153" s="10">
        <v>1462.5</v>
      </c>
      <c r="K153" s="10">
        <v>9587.5</v>
      </c>
      <c r="L153" s="17">
        <v>383.5</v>
      </c>
      <c r="M153" t="str">
        <f t="shared" si="4"/>
        <v>Mar</v>
      </c>
      <c r="N153">
        <f t="shared" si="5"/>
        <v>13</v>
      </c>
    </row>
    <row r="154" spans="1:14" x14ac:dyDescent="0.5">
      <c r="A154" s="5">
        <v>44646</v>
      </c>
      <c r="B154" t="s">
        <v>113</v>
      </c>
      <c r="C154" s="12" t="s">
        <v>28</v>
      </c>
      <c r="D154" s="15">
        <v>35</v>
      </c>
      <c r="E154" t="s">
        <v>29</v>
      </c>
      <c r="F154" s="10">
        <v>240</v>
      </c>
      <c r="G154" s="2">
        <v>0</v>
      </c>
      <c r="H154" s="10">
        <v>0</v>
      </c>
      <c r="I154" s="2">
        <v>0</v>
      </c>
      <c r="J154" s="10">
        <v>0</v>
      </c>
      <c r="K154" s="10">
        <v>8400</v>
      </c>
      <c r="L154" s="17">
        <v>240</v>
      </c>
      <c r="M154" t="str">
        <f t="shared" si="4"/>
        <v>Mar</v>
      </c>
      <c r="N154">
        <f t="shared" si="5"/>
        <v>13</v>
      </c>
    </row>
    <row r="155" spans="1:14" x14ac:dyDescent="0.5">
      <c r="A155" s="5">
        <v>44646</v>
      </c>
      <c r="B155" t="s">
        <v>50</v>
      </c>
      <c r="C155" s="12" t="s">
        <v>28</v>
      </c>
      <c r="D155" s="15">
        <v>35</v>
      </c>
      <c r="E155" t="s">
        <v>29</v>
      </c>
      <c r="F155" s="10">
        <v>240</v>
      </c>
      <c r="G155" s="2">
        <v>0</v>
      </c>
      <c r="H155" s="10">
        <v>0</v>
      </c>
      <c r="I155" s="2">
        <v>0</v>
      </c>
      <c r="J155" s="10">
        <v>0</v>
      </c>
      <c r="K155" s="10">
        <v>8400</v>
      </c>
      <c r="L155" s="17">
        <v>240</v>
      </c>
      <c r="M155" t="str">
        <f t="shared" si="4"/>
        <v>Mar</v>
      </c>
      <c r="N155">
        <f t="shared" si="5"/>
        <v>13</v>
      </c>
    </row>
    <row r="156" spans="1:14" x14ac:dyDescent="0.5">
      <c r="A156" s="5">
        <v>44646</v>
      </c>
      <c r="B156" t="s">
        <v>95</v>
      </c>
      <c r="C156" t="s">
        <v>28</v>
      </c>
      <c r="D156" s="15">
        <v>35</v>
      </c>
      <c r="E156" t="s">
        <v>29</v>
      </c>
      <c r="F156" s="10">
        <v>240</v>
      </c>
      <c r="G156" s="2">
        <v>0</v>
      </c>
      <c r="H156" s="10">
        <v>0</v>
      </c>
      <c r="I156" s="2">
        <v>0</v>
      </c>
      <c r="J156" s="10">
        <v>0</v>
      </c>
      <c r="K156" s="10">
        <v>8400</v>
      </c>
      <c r="L156" s="17">
        <v>240</v>
      </c>
      <c r="M156" t="str">
        <f t="shared" si="4"/>
        <v>Mar</v>
      </c>
      <c r="N156">
        <f t="shared" si="5"/>
        <v>13</v>
      </c>
    </row>
    <row r="157" spans="1:14" x14ac:dyDescent="0.5">
      <c r="A157" s="5">
        <v>44646</v>
      </c>
      <c r="B157" t="s">
        <v>40</v>
      </c>
      <c r="C157" s="11" t="s">
        <v>120</v>
      </c>
      <c r="D157" s="15">
        <v>75</v>
      </c>
      <c r="E157" t="s">
        <v>29</v>
      </c>
      <c r="F157" s="10">
        <v>260</v>
      </c>
      <c r="G157" s="2">
        <v>0</v>
      </c>
      <c r="H157" s="10">
        <v>0</v>
      </c>
      <c r="I157" s="2">
        <v>0.18</v>
      </c>
      <c r="J157" s="10">
        <v>3510</v>
      </c>
      <c r="K157" s="10">
        <v>23010</v>
      </c>
      <c r="L157" s="17">
        <v>306.8</v>
      </c>
      <c r="M157" t="str">
        <f t="shared" si="4"/>
        <v>Mar</v>
      </c>
      <c r="N157">
        <f t="shared" si="5"/>
        <v>13</v>
      </c>
    </row>
    <row r="158" spans="1:14" x14ac:dyDescent="0.5">
      <c r="A158" s="5">
        <v>44646</v>
      </c>
      <c r="B158" t="s">
        <v>49</v>
      </c>
      <c r="C158" s="11" t="s">
        <v>120</v>
      </c>
      <c r="D158" s="15">
        <v>25</v>
      </c>
      <c r="E158" t="s">
        <v>29</v>
      </c>
      <c r="F158" s="10">
        <v>300</v>
      </c>
      <c r="G158" s="2">
        <v>0</v>
      </c>
      <c r="H158" s="10">
        <v>0</v>
      </c>
      <c r="I158" s="2">
        <v>0.18</v>
      </c>
      <c r="J158" s="10">
        <v>1350</v>
      </c>
      <c r="K158" s="10">
        <v>8850</v>
      </c>
      <c r="L158" s="17">
        <v>354</v>
      </c>
      <c r="M158" t="str">
        <f t="shared" si="4"/>
        <v>Mar</v>
      </c>
      <c r="N158">
        <f t="shared" si="5"/>
        <v>13</v>
      </c>
    </row>
    <row r="159" spans="1:14" x14ac:dyDescent="0.5">
      <c r="A159" s="5">
        <v>44646</v>
      </c>
      <c r="B159" t="s">
        <v>31</v>
      </c>
      <c r="C159" t="s">
        <v>28</v>
      </c>
      <c r="D159" s="15">
        <v>12</v>
      </c>
      <c r="E159" t="s">
        <v>27</v>
      </c>
      <c r="F159" s="10">
        <v>347.46</v>
      </c>
      <c r="G159" s="1">
        <v>0</v>
      </c>
      <c r="H159" s="17">
        <v>0</v>
      </c>
      <c r="I159" s="1">
        <v>0.18</v>
      </c>
      <c r="J159" s="10">
        <v>750.51</v>
      </c>
      <c r="K159" s="10">
        <v>4920</v>
      </c>
      <c r="L159" s="10">
        <v>410</v>
      </c>
      <c r="M159" t="str">
        <f t="shared" si="4"/>
        <v>Mar</v>
      </c>
      <c r="N159">
        <f t="shared" si="5"/>
        <v>13</v>
      </c>
    </row>
    <row r="160" spans="1:14" x14ac:dyDescent="0.5">
      <c r="A160" s="5">
        <v>44646</v>
      </c>
      <c r="B160" t="s">
        <v>26</v>
      </c>
      <c r="C160" t="s">
        <v>28</v>
      </c>
      <c r="D160" s="15">
        <v>9</v>
      </c>
      <c r="E160" t="s">
        <v>27</v>
      </c>
      <c r="F160" s="10">
        <v>601.69000000000005</v>
      </c>
      <c r="G160" s="1">
        <v>0</v>
      </c>
      <c r="H160" s="17">
        <v>0</v>
      </c>
      <c r="I160" s="1">
        <v>0.18</v>
      </c>
      <c r="J160" s="10">
        <v>974.75</v>
      </c>
      <c r="K160" s="10">
        <v>6390</v>
      </c>
      <c r="L160" s="10">
        <v>710</v>
      </c>
      <c r="M160" t="str">
        <f t="shared" si="4"/>
        <v>Mar</v>
      </c>
      <c r="N160">
        <f t="shared" si="5"/>
        <v>13</v>
      </c>
    </row>
    <row r="161" spans="1:14" x14ac:dyDescent="0.5">
      <c r="A161" s="5">
        <v>44646</v>
      </c>
      <c r="B161" t="s">
        <v>127</v>
      </c>
      <c r="C161" t="s">
        <v>28</v>
      </c>
      <c r="D161" s="15">
        <v>40</v>
      </c>
      <c r="E161" t="s">
        <v>60</v>
      </c>
      <c r="F161" s="10">
        <v>222.46</v>
      </c>
      <c r="G161" s="1">
        <v>0</v>
      </c>
      <c r="H161" s="17">
        <v>0</v>
      </c>
      <c r="I161" s="1">
        <v>0.18</v>
      </c>
      <c r="J161" s="10">
        <v>1601.69</v>
      </c>
      <c r="K161" s="10">
        <v>10500</v>
      </c>
      <c r="L161" s="10">
        <v>262.5</v>
      </c>
      <c r="M161" t="str">
        <f t="shared" si="4"/>
        <v>Mar</v>
      </c>
      <c r="N161">
        <f t="shared" si="5"/>
        <v>13</v>
      </c>
    </row>
    <row r="162" spans="1:14" x14ac:dyDescent="0.5">
      <c r="A162" s="5">
        <v>44646</v>
      </c>
      <c r="B162" t="s">
        <v>130</v>
      </c>
      <c r="C162" t="s">
        <v>117</v>
      </c>
      <c r="D162" s="15">
        <v>100</v>
      </c>
      <c r="E162" t="s">
        <v>27</v>
      </c>
      <c r="F162" s="10">
        <v>97.46</v>
      </c>
      <c r="G162" s="1">
        <v>0</v>
      </c>
      <c r="H162" s="17">
        <v>0</v>
      </c>
      <c r="I162" s="1">
        <v>0.18</v>
      </c>
      <c r="J162" s="10">
        <v>1754.24</v>
      </c>
      <c r="K162" s="10">
        <v>11500</v>
      </c>
      <c r="L162" s="10">
        <v>115</v>
      </c>
      <c r="M162" t="str">
        <f t="shared" si="4"/>
        <v>Mar</v>
      </c>
      <c r="N162">
        <f t="shared" si="5"/>
        <v>13</v>
      </c>
    </row>
    <row r="163" spans="1:14" x14ac:dyDescent="0.5">
      <c r="A163" s="5">
        <v>44646</v>
      </c>
      <c r="B163" t="s">
        <v>31</v>
      </c>
      <c r="C163" t="s">
        <v>28</v>
      </c>
      <c r="D163" s="15">
        <v>24</v>
      </c>
      <c r="E163" t="s">
        <v>27</v>
      </c>
      <c r="F163" s="10">
        <v>347.46</v>
      </c>
      <c r="G163" s="1">
        <v>0</v>
      </c>
      <c r="H163" s="17">
        <v>0</v>
      </c>
      <c r="I163" s="1">
        <v>0.18</v>
      </c>
      <c r="J163" s="10">
        <v>1501.02</v>
      </c>
      <c r="K163" s="10">
        <v>9840</v>
      </c>
      <c r="L163" s="10">
        <v>410</v>
      </c>
      <c r="M163" t="str">
        <f t="shared" si="4"/>
        <v>Mar</v>
      </c>
      <c r="N163">
        <f t="shared" si="5"/>
        <v>13</v>
      </c>
    </row>
    <row r="164" spans="1:14" x14ac:dyDescent="0.5">
      <c r="A164" s="5">
        <v>44646</v>
      </c>
      <c r="B164" t="s">
        <v>50</v>
      </c>
      <c r="C164" t="s">
        <v>28</v>
      </c>
      <c r="D164" s="15">
        <v>35</v>
      </c>
      <c r="E164" t="s">
        <v>29</v>
      </c>
      <c r="F164" s="10">
        <v>235</v>
      </c>
      <c r="G164" s="1">
        <v>0</v>
      </c>
      <c r="H164" s="17">
        <v>0</v>
      </c>
      <c r="I164" s="1">
        <v>0</v>
      </c>
      <c r="J164" s="10">
        <v>0</v>
      </c>
      <c r="K164" s="10">
        <v>8225</v>
      </c>
      <c r="L164" s="10">
        <v>235</v>
      </c>
      <c r="M164" t="str">
        <f t="shared" si="4"/>
        <v>Mar</v>
      </c>
      <c r="N164">
        <f t="shared" si="5"/>
        <v>13</v>
      </c>
    </row>
    <row r="165" spans="1:14" x14ac:dyDescent="0.5">
      <c r="A165" s="5">
        <v>44649</v>
      </c>
      <c r="B165" t="s">
        <v>113</v>
      </c>
      <c r="C165" t="s">
        <v>28</v>
      </c>
      <c r="D165" s="15">
        <v>35</v>
      </c>
      <c r="E165" t="s">
        <v>29</v>
      </c>
      <c r="F165" s="10">
        <v>240</v>
      </c>
      <c r="G165" s="2">
        <v>0</v>
      </c>
      <c r="H165" s="10">
        <v>0</v>
      </c>
      <c r="I165" s="2">
        <v>0</v>
      </c>
      <c r="J165" s="10">
        <v>0</v>
      </c>
      <c r="K165" s="10">
        <v>8400</v>
      </c>
      <c r="L165" s="17">
        <v>240</v>
      </c>
      <c r="M165" t="str">
        <f t="shared" si="4"/>
        <v>Mar</v>
      </c>
      <c r="N165">
        <f t="shared" si="5"/>
        <v>14</v>
      </c>
    </row>
    <row r="166" spans="1:14" x14ac:dyDescent="0.5">
      <c r="A166" s="5">
        <v>44649</v>
      </c>
      <c r="B166" t="s">
        <v>79</v>
      </c>
      <c r="C166" t="s">
        <v>28</v>
      </c>
      <c r="D166" s="15">
        <v>35</v>
      </c>
      <c r="E166" t="s">
        <v>29</v>
      </c>
      <c r="F166" s="10">
        <v>240</v>
      </c>
      <c r="G166" s="2">
        <v>0</v>
      </c>
      <c r="H166" s="10">
        <v>0</v>
      </c>
      <c r="I166" s="2">
        <v>0</v>
      </c>
      <c r="J166" s="10">
        <v>0</v>
      </c>
      <c r="K166" s="10">
        <v>8400</v>
      </c>
      <c r="L166" s="17">
        <v>240</v>
      </c>
      <c r="M166" t="str">
        <f t="shared" si="4"/>
        <v>Mar</v>
      </c>
      <c r="N166">
        <f t="shared" si="5"/>
        <v>14</v>
      </c>
    </row>
    <row r="167" spans="1:14" x14ac:dyDescent="0.5">
      <c r="A167" s="5">
        <v>44649</v>
      </c>
      <c r="B167" t="s">
        <v>111</v>
      </c>
      <c r="C167" s="12" t="s">
        <v>28</v>
      </c>
      <c r="D167" s="15">
        <v>35</v>
      </c>
      <c r="E167" t="s">
        <v>29</v>
      </c>
      <c r="F167" s="10">
        <v>240</v>
      </c>
      <c r="G167" s="2">
        <v>0</v>
      </c>
      <c r="H167" s="10">
        <v>0</v>
      </c>
      <c r="I167" s="2">
        <v>0</v>
      </c>
      <c r="J167" s="10">
        <v>0</v>
      </c>
      <c r="K167" s="10">
        <v>8400</v>
      </c>
      <c r="L167" s="17">
        <v>240</v>
      </c>
      <c r="M167" t="str">
        <f t="shared" si="4"/>
        <v>Mar</v>
      </c>
      <c r="N167">
        <f t="shared" si="5"/>
        <v>14</v>
      </c>
    </row>
    <row r="168" spans="1:14" x14ac:dyDescent="0.5">
      <c r="A168" s="5">
        <v>44649</v>
      </c>
      <c r="B168" t="s">
        <v>109</v>
      </c>
      <c r="C168" t="s">
        <v>28</v>
      </c>
      <c r="D168" s="15">
        <v>35</v>
      </c>
      <c r="E168" t="s">
        <v>29</v>
      </c>
      <c r="F168" s="10">
        <v>240</v>
      </c>
      <c r="G168" s="2">
        <v>0</v>
      </c>
      <c r="H168" s="10">
        <v>0</v>
      </c>
      <c r="I168" s="2">
        <v>0</v>
      </c>
      <c r="J168" s="10">
        <v>0</v>
      </c>
      <c r="K168" s="10">
        <v>8400</v>
      </c>
      <c r="L168" s="17">
        <v>240</v>
      </c>
      <c r="M168" t="str">
        <f t="shared" si="4"/>
        <v>Mar</v>
      </c>
      <c r="N168">
        <f t="shared" si="5"/>
        <v>14</v>
      </c>
    </row>
    <row r="169" spans="1:14" x14ac:dyDescent="0.5">
      <c r="A169" s="5">
        <v>44649</v>
      </c>
      <c r="B169" t="s">
        <v>107</v>
      </c>
      <c r="C169" t="s">
        <v>28</v>
      </c>
      <c r="D169" s="15">
        <v>35</v>
      </c>
      <c r="E169" t="s">
        <v>29</v>
      </c>
      <c r="F169" s="10">
        <v>240</v>
      </c>
      <c r="G169" s="2">
        <v>0</v>
      </c>
      <c r="H169" s="10">
        <v>0</v>
      </c>
      <c r="I169" s="2">
        <v>0</v>
      </c>
      <c r="J169" s="10">
        <v>0</v>
      </c>
      <c r="K169" s="10">
        <v>8400</v>
      </c>
      <c r="L169" s="17">
        <v>240</v>
      </c>
      <c r="M169" t="str">
        <f t="shared" si="4"/>
        <v>Mar</v>
      </c>
      <c r="N169">
        <f t="shared" si="5"/>
        <v>14</v>
      </c>
    </row>
    <row r="170" spans="1:14" x14ac:dyDescent="0.5">
      <c r="A170" s="5">
        <v>44649</v>
      </c>
      <c r="B170" t="s">
        <v>112</v>
      </c>
      <c r="C170" t="s">
        <v>28</v>
      </c>
      <c r="D170" s="15">
        <v>35</v>
      </c>
      <c r="E170" t="s">
        <v>29</v>
      </c>
      <c r="F170" s="10">
        <v>240</v>
      </c>
      <c r="G170" s="2">
        <v>0</v>
      </c>
      <c r="H170" s="10">
        <v>0</v>
      </c>
      <c r="I170" s="2">
        <v>0</v>
      </c>
      <c r="J170" s="10">
        <v>0</v>
      </c>
      <c r="K170" s="10">
        <v>8400</v>
      </c>
      <c r="L170" s="17">
        <v>240</v>
      </c>
      <c r="M170" t="str">
        <f t="shared" si="4"/>
        <v>Mar</v>
      </c>
      <c r="N170">
        <f t="shared" si="5"/>
        <v>14</v>
      </c>
    </row>
    <row r="171" spans="1:14" x14ac:dyDescent="0.5">
      <c r="A171" s="5">
        <v>44649</v>
      </c>
      <c r="B171" t="s">
        <v>108</v>
      </c>
      <c r="C171" t="s">
        <v>28</v>
      </c>
      <c r="D171" s="15">
        <v>70</v>
      </c>
      <c r="E171" t="s">
        <v>29</v>
      </c>
      <c r="F171" s="10">
        <v>240</v>
      </c>
      <c r="G171" s="2">
        <v>0</v>
      </c>
      <c r="H171" s="10">
        <v>0</v>
      </c>
      <c r="I171" s="2">
        <v>0</v>
      </c>
      <c r="J171" s="10">
        <v>0</v>
      </c>
      <c r="K171" s="10">
        <v>16800</v>
      </c>
      <c r="L171" s="17">
        <v>240</v>
      </c>
      <c r="M171" t="str">
        <f t="shared" si="4"/>
        <v>Mar</v>
      </c>
      <c r="N171">
        <f t="shared" si="5"/>
        <v>14</v>
      </c>
    </row>
    <row r="172" spans="1:14" x14ac:dyDescent="0.5">
      <c r="A172" s="5">
        <v>44650</v>
      </c>
      <c r="B172" t="s">
        <v>64</v>
      </c>
      <c r="C172" s="12" t="s">
        <v>65</v>
      </c>
      <c r="D172" s="15">
        <v>30</v>
      </c>
      <c r="E172" t="s">
        <v>66</v>
      </c>
      <c r="F172" s="10">
        <v>245</v>
      </c>
      <c r="G172" s="2">
        <v>0</v>
      </c>
      <c r="H172" s="10">
        <v>0</v>
      </c>
      <c r="I172" s="2">
        <v>0</v>
      </c>
      <c r="J172" s="10">
        <v>0</v>
      </c>
      <c r="K172" s="10">
        <v>7350</v>
      </c>
      <c r="L172" s="17">
        <v>245</v>
      </c>
      <c r="M172" t="str">
        <f t="shared" si="4"/>
        <v>Mar</v>
      </c>
      <c r="N172">
        <f t="shared" si="5"/>
        <v>14</v>
      </c>
    </row>
    <row r="173" spans="1:14" x14ac:dyDescent="0.5">
      <c r="A173" s="5">
        <v>44650</v>
      </c>
      <c r="B173" t="s">
        <v>67</v>
      </c>
      <c r="C173" s="12" t="s">
        <v>65</v>
      </c>
      <c r="D173" s="15">
        <v>20</v>
      </c>
      <c r="E173" t="s">
        <v>66</v>
      </c>
      <c r="F173" s="10">
        <v>286</v>
      </c>
      <c r="G173" s="2">
        <v>0</v>
      </c>
      <c r="H173" s="10">
        <v>0</v>
      </c>
      <c r="I173" s="2">
        <v>0</v>
      </c>
      <c r="J173" s="10">
        <v>0</v>
      </c>
      <c r="K173" s="10">
        <v>5720</v>
      </c>
      <c r="L173" s="17">
        <v>286</v>
      </c>
      <c r="M173" t="str">
        <f t="shared" si="4"/>
        <v>Mar</v>
      </c>
      <c r="N173">
        <f t="shared" si="5"/>
        <v>14</v>
      </c>
    </row>
    <row r="174" spans="1:14" x14ac:dyDescent="0.5">
      <c r="A174" s="5">
        <v>44650</v>
      </c>
      <c r="B174" t="s">
        <v>76</v>
      </c>
      <c r="C174" s="12" t="s">
        <v>65</v>
      </c>
      <c r="D174" s="15">
        <v>5</v>
      </c>
      <c r="E174" t="s">
        <v>77</v>
      </c>
      <c r="F174" s="10">
        <v>310</v>
      </c>
      <c r="G174" s="2">
        <v>0</v>
      </c>
      <c r="H174" s="10">
        <v>0</v>
      </c>
      <c r="I174" s="2">
        <v>0</v>
      </c>
      <c r="J174" s="10">
        <v>0</v>
      </c>
      <c r="K174" s="10">
        <v>1550</v>
      </c>
      <c r="L174" s="17">
        <v>310</v>
      </c>
      <c r="M174" t="str">
        <f t="shared" si="4"/>
        <v>Mar</v>
      </c>
      <c r="N174">
        <f t="shared" si="5"/>
        <v>14</v>
      </c>
    </row>
    <row r="175" spans="1:14" x14ac:dyDescent="0.5">
      <c r="A175" s="5">
        <v>44650</v>
      </c>
      <c r="B175" t="s">
        <v>78</v>
      </c>
      <c r="C175" t="s">
        <v>65</v>
      </c>
      <c r="D175" s="15">
        <v>24</v>
      </c>
      <c r="E175" t="s">
        <v>66</v>
      </c>
      <c r="F175" s="10">
        <v>300</v>
      </c>
      <c r="G175" s="2">
        <v>0</v>
      </c>
      <c r="H175" s="10">
        <v>0</v>
      </c>
      <c r="I175" s="2">
        <v>0</v>
      </c>
      <c r="J175" s="10">
        <v>0</v>
      </c>
      <c r="K175" s="10">
        <v>7200</v>
      </c>
      <c r="L175" s="17">
        <v>300</v>
      </c>
      <c r="M175" t="str">
        <f t="shared" si="4"/>
        <v>Mar</v>
      </c>
      <c r="N175">
        <f t="shared" si="5"/>
        <v>14</v>
      </c>
    </row>
    <row r="176" spans="1:14" x14ac:dyDescent="0.5">
      <c r="A176" s="5">
        <v>44650</v>
      </c>
      <c r="B176" t="s">
        <v>68</v>
      </c>
      <c r="C176" s="12" t="s">
        <v>65</v>
      </c>
      <c r="D176" s="15">
        <v>28</v>
      </c>
      <c r="E176" t="s">
        <v>66</v>
      </c>
      <c r="F176" s="10">
        <v>803</v>
      </c>
      <c r="G176" s="2">
        <v>0</v>
      </c>
      <c r="H176" s="10">
        <v>0</v>
      </c>
      <c r="I176" s="2">
        <v>0</v>
      </c>
      <c r="J176" s="10">
        <v>0</v>
      </c>
      <c r="K176" s="10">
        <v>22484</v>
      </c>
      <c r="L176" s="17">
        <v>803</v>
      </c>
      <c r="M176" t="str">
        <f t="shared" si="4"/>
        <v>Mar</v>
      </c>
      <c r="N176">
        <f t="shared" si="5"/>
        <v>14</v>
      </c>
    </row>
    <row r="177" spans="1:14" x14ac:dyDescent="0.5">
      <c r="A177" s="5">
        <v>44650</v>
      </c>
      <c r="B177" t="s">
        <v>131</v>
      </c>
      <c r="C177" t="s">
        <v>144</v>
      </c>
      <c r="D177" s="15">
        <v>160</v>
      </c>
      <c r="E177" t="s">
        <v>132</v>
      </c>
      <c r="F177" s="10">
        <v>53</v>
      </c>
      <c r="G177" s="1">
        <v>0</v>
      </c>
      <c r="H177" s="17">
        <v>0</v>
      </c>
      <c r="I177" s="1">
        <v>0</v>
      </c>
      <c r="J177" s="10">
        <v>0</v>
      </c>
      <c r="K177" s="10">
        <v>8480</v>
      </c>
      <c r="L177" s="10">
        <v>53</v>
      </c>
      <c r="M177" t="str">
        <f t="shared" si="4"/>
        <v>Mar</v>
      </c>
      <c r="N177">
        <f t="shared" si="5"/>
        <v>14</v>
      </c>
    </row>
    <row r="178" spans="1:14" x14ac:dyDescent="0.5">
      <c r="A178" s="5">
        <v>44652</v>
      </c>
      <c r="B178" t="s">
        <v>41</v>
      </c>
      <c r="C178" s="6" t="s">
        <v>120</v>
      </c>
      <c r="D178" s="15">
        <v>75</v>
      </c>
      <c r="E178" t="s">
        <v>29</v>
      </c>
      <c r="F178" s="10">
        <v>260</v>
      </c>
      <c r="G178" s="2">
        <v>0</v>
      </c>
      <c r="H178" s="10">
        <v>0</v>
      </c>
      <c r="I178" s="2">
        <v>0.18</v>
      </c>
      <c r="J178" s="10">
        <v>3510</v>
      </c>
      <c r="K178" s="10">
        <v>23010</v>
      </c>
      <c r="L178" s="17">
        <v>306.8</v>
      </c>
      <c r="M178" t="str">
        <f t="shared" si="4"/>
        <v>Apr</v>
      </c>
      <c r="N178">
        <f t="shared" si="5"/>
        <v>14</v>
      </c>
    </row>
    <row r="179" spans="1:14" x14ac:dyDescent="0.5">
      <c r="A179" s="5">
        <v>44653</v>
      </c>
      <c r="B179" t="s">
        <v>75</v>
      </c>
      <c r="C179" s="6" t="s">
        <v>120</v>
      </c>
      <c r="D179" s="15">
        <v>25</v>
      </c>
      <c r="E179" t="s">
        <v>29</v>
      </c>
      <c r="F179" s="10">
        <v>325</v>
      </c>
      <c r="G179" s="2">
        <v>0</v>
      </c>
      <c r="H179" s="10">
        <v>0</v>
      </c>
      <c r="I179" s="2">
        <v>0.18</v>
      </c>
      <c r="J179" s="10">
        <v>1462.5</v>
      </c>
      <c r="K179" s="10">
        <v>9587.5</v>
      </c>
      <c r="L179" s="17">
        <v>383.5</v>
      </c>
      <c r="M179" t="str">
        <f t="shared" si="4"/>
        <v>Apr</v>
      </c>
      <c r="N179">
        <f t="shared" si="5"/>
        <v>14</v>
      </c>
    </row>
    <row r="180" spans="1:14" x14ac:dyDescent="0.5">
      <c r="A180" s="5">
        <v>44653</v>
      </c>
      <c r="B180" t="s">
        <v>63</v>
      </c>
      <c r="C180" s="11" t="s">
        <v>120</v>
      </c>
      <c r="D180" s="15">
        <v>160</v>
      </c>
      <c r="E180" t="s">
        <v>29</v>
      </c>
      <c r="F180" s="10">
        <v>131.36000000000001</v>
      </c>
      <c r="G180" s="2">
        <v>0</v>
      </c>
      <c r="H180" s="10">
        <v>0</v>
      </c>
      <c r="I180" s="2">
        <v>0.18</v>
      </c>
      <c r="J180" s="10">
        <v>3783.17</v>
      </c>
      <c r="K180" s="10">
        <v>24800.77</v>
      </c>
      <c r="L180" s="17">
        <v>155.00481250000001</v>
      </c>
      <c r="M180" t="str">
        <f t="shared" si="4"/>
        <v>Apr</v>
      </c>
      <c r="N180">
        <f t="shared" si="5"/>
        <v>14</v>
      </c>
    </row>
    <row r="181" spans="1:14" x14ac:dyDescent="0.5">
      <c r="A181" s="5">
        <v>44655</v>
      </c>
      <c r="B181" t="s">
        <v>63</v>
      </c>
      <c r="C181" s="11" t="s">
        <v>120</v>
      </c>
      <c r="D181" s="15">
        <v>75</v>
      </c>
      <c r="E181" t="s">
        <v>29</v>
      </c>
      <c r="F181" s="10">
        <v>122.88</v>
      </c>
      <c r="G181" s="2">
        <v>0</v>
      </c>
      <c r="H181" s="10">
        <v>0</v>
      </c>
      <c r="I181" s="2">
        <v>0.18</v>
      </c>
      <c r="J181" s="10">
        <v>1658.88</v>
      </c>
      <c r="K181" s="10">
        <v>10874.88</v>
      </c>
      <c r="L181" s="17">
        <v>144.99839999999998</v>
      </c>
      <c r="M181" t="str">
        <f t="shared" si="4"/>
        <v>Apr</v>
      </c>
      <c r="N181">
        <f t="shared" si="5"/>
        <v>15</v>
      </c>
    </row>
    <row r="182" spans="1:14" x14ac:dyDescent="0.5">
      <c r="A182" s="5">
        <v>44655</v>
      </c>
      <c r="B182" t="s">
        <v>63</v>
      </c>
      <c r="C182" s="11" t="s">
        <v>120</v>
      </c>
      <c r="D182" s="15">
        <v>160</v>
      </c>
      <c r="E182" t="s">
        <v>29</v>
      </c>
      <c r="F182" s="10">
        <v>131.36000000000001</v>
      </c>
      <c r="G182" s="2">
        <v>0</v>
      </c>
      <c r="H182" s="10">
        <v>0</v>
      </c>
      <c r="I182" s="2">
        <v>0.18</v>
      </c>
      <c r="J182" s="10">
        <v>3783.17</v>
      </c>
      <c r="K182" s="10">
        <v>24800.77</v>
      </c>
      <c r="L182" s="17">
        <v>155.00481250000001</v>
      </c>
      <c r="M182" t="str">
        <f t="shared" si="4"/>
        <v>Apr</v>
      </c>
      <c r="N182">
        <f t="shared" si="5"/>
        <v>15</v>
      </c>
    </row>
    <row r="183" spans="1:14" x14ac:dyDescent="0.5">
      <c r="A183" s="5">
        <v>44655</v>
      </c>
      <c r="B183" t="s">
        <v>26</v>
      </c>
      <c r="C183" t="s">
        <v>28</v>
      </c>
      <c r="D183" s="15">
        <v>13</v>
      </c>
      <c r="E183" t="s">
        <v>27</v>
      </c>
      <c r="F183" s="10">
        <v>601</v>
      </c>
      <c r="G183" s="2">
        <v>0</v>
      </c>
      <c r="H183" s="10">
        <v>0</v>
      </c>
      <c r="I183" s="2">
        <v>0.18</v>
      </c>
      <c r="J183" s="10">
        <v>1406.34</v>
      </c>
      <c r="K183" s="10">
        <v>9219.34</v>
      </c>
      <c r="L183" s="17">
        <v>709.18000000000006</v>
      </c>
      <c r="M183" t="str">
        <f t="shared" si="4"/>
        <v>Apr</v>
      </c>
      <c r="N183">
        <f t="shared" si="5"/>
        <v>15</v>
      </c>
    </row>
    <row r="184" spans="1:14" x14ac:dyDescent="0.5">
      <c r="A184" s="5">
        <v>44658</v>
      </c>
      <c r="B184" t="s">
        <v>103</v>
      </c>
      <c r="C184" t="s">
        <v>33</v>
      </c>
      <c r="D184" s="15">
        <v>40</v>
      </c>
      <c r="E184" t="s">
        <v>60</v>
      </c>
      <c r="F184" s="10">
        <v>233.68</v>
      </c>
      <c r="G184" s="2">
        <v>0</v>
      </c>
      <c r="H184" s="10">
        <v>0</v>
      </c>
      <c r="I184" s="2">
        <v>0.18</v>
      </c>
      <c r="J184" s="10">
        <v>1682.5</v>
      </c>
      <c r="K184" s="10">
        <v>11029.7</v>
      </c>
      <c r="L184" s="17">
        <v>275.74250000000001</v>
      </c>
      <c r="M184" t="str">
        <f t="shared" si="4"/>
        <v>Apr</v>
      </c>
      <c r="N184">
        <f t="shared" si="5"/>
        <v>15</v>
      </c>
    </row>
    <row r="185" spans="1:14" x14ac:dyDescent="0.5">
      <c r="A185" s="5">
        <v>44658</v>
      </c>
      <c r="B185" t="s">
        <v>104</v>
      </c>
      <c r="C185" t="s">
        <v>33</v>
      </c>
      <c r="D185" s="15">
        <v>5</v>
      </c>
      <c r="E185" t="s">
        <v>60</v>
      </c>
      <c r="F185" s="10">
        <v>143.96</v>
      </c>
      <c r="G185" s="2">
        <v>0</v>
      </c>
      <c r="H185" s="10">
        <v>0</v>
      </c>
      <c r="I185" s="2">
        <v>0.18</v>
      </c>
      <c r="J185" s="10">
        <v>129.56</v>
      </c>
      <c r="K185" s="10">
        <v>849.36</v>
      </c>
      <c r="L185" s="17">
        <v>169.87200000000001</v>
      </c>
      <c r="M185" t="str">
        <f t="shared" si="4"/>
        <v>Apr</v>
      </c>
      <c r="N185">
        <f t="shared" si="5"/>
        <v>15</v>
      </c>
    </row>
    <row r="186" spans="1:14" x14ac:dyDescent="0.5">
      <c r="A186" s="5">
        <v>44658</v>
      </c>
      <c r="B186" t="s">
        <v>101</v>
      </c>
      <c r="C186" t="s">
        <v>33</v>
      </c>
      <c r="D186" s="15">
        <v>10</v>
      </c>
      <c r="E186" t="s">
        <v>60</v>
      </c>
      <c r="F186" s="10">
        <v>51.52</v>
      </c>
      <c r="G186" s="2">
        <v>0</v>
      </c>
      <c r="H186" s="10">
        <v>0</v>
      </c>
      <c r="I186" s="2">
        <v>0.18</v>
      </c>
      <c r="J186" s="10">
        <v>92.74</v>
      </c>
      <c r="K186" s="10">
        <v>607.94000000000005</v>
      </c>
      <c r="L186" s="17">
        <v>60.794000000000004</v>
      </c>
      <c r="M186" t="str">
        <f t="shared" si="4"/>
        <v>Apr</v>
      </c>
      <c r="N186">
        <f t="shared" si="5"/>
        <v>15</v>
      </c>
    </row>
    <row r="187" spans="1:14" x14ac:dyDescent="0.5">
      <c r="A187" s="5">
        <v>44658</v>
      </c>
      <c r="B187" t="s">
        <v>102</v>
      </c>
      <c r="C187" t="s">
        <v>33</v>
      </c>
      <c r="D187" s="15">
        <v>10</v>
      </c>
      <c r="E187" t="s">
        <v>60</v>
      </c>
      <c r="F187" s="10">
        <v>247.48</v>
      </c>
      <c r="G187" s="2">
        <v>0</v>
      </c>
      <c r="H187" s="10">
        <v>0</v>
      </c>
      <c r="I187" s="2">
        <v>0.18</v>
      </c>
      <c r="J187" s="10">
        <v>445.46</v>
      </c>
      <c r="K187" s="10">
        <v>2920.26</v>
      </c>
      <c r="L187" s="17">
        <v>292.02600000000001</v>
      </c>
      <c r="M187" t="str">
        <f t="shared" si="4"/>
        <v>Apr</v>
      </c>
      <c r="N187">
        <f t="shared" si="5"/>
        <v>15</v>
      </c>
    </row>
    <row r="188" spans="1:14" x14ac:dyDescent="0.5">
      <c r="A188" s="5">
        <v>44658</v>
      </c>
      <c r="B188" t="s">
        <v>61</v>
      </c>
      <c r="C188" t="s">
        <v>33</v>
      </c>
      <c r="D188" s="15">
        <v>5</v>
      </c>
      <c r="E188" t="s">
        <v>60</v>
      </c>
      <c r="F188" s="10">
        <v>579.03</v>
      </c>
      <c r="G188" s="2">
        <v>0</v>
      </c>
      <c r="H188" s="10">
        <v>0</v>
      </c>
      <c r="I188" s="2">
        <v>0.18</v>
      </c>
      <c r="J188" s="10">
        <v>521.13</v>
      </c>
      <c r="K188" s="10">
        <v>3416.28</v>
      </c>
      <c r="L188" s="17">
        <v>683.25600000000009</v>
      </c>
      <c r="M188" t="str">
        <f t="shared" si="4"/>
        <v>Apr</v>
      </c>
      <c r="N188">
        <f t="shared" si="5"/>
        <v>15</v>
      </c>
    </row>
    <row r="189" spans="1:14" x14ac:dyDescent="0.5">
      <c r="A189" s="5">
        <v>44658</v>
      </c>
      <c r="B189" t="s">
        <v>115</v>
      </c>
      <c r="C189" t="s">
        <v>114</v>
      </c>
      <c r="D189" s="15">
        <v>20</v>
      </c>
      <c r="E189" t="s">
        <v>59</v>
      </c>
      <c r="F189" s="10">
        <v>2650</v>
      </c>
      <c r="G189" s="2">
        <v>0</v>
      </c>
      <c r="H189" s="10">
        <v>0</v>
      </c>
      <c r="I189" s="2">
        <v>0.05</v>
      </c>
      <c r="J189" s="10">
        <v>2650</v>
      </c>
      <c r="K189" s="10">
        <v>55650</v>
      </c>
      <c r="L189" s="17">
        <v>2782.5</v>
      </c>
      <c r="M189" t="str">
        <f t="shared" si="4"/>
        <v>Apr</v>
      </c>
      <c r="N189">
        <f t="shared" si="5"/>
        <v>15</v>
      </c>
    </row>
    <row r="190" spans="1:14" x14ac:dyDescent="0.5">
      <c r="A190" s="5">
        <v>44659</v>
      </c>
      <c r="B190" t="s">
        <v>30</v>
      </c>
      <c r="C190" t="s">
        <v>28</v>
      </c>
      <c r="D190" s="15">
        <v>4</v>
      </c>
      <c r="E190" t="s">
        <v>27</v>
      </c>
      <c r="F190" s="10">
        <v>601</v>
      </c>
      <c r="G190" s="2">
        <v>0</v>
      </c>
      <c r="H190" s="10">
        <v>0</v>
      </c>
      <c r="I190" s="2">
        <v>0.18</v>
      </c>
      <c r="J190" s="10">
        <v>432.72</v>
      </c>
      <c r="K190" s="10">
        <v>2836.72</v>
      </c>
      <c r="L190" s="17">
        <v>709.18</v>
      </c>
      <c r="M190" t="str">
        <f t="shared" si="4"/>
        <v>Apr</v>
      </c>
      <c r="N190">
        <f t="shared" si="5"/>
        <v>15</v>
      </c>
    </row>
    <row r="191" spans="1:14" x14ac:dyDescent="0.5">
      <c r="A191" s="5">
        <v>44659</v>
      </c>
      <c r="B191" t="s">
        <v>26</v>
      </c>
      <c r="C191" t="s">
        <v>28</v>
      </c>
      <c r="D191" s="15">
        <v>4.5</v>
      </c>
      <c r="E191" t="s">
        <v>27</v>
      </c>
      <c r="F191" s="10">
        <v>601</v>
      </c>
      <c r="G191" s="2">
        <v>0</v>
      </c>
      <c r="H191" s="10">
        <v>0</v>
      </c>
      <c r="I191" s="2">
        <v>0.18</v>
      </c>
      <c r="J191" s="10">
        <v>486.81</v>
      </c>
      <c r="K191" s="10">
        <v>3191.31</v>
      </c>
      <c r="L191" s="17">
        <v>709.18</v>
      </c>
      <c r="M191" t="str">
        <f t="shared" si="4"/>
        <v>Apr</v>
      </c>
      <c r="N191">
        <f t="shared" si="5"/>
        <v>15</v>
      </c>
    </row>
    <row r="192" spans="1:14" x14ac:dyDescent="0.5">
      <c r="A192" s="5">
        <v>44659</v>
      </c>
      <c r="B192" t="s">
        <v>26</v>
      </c>
      <c r="C192" t="s">
        <v>28</v>
      </c>
      <c r="D192" s="15">
        <v>4.5</v>
      </c>
      <c r="E192" t="s">
        <v>27</v>
      </c>
      <c r="F192" s="10">
        <v>601.69000000000005</v>
      </c>
      <c r="G192" s="1">
        <v>0</v>
      </c>
      <c r="H192" s="17">
        <v>0</v>
      </c>
      <c r="I192" s="1">
        <v>0.18</v>
      </c>
      <c r="J192" s="10">
        <v>487.37</v>
      </c>
      <c r="K192" s="10">
        <v>3195</v>
      </c>
      <c r="L192" s="10">
        <v>710</v>
      </c>
      <c r="M192" t="str">
        <f t="shared" si="4"/>
        <v>Apr</v>
      </c>
      <c r="N192">
        <f t="shared" si="5"/>
        <v>15</v>
      </c>
    </row>
    <row r="193" spans="1:14" x14ac:dyDescent="0.5">
      <c r="A193" s="5">
        <v>44659</v>
      </c>
      <c r="B193" t="s">
        <v>30</v>
      </c>
      <c r="C193" t="s">
        <v>28</v>
      </c>
      <c r="D193" s="15">
        <v>4</v>
      </c>
      <c r="E193" t="s">
        <v>27</v>
      </c>
      <c r="F193" s="10">
        <v>601.69000000000005</v>
      </c>
      <c r="G193" s="1">
        <v>0</v>
      </c>
      <c r="H193" s="17">
        <v>0</v>
      </c>
      <c r="I193" s="1">
        <v>0.18</v>
      </c>
      <c r="J193" s="10">
        <v>433.22</v>
      </c>
      <c r="K193" s="10">
        <v>2840</v>
      </c>
      <c r="L193" s="10">
        <v>710</v>
      </c>
      <c r="M193" t="str">
        <f t="shared" si="4"/>
        <v>Apr</v>
      </c>
      <c r="N193">
        <f t="shared" si="5"/>
        <v>15</v>
      </c>
    </row>
    <row r="194" spans="1:14" x14ac:dyDescent="0.5">
      <c r="A194" s="5">
        <v>44659</v>
      </c>
      <c r="B194" t="s">
        <v>50</v>
      </c>
      <c r="C194" s="12" t="s">
        <v>28</v>
      </c>
      <c r="D194" s="15">
        <v>35</v>
      </c>
      <c r="E194" t="s">
        <v>29</v>
      </c>
      <c r="F194" s="10">
        <v>196.61</v>
      </c>
      <c r="G194" s="1">
        <v>0</v>
      </c>
      <c r="H194" s="17">
        <v>0</v>
      </c>
      <c r="I194" s="1">
        <v>0.18</v>
      </c>
      <c r="J194" s="10">
        <v>1238.6400000000001</v>
      </c>
      <c r="K194" s="10">
        <v>8120</v>
      </c>
      <c r="L194" s="10">
        <v>232</v>
      </c>
      <c r="M194" t="str">
        <f t="shared" si="4"/>
        <v>Apr</v>
      </c>
      <c r="N194">
        <f t="shared" si="5"/>
        <v>15</v>
      </c>
    </row>
    <row r="195" spans="1:14" x14ac:dyDescent="0.5">
      <c r="A195" s="5">
        <v>44660</v>
      </c>
      <c r="B195" t="s">
        <v>74</v>
      </c>
      <c r="C195" s="12" t="s">
        <v>28</v>
      </c>
      <c r="D195" s="15">
        <v>12</v>
      </c>
      <c r="E195" t="s">
        <v>60</v>
      </c>
      <c r="F195" s="10">
        <v>1992</v>
      </c>
      <c r="G195" s="2">
        <v>0</v>
      </c>
      <c r="H195" s="10">
        <v>0</v>
      </c>
      <c r="I195" s="2">
        <v>0.18</v>
      </c>
      <c r="J195" s="10">
        <v>4302.72</v>
      </c>
      <c r="K195" s="10">
        <v>28206.720000000001</v>
      </c>
      <c r="L195" s="17">
        <v>2350.56</v>
      </c>
      <c r="M195" t="str">
        <f t="shared" si="4"/>
        <v>Apr</v>
      </c>
      <c r="N195">
        <f t="shared" si="5"/>
        <v>15</v>
      </c>
    </row>
    <row r="196" spans="1:14" x14ac:dyDescent="0.5">
      <c r="A196" s="5">
        <v>44660</v>
      </c>
      <c r="B196" t="s">
        <v>134</v>
      </c>
      <c r="C196" t="s">
        <v>144</v>
      </c>
      <c r="D196" s="15">
        <v>160</v>
      </c>
      <c r="E196" t="s">
        <v>132</v>
      </c>
      <c r="F196" s="10">
        <v>55</v>
      </c>
      <c r="G196" s="1">
        <v>0</v>
      </c>
      <c r="H196" s="17">
        <v>0</v>
      </c>
      <c r="I196" s="1">
        <v>0</v>
      </c>
      <c r="J196" s="10">
        <v>0</v>
      </c>
      <c r="K196" s="10">
        <v>8800</v>
      </c>
      <c r="L196" s="10">
        <v>55</v>
      </c>
      <c r="M196" t="str">
        <f t="shared" ref="M196:M259" si="6">TEXT(A196,"mmm")</f>
        <v>Apr</v>
      </c>
      <c r="N196">
        <f t="shared" ref="N196:N259" si="7">WEEKNUM(A196)</f>
        <v>15</v>
      </c>
    </row>
    <row r="197" spans="1:14" x14ac:dyDescent="0.5">
      <c r="A197" s="5">
        <v>44660</v>
      </c>
      <c r="B197" t="s">
        <v>131</v>
      </c>
      <c r="C197" t="s">
        <v>144</v>
      </c>
      <c r="D197" s="15">
        <v>108</v>
      </c>
      <c r="E197" t="s">
        <v>132</v>
      </c>
      <c r="F197" s="10">
        <v>55</v>
      </c>
      <c r="G197" s="1">
        <v>0</v>
      </c>
      <c r="H197" s="17">
        <v>0</v>
      </c>
      <c r="I197" s="1">
        <v>0</v>
      </c>
      <c r="J197" s="10">
        <v>0</v>
      </c>
      <c r="K197" s="10">
        <v>5940</v>
      </c>
      <c r="L197" s="10">
        <v>55</v>
      </c>
      <c r="M197" t="str">
        <f t="shared" si="6"/>
        <v>Apr</v>
      </c>
      <c r="N197">
        <f t="shared" si="7"/>
        <v>15</v>
      </c>
    </row>
    <row r="198" spans="1:14" x14ac:dyDescent="0.5">
      <c r="A198" s="5">
        <v>44661</v>
      </c>
      <c r="B198" t="s">
        <v>50</v>
      </c>
      <c r="C198" s="12" t="s">
        <v>28</v>
      </c>
      <c r="D198" s="15">
        <v>70</v>
      </c>
      <c r="E198" t="s">
        <v>29</v>
      </c>
      <c r="F198" s="10">
        <v>240</v>
      </c>
      <c r="G198" s="2">
        <v>0</v>
      </c>
      <c r="H198" s="10">
        <v>0</v>
      </c>
      <c r="I198" s="2">
        <v>0</v>
      </c>
      <c r="J198" s="10">
        <v>0</v>
      </c>
      <c r="K198" s="10">
        <v>16800</v>
      </c>
      <c r="L198" s="17">
        <v>240</v>
      </c>
      <c r="M198" t="str">
        <f t="shared" si="6"/>
        <v>Apr</v>
      </c>
      <c r="N198">
        <f t="shared" si="7"/>
        <v>16</v>
      </c>
    </row>
    <row r="199" spans="1:14" x14ac:dyDescent="0.5">
      <c r="A199" s="5">
        <v>44662</v>
      </c>
      <c r="B199" t="s">
        <v>71</v>
      </c>
      <c r="C199" t="s">
        <v>43</v>
      </c>
      <c r="D199" s="15">
        <v>5</v>
      </c>
      <c r="E199" t="s">
        <v>29</v>
      </c>
      <c r="F199" s="10">
        <v>538</v>
      </c>
      <c r="G199" s="2">
        <v>0.18</v>
      </c>
      <c r="H199" s="10">
        <v>484.2</v>
      </c>
      <c r="I199" s="2">
        <v>0.18</v>
      </c>
      <c r="J199" s="10">
        <v>397.04</v>
      </c>
      <c r="K199" s="10">
        <v>2602.84</v>
      </c>
      <c r="L199" s="17">
        <v>520.56799999999998</v>
      </c>
      <c r="M199" t="str">
        <f t="shared" si="6"/>
        <v>Apr</v>
      </c>
      <c r="N199">
        <f t="shared" si="7"/>
        <v>16</v>
      </c>
    </row>
    <row r="200" spans="1:14" x14ac:dyDescent="0.5">
      <c r="A200" s="5">
        <v>44662</v>
      </c>
      <c r="B200" t="s">
        <v>72</v>
      </c>
      <c r="C200" t="s">
        <v>43</v>
      </c>
      <c r="D200" s="15">
        <v>5</v>
      </c>
      <c r="E200" t="s">
        <v>29</v>
      </c>
      <c r="F200" s="10">
        <v>788</v>
      </c>
      <c r="G200" s="2">
        <v>0.18</v>
      </c>
      <c r="H200" s="10">
        <v>709.2</v>
      </c>
      <c r="I200" s="2">
        <v>0.18</v>
      </c>
      <c r="J200" s="10">
        <v>581.54</v>
      </c>
      <c r="K200" s="10">
        <v>3812.34</v>
      </c>
      <c r="L200" s="17">
        <v>762.46800000000007</v>
      </c>
      <c r="M200" t="str">
        <f t="shared" si="6"/>
        <v>Apr</v>
      </c>
      <c r="N200">
        <f t="shared" si="7"/>
        <v>16</v>
      </c>
    </row>
    <row r="201" spans="1:14" x14ac:dyDescent="0.5">
      <c r="A201" s="5">
        <v>44662</v>
      </c>
      <c r="B201" t="s">
        <v>73</v>
      </c>
      <c r="C201" t="s">
        <v>43</v>
      </c>
      <c r="D201" s="15">
        <v>2</v>
      </c>
      <c r="E201" t="s">
        <v>29</v>
      </c>
      <c r="F201" s="10">
        <v>748</v>
      </c>
      <c r="G201" s="2">
        <v>0.18</v>
      </c>
      <c r="H201" s="10">
        <v>269.27999999999997</v>
      </c>
      <c r="I201" s="2">
        <v>0.18</v>
      </c>
      <c r="J201" s="10">
        <v>220.81</v>
      </c>
      <c r="K201" s="10">
        <v>1447.53</v>
      </c>
      <c r="L201" s="17">
        <v>723.76499999999999</v>
      </c>
      <c r="M201" t="str">
        <f t="shared" si="6"/>
        <v>Apr</v>
      </c>
      <c r="N201">
        <f t="shared" si="7"/>
        <v>16</v>
      </c>
    </row>
    <row r="202" spans="1:14" x14ac:dyDescent="0.5">
      <c r="A202" s="5">
        <v>44663</v>
      </c>
      <c r="B202" t="s">
        <v>35</v>
      </c>
      <c r="C202" t="s">
        <v>33</v>
      </c>
      <c r="D202" s="15">
        <v>5</v>
      </c>
      <c r="E202" t="s">
        <v>34</v>
      </c>
      <c r="F202" s="10">
        <v>305.08</v>
      </c>
      <c r="G202" s="2">
        <v>0</v>
      </c>
      <c r="H202" s="10">
        <v>0</v>
      </c>
      <c r="I202" s="2">
        <v>0.18</v>
      </c>
      <c r="J202" s="10">
        <v>274.57</v>
      </c>
      <c r="K202" s="10">
        <v>1799.97</v>
      </c>
      <c r="L202" s="17">
        <v>359.99400000000003</v>
      </c>
      <c r="M202" t="str">
        <f t="shared" si="6"/>
        <v>Apr</v>
      </c>
      <c r="N202">
        <f t="shared" si="7"/>
        <v>16</v>
      </c>
    </row>
    <row r="203" spans="1:14" x14ac:dyDescent="0.5">
      <c r="A203" s="5">
        <v>44663</v>
      </c>
      <c r="B203" t="s">
        <v>53</v>
      </c>
      <c r="C203" t="s">
        <v>106</v>
      </c>
      <c r="D203" s="15">
        <v>20</v>
      </c>
      <c r="E203" t="s">
        <v>34</v>
      </c>
      <c r="F203" s="10">
        <v>131.36000000000001</v>
      </c>
      <c r="G203" s="2">
        <v>0</v>
      </c>
      <c r="H203" s="10">
        <v>0</v>
      </c>
      <c r="I203" s="2">
        <v>0.18</v>
      </c>
      <c r="J203" s="10">
        <v>472.9</v>
      </c>
      <c r="K203" s="10">
        <v>3100.1</v>
      </c>
      <c r="L203" s="17">
        <v>155.005</v>
      </c>
      <c r="M203" t="str">
        <f t="shared" si="6"/>
        <v>Apr</v>
      </c>
      <c r="N203">
        <f t="shared" si="7"/>
        <v>16</v>
      </c>
    </row>
    <row r="204" spans="1:14" x14ac:dyDescent="0.5">
      <c r="A204" s="5">
        <v>44663</v>
      </c>
      <c r="B204" t="s">
        <v>70</v>
      </c>
      <c r="C204" t="s">
        <v>33</v>
      </c>
      <c r="D204" s="15">
        <v>3</v>
      </c>
      <c r="E204" t="s">
        <v>34</v>
      </c>
      <c r="F204" s="10">
        <v>302.58</v>
      </c>
      <c r="G204" s="2">
        <v>0</v>
      </c>
      <c r="H204" s="10">
        <v>0</v>
      </c>
      <c r="I204" s="2">
        <v>0.18</v>
      </c>
      <c r="J204" s="10">
        <v>163.38999999999999</v>
      </c>
      <c r="K204" s="10">
        <v>1071.1300000000001</v>
      </c>
      <c r="L204" s="17">
        <v>357.04333333333335</v>
      </c>
      <c r="M204" t="str">
        <f t="shared" si="6"/>
        <v>Apr</v>
      </c>
      <c r="N204">
        <f t="shared" si="7"/>
        <v>16</v>
      </c>
    </row>
    <row r="205" spans="1:14" x14ac:dyDescent="0.5">
      <c r="A205" s="5">
        <v>44663</v>
      </c>
      <c r="B205" t="s">
        <v>40</v>
      </c>
      <c r="C205" s="11" t="s">
        <v>120</v>
      </c>
      <c r="D205" s="15">
        <v>50</v>
      </c>
      <c r="E205" t="s">
        <v>29</v>
      </c>
      <c r="F205" s="10">
        <v>250</v>
      </c>
      <c r="G205" s="2">
        <v>0</v>
      </c>
      <c r="H205" s="10">
        <v>0</v>
      </c>
      <c r="I205" s="2">
        <v>0.18</v>
      </c>
      <c r="J205" s="10">
        <v>2250</v>
      </c>
      <c r="K205" s="10">
        <v>14750</v>
      </c>
      <c r="L205" s="17">
        <v>295</v>
      </c>
      <c r="M205" t="str">
        <f t="shared" si="6"/>
        <v>Apr</v>
      </c>
      <c r="N205">
        <f t="shared" si="7"/>
        <v>16</v>
      </c>
    </row>
    <row r="206" spans="1:14" x14ac:dyDescent="0.5">
      <c r="A206" s="5">
        <v>44663</v>
      </c>
      <c r="B206" t="s">
        <v>26</v>
      </c>
      <c r="C206" t="s">
        <v>28</v>
      </c>
      <c r="D206" s="15">
        <v>9</v>
      </c>
      <c r="E206" t="s">
        <v>27</v>
      </c>
      <c r="F206" s="10">
        <v>601.69000000000005</v>
      </c>
      <c r="G206" s="1">
        <v>0</v>
      </c>
      <c r="H206" s="17">
        <v>0</v>
      </c>
      <c r="I206" s="1">
        <v>0.18</v>
      </c>
      <c r="J206" s="10">
        <v>974.75</v>
      </c>
      <c r="K206" s="10">
        <v>6390</v>
      </c>
      <c r="L206" s="10">
        <v>710</v>
      </c>
      <c r="M206" t="str">
        <f t="shared" si="6"/>
        <v>Apr</v>
      </c>
      <c r="N206">
        <f t="shared" si="7"/>
        <v>16</v>
      </c>
    </row>
    <row r="207" spans="1:14" x14ac:dyDescent="0.5">
      <c r="A207" s="5">
        <v>44663</v>
      </c>
      <c r="B207" t="s">
        <v>50</v>
      </c>
      <c r="C207" s="12" t="s">
        <v>28</v>
      </c>
      <c r="D207" s="15">
        <v>35</v>
      </c>
      <c r="E207" t="s">
        <v>29</v>
      </c>
      <c r="F207" s="10">
        <v>235</v>
      </c>
      <c r="G207" s="1">
        <v>0</v>
      </c>
      <c r="H207" s="17">
        <v>0</v>
      </c>
      <c r="I207" s="1">
        <v>0</v>
      </c>
      <c r="J207" s="10">
        <v>0</v>
      </c>
      <c r="K207" s="10">
        <v>8225</v>
      </c>
      <c r="L207" s="10">
        <v>235</v>
      </c>
      <c r="M207" t="str">
        <f t="shared" si="6"/>
        <v>Apr</v>
      </c>
      <c r="N207">
        <f t="shared" si="7"/>
        <v>16</v>
      </c>
    </row>
    <row r="208" spans="1:14" x14ac:dyDescent="0.5">
      <c r="A208" s="5">
        <v>44663</v>
      </c>
      <c r="B208" t="s">
        <v>116</v>
      </c>
      <c r="C208" t="s">
        <v>120</v>
      </c>
      <c r="D208" s="15">
        <v>50</v>
      </c>
      <c r="E208" t="s">
        <v>29</v>
      </c>
      <c r="F208" s="10">
        <v>241.53</v>
      </c>
      <c r="G208" s="1">
        <v>0</v>
      </c>
      <c r="H208" s="17">
        <v>0</v>
      </c>
      <c r="I208" s="1">
        <v>0.18</v>
      </c>
      <c r="J208" s="10">
        <v>2173.73</v>
      </c>
      <c r="K208" s="10">
        <v>14250</v>
      </c>
      <c r="L208" s="10">
        <v>285</v>
      </c>
      <c r="M208" t="str">
        <f t="shared" si="6"/>
        <v>Apr</v>
      </c>
      <c r="N208">
        <f t="shared" si="7"/>
        <v>16</v>
      </c>
    </row>
    <row r="209" spans="1:14" x14ac:dyDescent="0.5">
      <c r="A209" s="5">
        <v>44664</v>
      </c>
      <c r="B209" t="s">
        <v>63</v>
      </c>
      <c r="C209" s="6" t="s">
        <v>120</v>
      </c>
      <c r="D209" s="15">
        <v>80</v>
      </c>
      <c r="E209" t="s">
        <v>29</v>
      </c>
      <c r="F209" s="10">
        <v>114.41</v>
      </c>
      <c r="G209" s="2">
        <v>0</v>
      </c>
      <c r="H209" s="10">
        <v>0</v>
      </c>
      <c r="I209" s="2">
        <v>0.18</v>
      </c>
      <c r="J209" s="10">
        <v>1647.5</v>
      </c>
      <c r="K209" s="10">
        <v>10800.3</v>
      </c>
      <c r="L209" s="17">
        <v>135.00375</v>
      </c>
      <c r="M209" t="str">
        <f t="shared" si="6"/>
        <v>Apr</v>
      </c>
      <c r="N209">
        <f t="shared" si="7"/>
        <v>16</v>
      </c>
    </row>
    <row r="210" spans="1:14" x14ac:dyDescent="0.5">
      <c r="A210" s="5">
        <v>44665</v>
      </c>
      <c r="B210" t="s">
        <v>50</v>
      </c>
      <c r="C210" t="s">
        <v>28</v>
      </c>
      <c r="D210" s="15">
        <v>70</v>
      </c>
      <c r="E210" t="s">
        <v>29</v>
      </c>
      <c r="F210" s="10">
        <v>240</v>
      </c>
      <c r="G210" s="2">
        <v>0</v>
      </c>
      <c r="H210" s="10">
        <v>0</v>
      </c>
      <c r="I210" s="2">
        <v>0</v>
      </c>
      <c r="J210" s="10">
        <v>0</v>
      </c>
      <c r="K210" s="10">
        <v>16800</v>
      </c>
      <c r="L210" s="17">
        <v>240</v>
      </c>
      <c r="M210" t="str">
        <f t="shared" si="6"/>
        <v>Apr</v>
      </c>
      <c r="N210">
        <f t="shared" si="7"/>
        <v>16</v>
      </c>
    </row>
    <row r="211" spans="1:14" x14ac:dyDescent="0.5">
      <c r="A211" s="5">
        <v>44665</v>
      </c>
      <c r="B211" t="s">
        <v>131</v>
      </c>
      <c r="C211" t="s">
        <v>144</v>
      </c>
      <c r="D211" s="15">
        <v>352</v>
      </c>
      <c r="E211" t="s">
        <v>132</v>
      </c>
      <c r="F211" s="10">
        <v>55</v>
      </c>
      <c r="G211" s="1">
        <v>0</v>
      </c>
      <c r="H211" s="17">
        <v>0</v>
      </c>
      <c r="I211" s="1">
        <v>0</v>
      </c>
      <c r="J211" s="10">
        <v>0</v>
      </c>
      <c r="K211" s="10">
        <v>19360</v>
      </c>
      <c r="L211" s="10">
        <v>55</v>
      </c>
      <c r="M211" t="str">
        <f t="shared" si="6"/>
        <v>Apr</v>
      </c>
      <c r="N211">
        <f t="shared" si="7"/>
        <v>16</v>
      </c>
    </row>
    <row r="212" spans="1:14" x14ac:dyDescent="0.5">
      <c r="A212" s="5">
        <v>44665</v>
      </c>
      <c r="B212" t="s">
        <v>133</v>
      </c>
      <c r="C212" t="s">
        <v>144</v>
      </c>
      <c r="D212" s="15">
        <v>108</v>
      </c>
      <c r="E212" t="s">
        <v>132</v>
      </c>
      <c r="F212" s="10">
        <v>58</v>
      </c>
      <c r="G212" s="1">
        <v>0</v>
      </c>
      <c r="H212" s="17">
        <v>0</v>
      </c>
      <c r="I212" s="1">
        <v>0</v>
      </c>
      <c r="J212" s="10">
        <v>0</v>
      </c>
      <c r="K212" s="10">
        <v>6264</v>
      </c>
      <c r="L212" s="10">
        <v>58</v>
      </c>
      <c r="M212" t="str">
        <f t="shared" si="6"/>
        <v>Apr</v>
      </c>
      <c r="N212">
        <f t="shared" si="7"/>
        <v>16</v>
      </c>
    </row>
    <row r="213" spans="1:14" x14ac:dyDescent="0.5">
      <c r="A213" s="5">
        <v>44666</v>
      </c>
      <c r="B213" t="s">
        <v>69</v>
      </c>
      <c r="C213" s="11" t="s">
        <v>120</v>
      </c>
      <c r="D213" s="15">
        <v>5</v>
      </c>
      <c r="E213" t="s">
        <v>60</v>
      </c>
      <c r="F213" s="10">
        <v>712</v>
      </c>
      <c r="G213" s="2">
        <v>0</v>
      </c>
      <c r="H213" s="10">
        <v>0</v>
      </c>
      <c r="I213" s="2">
        <v>0.18</v>
      </c>
      <c r="J213" s="10">
        <v>640.79999999999995</v>
      </c>
      <c r="K213" s="10">
        <v>4200.8</v>
      </c>
      <c r="L213" s="17">
        <v>840.16000000000008</v>
      </c>
      <c r="M213" t="str">
        <f t="shared" si="6"/>
        <v>Apr</v>
      </c>
      <c r="N213">
        <f t="shared" si="7"/>
        <v>16</v>
      </c>
    </row>
    <row r="214" spans="1:14" x14ac:dyDescent="0.5">
      <c r="A214" s="5">
        <v>44666</v>
      </c>
      <c r="B214" t="s">
        <v>49</v>
      </c>
      <c r="C214" s="11" t="s">
        <v>120</v>
      </c>
      <c r="D214" s="15">
        <v>50</v>
      </c>
      <c r="E214" t="s">
        <v>29</v>
      </c>
      <c r="F214" s="10">
        <v>300</v>
      </c>
      <c r="G214" s="2">
        <v>0</v>
      </c>
      <c r="H214" s="10">
        <v>0</v>
      </c>
      <c r="I214" s="2">
        <v>0.18</v>
      </c>
      <c r="J214" s="10">
        <v>2700</v>
      </c>
      <c r="K214" s="10">
        <v>17700</v>
      </c>
      <c r="L214" s="17">
        <v>354</v>
      </c>
      <c r="M214" t="str">
        <f t="shared" si="6"/>
        <v>Apr</v>
      </c>
      <c r="N214">
        <f t="shared" si="7"/>
        <v>16</v>
      </c>
    </row>
    <row r="215" spans="1:14" x14ac:dyDescent="0.5">
      <c r="A215" s="5">
        <v>44667</v>
      </c>
      <c r="B215" t="s">
        <v>40</v>
      </c>
      <c r="C215" s="11" t="s">
        <v>120</v>
      </c>
      <c r="D215" s="15">
        <v>50</v>
      </c>
      <c r="E215" t="s">
        <v>29</v>
      </c>
      <c r="F215" s="10">
        <v>250</v>
      </c>
      <c r="G215" s="2">
        <v>0</v>
      </c>
      <c r="H215" s="10">
        <v>0</v>
      </c>
      <c r="I215" s="2">
        <v>0.18</v>
      </c>
      <c r="J215" s="10">
        <v>2250</v>
      </c>
      <c r="K215" s="10">
        <v>14750</v>
      </c>
      <c r="L215" s="17">
        <v>295</v>
      </c>
      <c r="M215" t="str">
        <f t="shared" si="6"/>
        <v>Apr</v>
      </c>
      <c r="N215">
        <f t="shared" si="7"/>
        <v>16</v>
      </c>
    </row>
    <row r="216" spans="1:14" x14ac:dyDescent="0.5">
      <c r="A216" s="5">
        <v>44667</v>
      </c>
      <c r="B216" t="s">
        <v>41</v>
      </c>
      <c r="C216" s="11" t="s">
        <v>120</v>
      </c>
      <c r="D216" s="15">
        <v>50</v>
      </c>
      <c r="E216" t="s">
        <v>29</v>
      </c>
      <c r="F216" s="10">
        <v>250</v>
      </c>
      <c r="G216" s="2">
        <v>0</v>
      </c>
      <c r="H216" s="10">
        <v>0</v>
      </c>
      <c r="I216" s="2">
        <v>0.18</v>
      </c>
      <c r="J216" s="10">
        <v>2250</v>
      </c>
      <c r="K216" s="10">
        <v>14750</v>
      </c>
      <c r="L216" s="17">
        <v>295</v>
      </c>
      <c r="M216" t="str">
        <f t="shared" si="6"/>
        <v>Apr</v>
      </c>
      <c r="N216">
        <f t="shared" si="7"/>
        <v>16</v>
      </c>
    </row>
    <row r="217" spans="1:14" x14ac:dyDescent="0.5">
      <c r="A217" s="5">
        <v>44667</v>
      </c>
      <c r="B217" t="s">
        <v>48</v>
      </c>
      <c r="C217" s="11" t="s">
        <v>120</v>
      </c>
      <c r="D217" s="15">
        <v>25</v>
      </c>
      <c r="E217" t="s">
        <v>29</v>
      </c>
      <c r="F217" s="10">
        <v>160</v>
      </c>
      <c r="G217" s="2">
        <v>0</v>
      </c>
      <c r="H217" s="10">
        <v>0</v>
      </c>
      <c r="I217" s="2">
        <v>0.18</v>
      </c>
      <c r="J217" s="10">
        <v>720</v>
      </c>
      <c r="K217" s="10">
        <v>4720</v>
      </c>
      <c r="L217" s="17">
        <v>188.8</v>
      </c>
      <c r="M217" t="str">
        <f t="shared" si="6"/>
        <v>Apr</v>
      </c>
      <c r="N217">
        <f t="shared" si="7"/>
        <v>16</v>
      </c>
    </row>
    <row r="218" spans="1:14" x14ac:dyDescent="0.5">
      <c r="A218" s="5">
        <v>44667</v>
      </c>
      <c r="B218" t="s">
        <v>127</v>
      </c>
      <c r="C218" t="s">
        <v>28</v>
      </c>
      <c r="D218" s="15">
        <v>40</v>
      </c>
      <c r="E218" t="s">
        <v>60</v>
      </c>
      <c r="F218" s="10">
        <v>269</v>
      </c>
      <c r="G218" s="1">
        <v>0</v>
      </c>
      <c r="H218" s="17">
        <v>0</v>
      </c>
      <c r="I218" s="1">
        <v>0</v>
      </c>
      <c r="J218" s="10">
        <v>0</v>
      </c>
      <c r="K218" s="10">
        <v>10760</v>
      </c>
      <c r="L218" s="10">
        <v>269</v>
      </c>
      <c r="M218" t="str">
        <f t="shared" si="6"/>
        <v>Apr</v>
      </c>
      <c r="N218">
        <f t="shared" si="7"/>
        <v>16</v>
      </c>
    </row>
    <row r="219" spans="1:14" x14ac:dyDescent="0.5">
      <c r="A219" s="5">
        <v>44667</v>
      </c>
      <c r="B219" t="s">
        <v>50</v>
      </c>
      <c r="C219" t="s">
        <v>28</v>
      </c>
      <c r="D219" s="15">
        <v>35</v>
      </c>
      <c r="E219" t="s">
        <v>29</v>
      </c>
      <c r="F219" s="10">
        <v>235</v>
      </c>
      <c r="G219" s="1">
        <v>0</v>
      </c>
      <c r="H219" s="17">
        <v>0</v>
      </c>
      <c r="I219" s="1">
        <v>0</v>
      </c>
      <c r="J219" s="10">
        <v>0</v>
      </c>
      <c r="K219" s="10">
        <v>8225</v>
      </c>
      <c r="L219" s="10">
        <v>235</v>
      </c>
      <c r="M219" t="str">
        <f t="shared" si="6"/>
        <v>Apr</v>
      </c>
      <c r="N219">
        <f t="shared" si="7"/>
        <v>16</v>
      </c>
    </row>
    <row r="220" spans="1:14" x14ac:dyDescent="0.5">
      <c r="A220" s="5">
        <v>44667</v>
      </c>
      <c r="B220" t="s">
        <v>26</v>
      </c>
      <c r="C220" t="s">
        <v>28</v>
      </c>
      <c r="D220" s="15">
        <v>4.5</v>
      </c>
      <c r="E220" t="s">
        <v>27</v>
      </c>
      <c r="F220" s="10">
        <v>601.69000000000005</v>
      </c>
      <c r="G220" s="1">
        <v>0</v>
      </c>
      <c r="H220" s="17">
        <v>0</v>
      </c>
      <c r="I220" s="1">
        <v>0.18</v>
      </c>
      <c r="J220" s="10">
        <v>487.37</v>
      </c>
      <c r="K220" s="10">
        <v>3195</v>
      </c>
      <c r="L220" s="10">
        <v>710</v>
      </c>
      <c r="M220" t="str">
        <f t="shared" si="6"/>
        <v>Apr</v>
      </c>
      <c r="N220">
        <f t="shared" si="7"/>
        <v>16</v>
      </c>
    </row>
    <row r="221" spans="1:14" x14ac:dyDescent="0.5">
      <c r="A221" s="5">
        <v>44668</v>
      </c>
      <c r="B221" t="s">
        <v>64</v>
      </c>
      <c r="C221" t="s">
        <v>65</v>
      </c>
      <c r="D221" s="15">
        <v>40</v>
      </c>
      <c r="E221" t="s">
        <v>66</v>
      </c>
      <c r="F221" s="10">
        <v>245</v>
      </c>
      <c r="G221" s="2">
        <v>0</v>
      </c>
      <c r="H221" s="10">
        <v>0</v>
      </c>
      <c r="I221" s="2">
        <v>0</v>
      </c>
      <c r="J221" s="10">
        <v>0</v>
      </c>
      <c r="K221" s="10">
        <v>9800</v>
      </c>
      <c r="L221" s="17">
        <v>245</v>
      </c>
      <c r="M221" t="str">
        <f t="shared" si="6"/>
        <v>Apr</v>
      </c>
      <c r="N221">
        <f t="shared" si="7"/>
        <v>17</v>
      </c>
    </row>
    <row r="222" spans="1:14" x14ac:dyDescent="0.5">
      <c r="A222" s="5">
        <v>44668</v>
      </c>
      <c r="B222" t="s">
        <v>67</v>
      </c>
      <c r="C222" t="s">
        <v>65</v>
      </c>
      <c r="D222" s="15">
        <v>20</v>
      </c>
      <c r="E222" t="s">
        <v>66</v>
      </c>
      <c r="F222" s="10">
        <v>286</v>
      </c>
      <c r="G222" s="2">
        <v>0</v>
      </c>
      <c r="H222" s="10">
        <v>0</v>
      </c>
      <c r="I222" s="2">
        <v>0</v>
      </c>
      <c r="J222" s="10">
        <v>0</v>
      </c>
      <c r="K222" s="10">
        <v>5720</v>
      </c>
      <c r="L222" s="17">
        <v>286</v>
      </c>
      <c r="M222" t="str">
        <f t="shared" si="6"/>
        <v>Apr</v>
      </c>
      <c r="N222">
        <f t="shared" si="7"/>
        <v>17</v>
      </c>
    </row>
    <row r="223" spans="1:14" x14ac:dyDescent="0.5">
      <c r="A223" s="5">
        <v>44668</v>
      </c>
      <c r="B223" t="s">
        <v>68</v>
      </c>
      <c r="C223" t="s">
        <v>65</v>
      </c>
      <c r="D223" s="15">
        <v>28</v>
      </c>
      <c r="E223" t="s">
        <v>66</v>
      </c>
      <c r="F223" s="10">
        <v>803</v>
      </c>
      <c r="G223" s="2">
        <v>0</v>
      </c>
      <c r="H223" s="10">
        <v>0</v>
      </c>
      <c r="I223" s="2">
        <v>0</v>
      </c>
      <c r="J223" s="10">
        <v>0</v>
      </c>
      <c r="K223" s="10">
        <v>22484</v>
      </c>
      <c r="L223" s="17">
        <v>803</v>
      </c>
      <c r="M223" t="str">
        <f t="shared" si="6"/>
        <v>Apr</v>
      </c>
      <c r="N223">
        <f t="shared" si="7"/>
        <v>17</v>
      </c>
    </row>
    <row r="224" spans="1:14" x14ac:dyDescent="0.5">
      <c r="A224" s="5">
        <v>44669</v>
      </c>
      <c r="B224" t="s">
        <v>63</v>
      </c>
      <c r="C224" s="11" t="s">
        <v>120</v>
      </c>
      <c r="D224" s="15">
        <v>150</v>
      </c>
      <c r="E224" t="s">
        <v>29</v>
      </c>
      <c r="F224" s="10">
        <v>122.88</v>
      </c>
      <c r="G224" s="2">
        <v>0</v>
      </c>
      <c r="H224" s="10">
        <v>0</v>
      </c>
      <c r="I224" s="2">
        <v>0.18</v>
      </c>
      <c r="J224" s="10">
        <v>3317.76</v>
      </c>
      <c r="K224" s="10">
        <v>21749.759999999998</v>
      </c>
      <c r="L224" s="17">
        <v>144.99839999999998</v>
      </c>
      <c r="M224" t="str">
        <f t="shared" si="6"/>
        <v>Apr</v>
      </c>
      <c r="N224">
        <f t="shared" si="7"/>
        <v>17</v>
      </c>
    </row>
    <row r="225" spans="1:14" x14ac:dyDescent="0.5">
      <c r="A225" s="5">
        <v>44669</v>
      </c>
      <c r="B225" t="s">
        <v>63</v>
      </c>
      <c r="C225" s="11" t="s">
        <v>120</v>
      </c>
      <c r="D225" s="15">
        <v>50</v>
      </c>
      <c r="E225" t="s">
        <v>29</v>
      </c>
      <c r="F225" s="10">
        <v>118.64</v>
      </c>
      <c r="G225" s="2">
        <v>0</v>
      </c>
      <c r="H225" s="10">
        <v>0</v>
      </c>
      <c r="I225" s="2">
        <v>0.18</v>
      </c>
      <c r="J225" s="10">
        <v>1067.76</v>
      </c>
      <c r="K225" s="10">
        <v>6999.76</v>
      </c>
      <c r="L225" s="17">
        <v>139.99520000000001</v>
      </c>
      <c r="M225" t="str">
        <f t="shared" si="6"/>
        <v>Apr</v>
      </c>
      <c r="N225">
        <f t="shared" si="7"/>
        <v>17</v>
      </c>
    </row>
    <row r="226" spans="1:14" x14ac:dyDescent="0.5">
      <c r="A226" s="5">
        <v>44670</v>
      </c>
      <c r="B226" t="s">
        <v>40</v>
      </c>
      <c r="C226" s="11" t="s">
        <v>120</v>
      </c>
      <c r="D226" s="15">
        <v>50</v>
      </c>
      <c r="E226" t="s">
        <v>29</v>
      </c>
      <c r="F226" s="10">
        <v>250</v>
      </c>
      <c r="G226" s="2">
        <v>0</v>
      </c>
      <c r="H226" s="10">
        <v>0</v>
      </c>
      <c r="I226" s="2">
        <v>0.18</v>
      </c>
      <c r="J226" s="10">
        <v>2250</v>
      </c>
      <c r="K226" s="10">
        <v>14750</v>
      </c>
      <c r="L226" s="17">
        <v>295</v>
      </c>
      <c r="M226" t="str">
        <f t="shared" si="6"/>
        <v>Apr</v>
      </c>
      <c r="N226">
        <f t="shared" si="7"/>
        <v>17</v>
      </c>
    </row>
    <row r="227" spans="1:14" x14ac:dyDescent="0.5">
      <c r="A227" s="5">
        <v>44670</v>
      </c>
      <c r="B227" t="s">
        <v>41</v>
      </c>
      <c r="C227" s="11" t="s">
        <v>120</v>
      </c>
      <c r="D227" s="15">
        <v>75</v>
      </c>
      <c r="E227" t="s">
        <v>29</v>
      </c>
      <c r="F227" s="10">
        <v>250</v>
      </c>
      <c r="G227" s="2">
        <v>0</v>
      </c>
      <c r="H227" s="10">
        <v>0</v>
      </c>
      <c r="I227" s="2">
        <v>0.18</v>
      </c>
      <c r="J227" s="10">
        <v>3375</v>
      </c>
      <c r="K227" s="10">
        <v>22125</v>
      </c>
      <c r="L227" s="17">
        <v>295</v>
      </c>
      <c r="M227" t="str">
        <f t="shared" si="6"/>
        <v>Apr</v>
      </c>
      <c r="N227">
        <f t="shared" si="7"/>
        <v>17</v>
      </c>
    </row>
    <row r="228" spans="1:14" x14ac:dyDescent="0.5">
      <c r="A228" s="5">
        <v>44671</v>
      </c>
      <c r="B228" t="s">
        <v>50</v>
      </c>
      <c r="C228" s="12" t="s">
        <v>28</v>
      </c>
      <c r="D228" s="15">
        <v>70</v>
      </c>
      <c r="E228" t="s">
        <v>29</v>
      </c>
      <c r="F228" s="10">
        <v>240</v>
      </c>
      <c r="G228" s="2">
        <v>0</v>
      </c>
      <c r="H228" s="10">
        <v>0</v>
      </c>
      <c r="I228" s="2">
        <v>0</v>
      </c>
      <c r="J228" s="10">
        <v>0</v>
      </c>
      <c r="K228" s="10">
        <v>16800</v>
      </c>
      <c r="L228" s="17">
        <v>240</v>
      </c>
      <c r="M228" t="str">
        <f t="shared" si="6"/>
        <v>Apr</v>
      </c>
      <c r="N228">
        <f t="shared" si="7"/>
        <v>17</v>
      </c>
    </row>
    <row r="229" spans="1:14" x14ac:dyDescent="0.5">
      <c r="A229" s="5">
        <v>44671</v>
      </c>
      <c r="B229" t="s">
        <v>95</v>
      </c>
      <c r="C229" s="12" t="s">
        <v>28</v>
      </c>
      <c r="D229" s="15">
        <v>70</v>
      </c>
      <c r="E229" t="s">
        <v>29</v>
      </c>
      <c r="F229" s="10">
        <v>240</v>
      </c>
      <c r="G229" s="2">
        <v>0</v>
      </c>
      <c r="H229" s="10">
        <v>0</v>
      </c>
      <c r="I229" s="2">
        <v>0</v>
      </c>
      <c r="J229" s="10">
        <v>0</v>
      </c>
      <c r="K229" s="10">
        <v>16800</v>
      </c>
      <c r="L229" s="17">
        <v>240</v>
      </c>
      <c r="M229" t="str">
        <f t="shared" si="6"/>
        <v>Apr</v>
      </c>
      <c r="N229">
        <f t="shared" si="7"/>
        <v>17</v>
      </c>
    </row>
    <row r="230" spans="1:14" x14ac:dyDescent="0.5">
      <c r="A230" s="5">
        <v>44671</v>
      </c>
      <c r="B230" t="s">
        <v>63</v>
      </c>
      <c r="C230" s="6" t="s">
        <v>120</v>
      </c>
      <c r="D230" s="15">
        <v>120</v>
      </c>
      <c r="E230" t="s">
        <v>29</v>
      </c>
      <c r="F230" s="10">
        <v>131.36000000000001</v>
      </c>
      <c r="G230" s="2">
        <v>0</v>
      </c>
      <c r="H230" s="10">
        <v>0</v>
      </c>
      <c r="I230" s="2">
        <v>0.18</v>
      </c>
      <c r="J230" s="10">
        <v>2837.38</v>
      </c>
      <c r="K230" s="10">
        <v>18600.580000000002</v>
      </c>
      <c r="L230" s="17">
        <v>155.00483333333335</v>
      </c>
      <c r="M230" t="str">
        <f t="shared" si="6"/>
        <v>Apr</v>
      </c>
      <c r="N230">
        <f t="shared" si="7"/>
        <v>17</v>
      </c>
    </row>
    <row r="231" spans="1:14" x14ac:dyDescent="0.5">
      <c r="A231" s="5">
        <v>44672</v>
      </c>
      <c r="B231" t="s">
        <v>62</v>
      </c>
      <c r="C231" t="s">
        <v>43</v>
      </c>
      <c r="D231" s="15">
        <v>8</v>
      </c>
      <c r="E231" t="s">
        <v>29</v>
      </c>
      <c r="F231" s="10">
        <v>381.36</v>
      </c>
      <c r="G231" s="2">
        <v>0.2</v>
      </c>
      <c r="H231" s="10">
        <v>610.17999999999995</v>
      </c>
      <c r="I231" s="2">
        <v>0.18</v>
      </c>
      <c r="J231" s="10">
        <v>439.33</v>
      </c>
      <c r="K231" s="10">
        <v>2880.03</v>
      </c>
      <c r="L231" s="17">
        <v>360.00375000000003</v>
      </c>
      <c r="M231" t="str">
        <f t="shared" si="6"/>
        <v>Apr</v>
      </c>
      <c r="N231">
        <f t="shared" si="7"/>
        <v>17</v>
      </c>
    </row>
    <row r="232" spans="1:14" x14ac:dyDescent="0.5">
      <c r="A232" s="5">
        <v>44672</v>
      </c>
      <c r="B232" t="s">
        <v>47</v>
      </c>
      <c r="C232" s="12" t="s">
        <v>43</v>
      </c>
      <c r="D232" s="15">
        <v>18</v>
      </c>
      <c r="E232" t="s">
        <v>60</v>
      </c>
      <c r="F232" s="10">
        <v>190.68</v>
      </c>
      <c r="G232" s="2">
        <v>0.2</v>
      </c>
      <c r="H232" s="10">
        <v>686.45</v>
      </c>
      <c r="I232" s="2">
        <v>0.18</v>
      </c>
      <c r="J232" s="10">
        <v>494.24</v>
      </c>
      <c r="K232" s="10">
        <v>3240.03</v>
      </c>
      <c r="L232" s="17">
        <v>180.00166666666667</v>
      </c>
      <c r="M232" t="str">
        <f t="shared" si="6"/>
        <v>Apr</v>
      </c>
      <c r="N232">
        <f t="shared" si="7"/>
        <v>17</v>
      </c>
    </row>
    <row r="233" spans="1:14" x14ac:dyDescent="0.5">
      <c r="A233" s="5">
        <v>44672</v>
      </c>
      <c r="B233" t="s">
        <v>37</v>
      </c>
      <c r="C233" s="6" t="s">
        <v>120</v>
      </c>
      <c r="D233" s="15">
        <v>150</v>
      </c>
      <c r="E233" t="s">
        <v>38</v>
      </c>
      <c r="F233" s="10">
        <v>55.93</v>
      </c>
      <c r="G233" s="2">
        <v>0</v>
      </c>
      <c r="H233" s="10">
        <v>0</v>
      </c>
      <c r="I233" s="2">
        <v>0.18</v>
      </c>
      <c r="J233" s="10">
        <v>1510.11</v>
      </c>
      <c r="K233" s="10">
        <v>9899.61</v>
      </c>
      <c r="L233" s="17">
        <v>65.997399999999999</v>
      </c>
      <c r="M233" t="str">
        <f t="shared" si="6"/>
        <v>Apr</v>
      </c>
      <c r="N233">
        <f t="shared" si="7"/>
        <v>17</v>
      </c>
    </row>
    <row r="234" spans="1:14" x14ac:dyDescent="0.5">
      <c r="A234" s="5">
        <v>44673</v>
      </c>
      <c r="B234" t="s">
        <v>103</v>
      </c>
      <c r="C234" s="12" t="s">
        <v>33</v>
      </c>
      <c r="D234" s="15">
        <v>10</v>
      </c>
      <c r="E234" t="s">
        <v>34</v>
      </c>
      <c r="F234" s="10">
        <v>195</v>
      </c>
      <c r="G234" s="2">
        <v>0</v>
      </c>
      <c r="H234" s="10">
        <v>0</v>
      </c>
      <c r="I234" s="2">
        <v>0.18</v>
      </c>
      <c r="J234" s="10">
        <v>351</v>
      </c>
      <c r="K234" s="10">
        <v>2301</v>
      </c>
      <c r="L234" s="17">
        <v>230.1</v>
      </c>
      <c r="M234" t="str">
        <f t="shared" si="6"/>
        <v>Apr</v>
      </c>
      <c r="N234">
        <f t="shared" si="7"/>
        <v>17</v>
      </c>
    </row>
    <row r="235" spans="1:14" x14ac:dyDescent="0.5">
      <c r="A235" s="5">
        <v>44673</v>
      </c>
      <c r="B235" t="s">
        <v>103</v>
      </c>
      <c r="C235" t="s">
        <v>33</v>
      </c>
      <c r="D235" s="15">
        <v>14</v>
      </c>
      <c r="E235" t="s">
        <v>60</v>
      </c>
      <c r="F235" s="10">
        <v>385</v>
      </c>
      <c r="G235" s="2">
        <v>0</v>
      </c>
      <c r="H235" s="10">
        <v>0</v>
      </c>
      <c r="I235" s="2">
        <v>0.18</v>
      </c>
      <c r="J235" s="10">
        <v>970.2</v>
      </c>
      <c r="K235" s="10">
        <v>6360.2</v>
      </c>
      <c r="L235" s="17">
        <v>454.3</v>
      </c>
      <c r="M235" t="str">
        <f t="shared" si="6"/>
        <v>Apr</v>
      </c>
      <c r="N235">
        <f t="shared" si="7"/>
        <v>17</v>
      </c>
    </row>
    <row r="236" spans="1:14" x14ac:dyDescent="0.5">
      <c r="A236" s="5">
        <v>44673</v>
      </c>
      <c r="B236" t="s">
        <v>61</v>
      </c>
      <c r="C236" t="s">
        <v>33</v>
      </c>
      <c r="D236" s="15">
        <v>11</v>
      </c>
      <c r="E236" t="s">
        <v>60</v>
      </c>
      <c r="F236" s="10">
        <v>579.03</v>
      </c>
      <c r="G236" s="2">
        <v>0</v>
      </c>
      <c r="H236" s="10">
        <v>0</v>
      </c>
      <c r="I236" s="2">
        <v>0.18</v>
      </c>
      <c r="J236" s="10">
        <v>1146.48</v>
      </c>
      <c r="K236" s="10">
        <v>7515.81</v>
      </c>
      <c r="L236" s="17">
        <v>683.25545454545454</v>
      </c>
      <c r="M236" t="str">
        <f t="shared" si="6"/>
        <v>Apr</v>
      </c>
      <c r="N236">
        <f t="shared" si="7"/>
        <v>17</v>
      </c>
    </row>
    <row r="237" spans="1:14" x14ac:dyDescent="0.5">
      <c r="A237" s="5">
        <v>44674</v>
      </c>
      <c r="B237" t="s">
        <v>115</v>
      </c>
      <c r="C237" t="s">
        <v>114</v>
      </c>
      <c r="D237" s="15">
        <v>25</v>
      </c>
      <c r="E237" t="s">
        <v>59</v>
      </c>
      <c r="F237" s="10">
        <v>2600</v>
      </c>
      <c r="G237" s="2">
        <v>0</v>
      </c>
      <c r="H237" s="10">
        <v>0</v>
      </c>
      <c r="I237" s="2">
        <v>0.05</v>
      </c>
      <c r="J237" s="10">
        <v>3250</v>
      </c>
      <c r="K237" s="10">
        <v>68250</v>
      </c>
      <c r="L237" s="17">
        <v>2730</v>
      </c>
      <c r="M237" t="str">
        <f t="shared" si="6"/>
        <v>Apr</v>
      </c>
      <c r="N237">
        <f t="shared" si="7"/>
        <v>17</v>
      </c>
    </row>
    <row r="238" spans="1:14" x14ac:dyDescent="0.5">
      <c r="A238" s="5">
        <v>44674</v>
      </c>
      <c r="B238" t="s">
        <v>53</v>
      </c>
      <c r="C238" t="s">
        <v>106</v>
      </c>
      <c r="D238" s="15">
        <v>20</v>
      </c>
      <c r="E238" t="s">
        <v>34</v>
      </c>
      <c r="F238" s="10">
        <v>131.36000000000001</v>
      </c>
      <c r="G238" s="2">
        <v>0</v>
      </c>
      <c r="H238" s="10">
        <v>0</v>
      </c>
      <c r="I238" s="2">
        <v>0.18</v>
      </c>
      <c r="J238" s="10">
        <v>472.9</v>
      </c>
      <c r="K238" s="10">
        <v>3100.1</v>
      </c>
      <c r="L238" s="17">
        <v>155.005</v>
      </c>
      <c r="M238" t="str">
        <f t="shared" si="6"/>
        <v>Apr</v>
      </c>
      <c r="N238">
        <f t="shared" si="7"/>
        <v>17</v>
      </c>
    </row>
    <row r="239" spans="1:14" x14ac:dyDescent="0.5">
      <c r="A239" s="5">
        <v>44674</v>
      </c>
      <c r="B239" t="s">
        <v>36</v>
      </c>
      <c r="C239" t="s">
        <v>33</v>
      </c>
      <c r="D239" s="15">
        <v>10</v>
      </c>
      <c r="E239" t="s">
        <v>34</v>
      </c>
      <c r="F239" s="10">
        <v>365.25</v>
      </c>
      <c r="G239" s="2">
        <v>0</v>
      </c>
      <c r="H239" s="10">
        <v>0</v>
      </c>
      <c r="I239" s="2">
        <v>0.18</v>
      </c>
      <c r="J239" s="10">
        <v>657.45</v>
      </c>
      <c r="K239" s="10">
        <v>4309.95</v>
      </c>
      <c r="L239" s="17">
        <v>430.995</v>
      </c>
      <c r="M239" t="str">
        <f t="shared" si="6"/>
        <v>Apr</v>
      </c>
      <c r="N239">
        <f t="shared" si="7"/>
        <v>17</v>
      </c>
    </row>
    <row r="240" spans="1:14" x14ac:dyDescent="0.5">
      <c r="A240" s="5">
        <v>44674</v>
      </c>
      <c r="B240" t="s">
        <v>75</v>
      </c>
      <c r="C240" t="s">
        <v>120</v>
      </c>
      <c r="D240" s="15">
        <v>25</v>
      </c>
      <c r="E240" t="s">
        <v>29</v>
      </c>
      <c r="F240" s="10">
        <v>429.66</v>
      </c>
      <c r="G240" s="1">
        <v>0</v>
      </c>
      <c r="H240" s="17">
        <v>0</v>
      </c>
      <c r="I240" s="1">
        <v>0.18</v>
      </c>
      <c r="J240" s="10">
        <v>1933.47</v>
      </c>
      <c r="K240" s="10">
        <v>12675</v>
      </c>
      <c r="L240" s="10">
        <v>507</v>
      </c>
      <c r="M240" t="str">
        <f t="shared" si="6"/>
        <v>Apr</v>
      </c>
      <c r="N240">
        <f t="shared" si="7"/>
        <v>17</v>
      </c>
    </row>
    <row r="241" spans="1:14" x14ac:dyDescent="0.5">
      <c r="A241" s="5">
        <v>44674</v>
      </c>
      <c r="B241" t="s">
        <v>30</v>
      </c>
      <c r="C241" t="s">
        <v>28</v>
      </c>
      <c r="D241" s="15">
        <v>4</v>
      </c>
      <c r="E241" t="s">
        <v>27</v>
      </c>
      <c r="F241" s="10">
        <v>601.69000000000005</v>
      </c>
      <c r="G241" s="1">
        <v>0</v>
      </c>
      <c r="H241" s="17">
        <v>0</v>
      </c>
      <c r="I241" s="1">
        <v>0.18</v>
      </c>
      <c r="J241" s="10">
        <v>433.22</v>
      </c>
      <c r="K241" s="10">
        <v>2840</v>
      </c>
      <c r="L241" s="10">
        <v>710</v>
      </c>
      <c r="M241" t="str">
        <f t="shared" si="6"/>
        <v>Apr</v>
      </c>
      <c r="N241">
        <f t="shared" si="7"/>
        <v>17</v>
      </c>
    </row>
    <row r="242" spans="1:14" x14ac:dyDescent="0.5">
      <c r="A242" s="5">
        <v>44674</v>
      </c>
      <c r="B242" t="s">
        <v>50</v>
      </c>
      <c r="C242" t="s">
        <v>28</v>
      </c>
      <c r="D242" s="15">
        <v>35</v>
      </c>
      <c r="E242" t="s">
        <v>29</v>
      </c>
      <c r="F242" s="10">
        <v>235</v>
      </c>
      <c r="G242" s="1">
        <v>0</v>
      </c>
      <c r="H242" s="17">
        <v>0</v>
      </c>
      <c r="I242" s="1">
        <v>0</v>
      </c>
      <c r="J242" s="10">
        <v>0</v>
      </c>
      <c r="K242" s="10">
        <v>8225</v>
      </c>
      <c r="L242" s="10">
        <v>235</v>
      </c>
      <c r="M242" t="str">
        <f t="shared" si="6"/>
        <v>Apr</v>
      </c>
      <c r="N242">
        <f t="shared" si="7"/>
        <v>17</v>
      </c>
    </row>
    <row r="243" spans="1:14" x14ac:dyDescent="0.5">
      <c r="A243" s="5">
        <v>44674</v>
      </c>
      <c r="B243" t="s">
        <v>127</v>
      </c>
      <c r="C243" t="s">
        <v>28</v>
      </c>
      <c r="D243" s="15">
        <v>40</v>
      </c>
      <c r="E243" t="s">
        <v>60</v>
      </c>
      <c r="F243" s="10">
        <v>269</v>
      </c>
      <c r="G243" s="1">
        <v>0</v>
      </c>
      <c r="H243" s="17">
        <v>0</v>
      </c>
      <c r="I243" s="1">
        <v>0</v>
      </c>
      <c r="J243" s="10">
        <v>0</v>
      </c>
      <c r="K243" s="10">
        <v>10760</v>
      </c>
      <c r="L243" s="10">
        <v>269</v>
      </c>
      <c r="M243" t="str">
        <f t="shared" si="6"/>
        <v>Apr</v>
      </c>
      <c r="N243">
        <f t="shared" si="7"/>
        <v>17</v>
      </c>
    </row>
    <row r="244" spans="1:14" x14ac:dyDescent="0.5">
      <c r="A244" s="5">
        <v>44674</v>
      </c>
      <c r="B244" t="s">
        <v>103</v>
      </c>
      <c r="C244" t="s">
        <v>33</v>
      </c>
      <c r="D244" s="15">
        <v>15</v>
      </c>
      <c r="E244" t="s">
        <v>34</v>
      </c>
      <c r="F244" s="10">
        <v>241.53</v>
      </c>
      <c r="G244" s="1">
        <v>0</v>
      </c>
      <c r="H244" s="17">
        <v>0</v>
      </c>
      <c r="I244" s="1">
        <v>0.18</v>
      </c>
      <c r="J244" s="10">
        <v>652.12</v>
      </c>
      <c r="K244" s="10">
        <v>4275</v>
      </c>
      <c r="L244" s="10">
        <v>285</v>
      </c>
      <c r="M244" t="str">
        <f t="shared" si="6"/>
        <v>Apr</v>
      </c>
      <c r="N244">
        <f t="shared" si="7"/>
        <v>17</v>
      </c>
    </row>
    <row r="245" spans="1:14" x14ac:dyDescent="0.5">
      <c r="A245" s="5">
        <v>44674</v>
      </c>
      <c r="B245" t="s">
        <v>85</v>
      </c>
      <c r="C245" t="s">
        <v>33</v>
      </c>
      <c r="D245" s="15">
        <v>1</v>
      </c>
      <c r="E245" t="s">
        <v>34</v>
      </c>
      <c r="F245" s="10">
        <v>372.88</v>
      </c>
      <c r="G245" s="1">
        <v>0</v>
      </c>
      <c r="H245" s="17">
        <v>0</v>
      </c>
      <c r="I245" s="1">
        <v>0.18</v>
      </c>
      <c r="J245" s="10">
        <v>67.12</v>
      </c>
      <c r="K245" s="10">
        <v>440</v>
      </c>
      <c r="L245" s="10">
        <v>440</v>
      </c>
      <c r="M245" t="str">
        <f t="shared" si="6"/>
        <v>Apr</v>
      </c>
      <c r="N245">
        <f t="shared" si="7"/>
        <v>17</v>
      </c>
    </row>
    <row r="246" spans="1:14" x14ac:dyDescent="0.5">
      <c r="A246" s="5">
        <v>44674</v>
      </c>
      <c r="B246" t="s">
        <v>95</v>
      </c>
      <c r="C246" t="s">
        <v>28</v>
      </c>
      <c r="D246" s="15">
        <v>25</v>
      </c>
      <c r="E246" t="s">
        <v>29</v>
      </c>
      <c r="F246" s="10">
        <v>245</v>
      </c>
      <c r="G246" s="1">
        <v>0</v>
      </c>
      <c r="H246" s="17">
        <v>0</v>
      </c>
      <c r="I246" s="1">
        <v>0</v>
      </c>
      <c r="J246" s="10">
        <v>0</v>
      </c>
      <c r="K246" s="10">
        <v>6125</v>
      </c>
      <c r="L246" s="10">
        <v>245</v>
      </c>
      <c r="M246" t="str">
        <f t="shared" si="6"/>
        <v>Apr</v>
      </c>
      <c r="N246">
        <f t="shared" si="7"/>
        <v>17</v>
      </c>
    </row>
    <row r="247" spans="1:14" x14ac:dyDescent="0.5">
      <c r="A247" s="5">
        <v>44674</v>
      </c>
      <c r="B247" t="s">
        <v>116</v>
      </c>
      <c r="C247" t="s">
        <v>120</v>
      </c>
      <c r="D247" s="15">
        <v>25</v>
      </c>
      <c r="E247" t="s">
        <v>29</v>
      </c>
      <c r="F247" s="10">
        <v>275</v>
      </c>
      <c r="G247" s="1">
        <v>0</v>
      </c>
      <c r="H247" s="17">
        <v>0</v>
      </c>
      <c r="I247" s="1">
        <v>0</v>
      </c>
      <c r="J247" s="10">
        <v>0</v>
      </c>
      <c r="K247" s="10">
        <v>6875</v>
      </c>
      <c r="L247" s="10">
        <v>275</v>
      </c>
      <c r="M247" t="str">
        <f t="shared" si="6"/>
        <v>Apr</v>
      </c>
      <c r="N247">
        <f t="shared" si="7"/>
        <v>17</v>
      </c>
    </row>
    <row r="248" spans="1:14" x14ac:dyDescent="0.5">
      <c r="A248" s="5">
        <v>44676</v>
      </c>
      <c r="B248" t="s">
        <v>30</v>
      </c>
      <c r="C248" t="s">
        <v>28</v>
      </c>
      <c r="D248" s="15">
        <v>4</v>
      </c>
      <c r="E248" t="s">
        <v>27</v>
      </c>
      <c r="F248" s="10">
        <v>601</v>
      </c>
      <c r="G248" s="2">
        <v>0</v>
      </c>
      <c r="H248" s="10">
        <v>0</v>
      </c>
      <c r="I248" s="2">
        <v>0.18</v>
      </c>
      <c r="J248" s="10">
        <v>432.72</v>
      </c>
      <c r="K248" s="10">
        <v>2836.72</v>
      </c>
      <c r="L248" s="17">
        <v>709.18</v>
      </c>
      <c r="M248" t="str">
        <f t="shared" si="6"/>
        <v>Apr</v>
      </c>
      <c r="N248">
        <f t="shared" si="7"/>
        <v>18</v>
      </c>
    </row>
    <row r="249" spans="1:14" x14ac:dyDescent="0.5">
      <c r="A249" s="5">
        <v>44677</v>
      </c>
      <c r="B249" t="s">
        <v>75</v>
      </c>
      <c r="C249" s="11" t="s">
        <v>120</v>
      </c>
      <c r="D249" s="15">
        <v>25</v>
      </c>
      <c r="E249" t="s">
        <v>29</v>
      </c>
      <c r="F249" s="10">
        <v>350</v>
      </c>
      <c r="G249" s="2">
        <v>0</v>
      </c>
      <c r="H249" s="10">
        <v>0</v>
      </c>
      <c r="I249" s="2">
        <v>0.18</v>
      </c>
      <c r="J249" s="10">
        <v>1575</v>
      </c>
      <c r="K249" s="10">
        <v>10325</v>
      </c>
      <c r="L249" s="17">
        <v>413</v>
      </c>
      <c r="M249" t="str">
        <f t="shared" si="6"/>
        <v>Apr</v>
      </c>
      <c r="N249">
        <f t="shared" si="7"/>
        <v>18</v>
      </c>
    </row>
    <row r="250" spans="1:14" x14ac:dyDescent="0.5">
      <c r="A250" s="5">
        <v>44677</v>
      </c>
      <c r="B250" t="s">
        <v>75</v>
      </c>
      <c r="C250" s="11" t="s">
        <v>120</v>
      </c>
      <c r="D250" s="15">
        <v>25</v>
      </c>
      <c r="E250" t="s">
        <v>29</v>
      </c>
      <c r="F250" s="10">
        <v>429</v>
      </c>
      <c r="G250" s="2">
        <v>0</v>
      </c>
      <c r="H250" s="10">
        <v>0</v>
      </c>
      <c r="I250" s="2">
        <v>0.18</v>
      </c>
      <c r="J250" s="10">
        <v>1930.5</v>
      </c>
      <c r="K250" s="10">
        <v>12655.5</v>
      </c>
      <c r="L250" s="17">
        <v>506.22</v>
      </c>
      <c r="M250" t="str">
        <f t="shared" si="6"/>
        <v>Apr</v>
      </c>
      <c r="N250">
        <f t="shared" si="7"/>
        <v>18</v>
      </c>
    </row>
    <row r="251" spans="1:14" x14ac:dyDescent="0.5">
      <c r="A251" s="5">
        <v>44679</v>
      </c>
      <c r="B251" t="s">
        <v>31</v>
      </c>
      <c r="C251" t="s">
        <v>28</v>
      </c>
      <c r="D251" s="15">
        <v>12</v>
      </c>
      <c r="E251" t="s">
        <v>27</v>
      </c>
      <c r="F251" s="10">
        <v>348</v>
      </c>
      <c r="G251" s="2">
        <v>0</v>
      </c>
      <c r="H251" s="10">
        <v>0</v>
      </c>
      <c r="I251" s="2">
        <v>0.18</v>
      </c>
      <c r="J251" s="10">
        <v>751.68</v>
      </c>
      <c r="K251" s="10">
        <v>4927.68</v>
      </c>
      <c r="L251" s="17">
        <v>410.64000000000004</v>
      </c>
      <c r="M251" t="str">
        <f t="shared" si="6"/>
        <v>Apr</v>
      </c>
      <c r="N251">
        <f t="shared" si="7"/>
        <v>18</v>
      </c>
    </row>
    <row r="252" spans="1:14" x14ac:dyDescent="0.5">
      <c r="A252" s="5">
        <v>44679</v>
      </c>
      <c r="B252" t="s">
        <v>30</v>
      </c>
      <c r="C252" t="s">
        <v>28</v>
      </c>
      <c r="D252" s="15">
        <v>4</v>
      </c>
      <c r="E252" t="s">
        <v>27</v>
      </c>
      <c r="F252" s="10">
        <v>602</v>
      </c>
      <c r="G252" s="2">
        <v>0</v>
      </c>
      <c r="H252" s="10">
        <v>0</v>
      </c>
      <c r="I252" s="2">
        <v>0.18</v>
      </c>
      <c r="J252" s="10">
        <v>433.44</v>
      </c>
      <c r="K252" s="10">
        <v>2841.44</v>
      </c>
      <c r="L252" s="17">
        <v>710.36</v>
      </c>
      <c r="M252" t="str">
        <f t="shared" si="6"/>
        <v>Apr</v>
      </c>
      <c r="N252">
        <f t="shared" si="7"/>
        <v>18</v>
      </c>
    </row>
    <row r="253" spans="1:14" x14ac:dyDescent="0.5">
      <c r="A253" s="5">
        <v>44680</v>
      </c>
      <c r="B253" t="s">
        <v>57</v>
      </c>
      <c r="C253" s="11" t="s">
        <v>120</v>
      </c>
      <c r="D253" s="15">
        <v>250</v>
      </c>
      <c r="E253" t="s">
        <v>58</v>
      </c>
      <c r="F253" s="10">
        <v>150</v>
      </c>
      <c r="G253" s="2">
        <v>0</v>
      </c>
      <c r="H253" s="10">
        <v>0</v>
      </c>
      <c r="I253" s="2">
        <v>0.05</v>
      </c>
      <c r="J253" s="10">
        <v>1875</v>
      </c>
      <c r="K253" s="10">
        <v>39375</v>
      </c>
      <c r="L253" s="17">
        <v>157.5</v>
      </c>
      <c r="M253" t="str">
        <f t="shared" si="6"/>
        <v>Apr</v>
      </c>
      <c r="N253">
        <f t="shared" si="7"/>
        <v>18</v>
      </c>
    </row>
    <row r="254" spans="1:14" x14ac:dyDescent="0.5">
      <c r="A254" s="5">
        <v>44680</v>
      </c>
      <c r="B254" t="s">
        <v>115</v>
      </c>
      <c r="C254" t="s">
        <v>114</v>
      </c>
      <c r="D254" s="15">
        <v>10</v>
      </c>
      <c r="E254" t="s">
        <v>59</v>
      </c>
      <c r="F254" s="10">
        <v>2670</v>
      </c>
      <c r="G254" s="2">
        <v>0</v>
      </c>
      <c r="H254" s="10">
        <v>0</v>
      </c>
      <c r="I254" s="2">
        <v>0.05</v>
      </c>
      <c r="J254" s="10">
        <v>1335</v>
      </c>
      <c r="K254" s="10">
        <v>28035</v>
      </c>
      <c r="L254" s="17">
        <v>2803.5</v>
      </c>
      <c r="M254" t="str">
        <f t="shared" si="6"/>
        <v>Apr</v>
      </c>
      <c r="N254">
        <f t="shared" si="7"/>
        <v>18</v>
      </c>
    </row>
    <row r="255" spans="1:14" x14ac:dyDescent="0.5">
      <c r="A255" s="5">
        <v>44681</v>
      </c>
      <c r="B255" t="s">
        <v>56</v>
      </c>
      <c r="C255" s="11" t="s">
        <v>120</v>
      </c>
      <c r="D255" s="15">
        <v>25</v>
      </c>
      <c r="E255" t="s">
        <v>29</v>
      </c>
      <c r="F255" s="10">
        <v>270</v>
      </c>
      <c r="G255" s="2">
        <v>0</v>
      </c>
      <c r="H255" s="10">
        <v>0</v>
      </c>
      <c r="I255" s="2">
        <v>0.18</v>
      </c>
      <c r="J255" s="10">
        <v>1215</v>
      </c>
      <c r="K255" s="10">
        <v>7965</v>
      </c>
      <c r="L255" s="17">
        <v>318.60000000000002</v>
      </c>
      <c r="M255" t="str">
        <f t="shared" si="6"/>
        <v>Apr</v>
      </c>
      <c r="N255">
        <f t="shared" si="7"/>
        <v>18</v>
      </c>
    </row>
    <row r="256" spans="1:14" x14ac:dyDescent="0.5">
      <c r="A256" s="5">
        <v>44682</v>
      </c>
      <c r="B256" t="s">
        <v>111</v>
      </c>
      <c r="C256" t="s">
        <v>28</v>
      </c>
      <c r="D256" s="15">
        <v>53</v>
      </c>
      <c r="E256" t="s">
        <v>29</v>
      </c>
      <c r="F256" s="10">
        <v>240</v>
      </c>
      <c r="G256" s="2">
        <v>0</v>
      </c>
      <c r="H256" s="10">
        <v>0</v>
      </c>
      <c r="I256" s="2">
        <v>0</v>
      </c>
      <c r="J256" s="10">
        <v>0</v>
      </c>
      <c r="K256" s="10">
        <v>12720</v>
      </c>
      <c r="L256" s="17">
        <v>240</v>
      </c>
      <c r="M256" t="str">
        <f t="shared" si="6"/>
        <v>May</v>
      </c>
      <c r="N256">
        <f t="shared" si="7"/>
        <v>19</v>
      </c>
    </row>
    <row r="257" spans="1:14" x14ac:dyDescent="0.5">
      <c r="A257" s="5">
        <v>44682</v>
      </c>
      <c r="B257" t="s">
        <v>50</v>
      </c>
      <c r="C257" t="s">
        <v>28</v>
      </c>
      <c r="D257" s="15">
        <v>35</v>
      </c>
      <c r="E257" t="s">
        <v>29</v>
      </c>
      <c r="F257" s="10">
        <v>240</v>
      </c>
      <c r="G257" s="2">
        <v>0</v>
      </c>
      <c r="H257" s="10">
        <v>0</v>
      </c>
      <c r="I257" s="2">
        <v>0</v>
      </c>
      <c r="J257" s="10">
        <v>0</v>
      </c>
      <c r="K257" s="10">
        <v>8400</v>
      </c>
      <c r="L257" s="17">
        <v>240</v>
      </c>
      <c r="M257" t="str">
        <f t="shared" si="6"/>
        <v>May</v>
      </c>
      <c r="N257">
        <f t="shared" si="7"/>
        <v>19</v>
      </c>
    </row>
    <row r="258" spans="1:14" x14ac:dyDescent="0.5">
      <c r="A258" s="5">
        <v>44682</v>
      </c>
      <c r="B258" t="s">
        <v>95</v>
      </c>
      <c r="C258" t="s">
        <v>28</v>
      </c>
      <c r="D258" s="15">
        <v>23.4</v>
      </c>
      <c r="E258" t="s">
        <v>29</v>
      </c>
      <c r="F258" s="10">
        <v>240</v>
      </c>
      <c r="G258" s="2">
        <v>0</v>
      </c>
      <c r="H258" s="10">
        <v>0</v>
      </c>
      <c r="I258" s="2">
        <v>0</v>
      </c>
      <c r="J258" s="10">
        <v>0</v>
      </c>
      <c r="K258" s="10">
        <v>5616</v>
      </c>
      <c r="L258" s="17">
        <v>240.00000000000003</v>
      </c>
      <c r="M258" t="str">
        <f t="shared" si="6"/>
        <v>May</v>
      </c>
      <c r="N258">
        <f t="shared" si="7"/>
        <v>19</v>
      </c>
    </row>
    <row r="259" spans="1:14" x14ac:dyDescent="0.5">
      <c r="A259" s="5">
        <v>44683</v>
      </c>
      <c r="B259" t="s">
        <v>63</v>
      </c>
      <c r="C259" s="11" t="s">
        <v>120</v>
      </c>
      <c r="D259" s="15">
        <v>50</v>
      </c>
      <c r="E259" t="s">
        <v>29</v>
      </c>
      <c r="F259" s="10">
        <v>127.12</v>
      </c>
      <c r="G259" s="2">
        <v>0</v>
      </c>
      <c r="H259" s="10">
        <v>0</v>
      </c>
      <c r="I259" s="2">
        <v>0.18</v>
      </c>
      <c r="J259" s="10">
        <v>1144.08</v>
      </c>
      <c r="K259" s="10">
        <v>7500.08</v>
      </c>
      <c r="L259" s="17">
        <v>150.0016</v>
      </c>
      <c r="M259" t="str">
        <f t="shared" si="6"/>
        <v>May</v>
      </c>
      <c r="N259">
        <f t="shared" si="7"/>
        <v>19</v>
      </c>
    </row>
    <row r="260" spans="1:14" x14ac:dyDescent="0.5">
      <c r="A260" s="5">
        <v>44683</v>
      </c>
      <c r="B260" t="s">
        <v>63</v>
      </c>
      <c r="C260" s="11" t="s">
        <v>120</v>
      </c>
      <c r="D260" s="15">
        <v>50</v>
      </c>
      <c r="E260" t="s">
        <v>29</v>
      </c>
      <c r="F260" s="10">
        <v>122.88</v>
      </c>
      <c r="G260" s="2">
        <v>0</v>
      </c>
      <c r="H260" s="10">
        <v>0</v>
      </c>
      <c r="I260" s="2">
        <v>0.18</v>
      </c>
      <c r="J260" s="10">
        <v>1105.92</v>
      </c>
      <c r="K260" s="10">
        <v>7249.92</v>
      </c>
      <c r="L260" s="17">
        <v>144.9984</v>
      </c>
      <c r="M260" t="str">
        <f t="shared" ref="M260:M323" si="8">TEXT(A260,"mmm")</f>
        <v>May</v>
      </c>
      <c r="N260">
        <f t="shared" ref="N260:N323" si="9">WEEKNUM(A260)</f>
        <v>19</v>
      </c>
    </row>
    <row r="261" spans="1:14" x14ac:dyDescent="0.5">
      <c r="A261" s="5">
        <v>44683</v>
      </c>
      <c r="B261" t="s">
        <v>31</v>
      </c>
      <c r="C261" t="s">
        <v>28</v>
      </c>
      <c r="D261" s="15">
        <v>12</v>
      </c>
      <c r="E261" t="s">
        <v>27</v>
      </c>
      <c r="F261" s="10">
        <v>348</v>
      </c>
      <c r="G261" s="2">
        <v>0</v>
      </c>
      <c r="H261" s="10">
        <v>0</v>
      </c>
      <c r="I261" s="2">
        <v>0.18</v>
      </c>
      <c r="J261" s="10">
        <v>751.68</v>
      </c>
      <c r="K261" s="10">
        <v>4927.68</v>
      </c>
      <c r="L261" s="17">
        <v>410.64000000000004</v>
      </c>
      <c r="M261" t="str">
        <f t="shared" si="8"/>
        <v>May</v>
      </c>
      <c r="N261">
        <f t="shared" si="9"/>
        <v>19</v>
      </c>
    </row>
    <row r="262" spans="1:14" x14ac:dyDescent="0.5">
      <c r="A262" s="5">
        <v>44683</v>
      </c>
      <c r="B262" t="s">
        <v>30</v>
      </c>
      <c r="C262" t="s">
        <v>28</v>
      </c>
      <c r="D262" s="15">
        <v>4</v>
      </c>
      <c r="E262" t="s">
        <v>27</v>
      </c>
      <c r="F262" s="10">
        <v>602</v>
      </c>
      <c r="G262" s="2">
        <v>0</v>
      </c>
      <c r="H262" s="10">
        <v>0</v>
      </c>
      <c r="I262" s="2">
        <v>0.18</v>
      </c>
      <c r="J262" s="10">
        <v>433.44</v>
      </c>
      <c r="K262" s="10">
        <v>2841.44</v>
      </c>
      <c r="L262" s="17">
        <v>710.36</v>
      </c>
      <c r="M262" t="str">
        <f t="shared" si="8"/>
        <v>May</v>
      </c>
      <c r="N262">
        <f t="shared" si="9"/>
        <v>19</v>
      </c>
    </row>
    <row r="263" spans="1:14" x14ac:dyDescent="0.5">
      <c r="A263" s="5">
        <v>44686</v>
      </c>
      <c r="B263" t="s">
        <v>54</v>
      </c>
      <c r="C263" s="11" t="s">
        <v>120</v>
      </c>
      <c r="D263" s="15">
        <v>100</v>
      </c>
      <c r="E263" t="s">
        <v>29</v>
      </c>
      <c r="F263" s="10">
        <v>53.33</v>
      </c>
      <c r="G263" s="2">
        <v>0</v>
      </c>
      <c r="H263" s="10">
        <v>0</v>
      </c>
      <c r="I263" s="2">
        <v>0.05</v>
      </c>
      <c r="J263" s="10">
        <v>266.64999999999998</v>
      </c>
      <c r="K263" s="10">
        <v>5599.65</v>
      </c>
      <c r="L263" s="17">
        <v>55.996499999999997</v>
      </c>
      <c r="M263" t="str">
        <f t="shared" si="8"/>
        <v>May</v>
      </c>
      <c r="N263">
        <f t="shared" si="9"/>
        <v>19</v>
      </c>
    </row>
    <row r="264" spans="1:14" x14ac:dyDescent="0.5">
      <c r="A264" s="5">
        <v>44686</v>
      </c>
      <c r="B264" t="s">
        <v>55</v>
      </c>
      <c r="C264" s="11" t="s">
        <v>120</v>
      </c>
      <c r="D264" s="15">
        <v>100</v>
      </c>
      <c r="E264" t="s">
        <v>38</v>
      </c>
      <c r="F264" s="10">
        <v>52.38</v>
      </c>
      <c r="G264" s="2">
        <v>0</v>
      </c>
      <c r="H264" s="10">
        <v>0</v>
      </c>
      <c r="I264" s="2">
        <v>0.05</v>
      </c>
      <c r="J264" s="10">
        <v>261.89999999999998</v>
      </c>
      <c r="K264" s="10">
        <v>5499.9</v>
      </c>
      <c r="L264" s="17">
        <v>54.998999999999995</v>
      </c>
      <c r="M264" t="str">
        <f t="shared" si="8"/>
        <v>May</v>
      </c>
      <c r="N264">
        <f t="shared" si="9"/>
        <v>19</v>
      </c>
    </row>
    <row r="265" spans="1:14" x14ac:dyDescent="0.5">
      <c r="A265" s="5">
        <v>44686</v>
      </c>
      <c r="B265" t="s">
        <v>130</v>
      </c>
      <c r="C265" t="s">
        <v>117</v>
      </c>
      <c r="D265" s="15">
        <v>60</v>
      </c>
      <c r="E265" t="s">
        <v>27</v>
      </c>
      <c r="F265" s="10">
        <v>115</v>
      </c>
      <c r="G265" s="1">
        <v>0</v>
      </c>
      <c r="H265" s="17">
        <v>0</v>
      </c>
      <c r="I265" s="1">
        <v>0</v>
      </c>
      <c r="J265" s="10">
        <v>0</v>
      </c>
      <c r="K265" s="10">
        <v>6900</v>
      </c>
      <c r="L265" s="10">
        <v>115</v>
      </c>
      <c r="M265" t="str">
        <f t="shared" si="8"/>
        <v>May</v>
      </c>
      <c r="N265">
        <f t="shared" si="9"/>
        <v>19</v>
      </c>
    </row>
    <row r="266" spans="1:14" x14ac:dyDescent="0.5">
      <c r="A266" s="5">
        <v>44687</v>
      </c>
      <c r="B266" t="s">
        <v>51</v>
      </c>
      <c r="C266" t="s">
        <v>106</v>
      </c>
      <c r="D266" s="15">
        <v>10</v>
      </c>
      <c r="E266" t="s">
        <v>34</v>
      </c>
      <c r="F266" s="10">
        <v>114.41</v>
      </c>
      <c r="G266" s="2">
        <v>0</v>
      </c>
      <c r="H266" s="10">
        <v>0</v>
      </c>
      <c r="I266" s="2">
        <v>0.18</v>
      </c>
      <c r="J266" s="10">
        <v>205.94</v>
      </c>
      <c r="K266" s="10">
        <v>1350.04</v>
      </c>
      <c r="L266" s="17">
        <v>135.00399999999999</v>
      </c>
      <c r="M266" t="str">
        <f t="shared" si="8"/>
        <v>May</v>
      </c>
      <c r="N266">
        <f t="shared" si="9"/>
        <v>19</v>
      </c>
    </row>
    <row r="267" spans="1:14" x14ac:dyDescent="0.5">
      <c r="A267" s="5">
        <v>44687</v>
      </c>
      <c r="B267" t="s">
        <v>52</v>
      </c>
      <c r="C267" t="s">
        <v>106</v>
      </c>
      <c r="D267" s="15">
        <v>10</v>
      </c>
      <c r="E267" t="s">
        <v>34</v>
      </c>
      <c r="F267" s="10">
        <v>131.36000000000001</v>
      </c>
      <c r="G267" s="2">
        <v>0</v>
      </c>
      <c r="H267" s="10">
        <v>0</v>
      </c>
      <c r="I267" s="2">
        <v>0.18</v>
      </c>
      <c r="J267" s="10">
        <v>236.45</v>
      </c>
      <c r="K267" s="10">
        <v>1550.05</v>
      </c>
      <c r="L267" s="17">
        <v>155.005</v>
      </c>
      <c r="M267" t="str">
        <f t="shared" si="8"/>
        <v>May</v>
      </c>
      <c r="N267">
        <f t="shared" si="9"/>
        <v>19</v>
      </c>
    </row>
    <row r="268" spans="1:14" x14ac:dyDescent="0.5">
      <c r="A268" s="5">
        <v>44687</v>
      </c>
      <c r="B268" t="s">
        <v>53</v>
      </c>
      <c r="C268" t="s">
        <v>106</v>
      </c>
      <c r="D268" s="15">
        <v>20</v>
      </c>
      <c r="E268" t="s">
        <v>34</v>
      </c>
      <c r="F268" s="10">
        <v>131.36000000000001</v>
      </c>
      <c r="G268" s="2">
        <v>0</v>
      </c>
      <c r="H268" s="10">
        <v>0</v>
      </c>
      <c r="I268" s="2">
        <v>0.18</v>
      </c>
      <c r="J268" s="10">
        <v>472.9</v>
      </c>
      <c r="K268" s="10">
        <v>3100.1</v>
      </c>
      <c r="L268" s="17">
        <v>155.005</v>
      </c>
      <c r="M268" t="str">
        <f t="shared" si="8"/>
        <v>May</v>
      </c>
      <c r="N268">
        <f t="shared" si="9"/>
        <v>19</v>
      </c>
    </row>
    <row r="269" spans="1:14" x14ac:dyDescent="0.5">
      <c r="A269" s="5">
        <v>44688</v>
      </c>
      <c r="B269" t="s">
        <v>109</v>
      </c>
      <c r="C269" t="s">
        <v>28</v>
      </c>
      <c r="D269" s="15">
        <v>35</v>
      </c>
      <c r="E269" t="s">
        <v>29</v>
      </c>
      <c r="F269" s="10">
        <v>240</v>
      </c>
      <c r="G269" s="2">
        <v>0</v>
      </c>
      <c r="H269" s="10">
        <v>0</v>
      </c>
      <c r="I269" s="2">
        <v>0</v>
      </c>
      <c r="J269" s="10">
        <v>0</v>
      </c>
      <c r="K269" s="10">
        <v>8400</v>
      </c>
      <c r="L269" s="17">
        <v>240</v>
      </c>
      <c r="M269" t="str">
        <f t="shared" si="8"/>
        <v>May</v>
      </c>
      <c r="N269">
        <f t="shared" si="9"/>
        <v>19</v>
      </c>
    </row>
    <row r="270" spans="1:14" x14ac:dyDescent="0.5">
      <c r="A270" s="5">
        <v>44688</v>
      </c>
      <c r="B270" t="s">
        <v>111</v>
      </c>
      <c r="C270" t="s">
        <v>28</v>
      </c>
      <c r="D270" s="15">
        <v>35</v>
      </c>
      <c r="E270" t="s">
        <v>29</v>
      </c>
      <c r="F270" s="10">
        <v>240</v>
      </c>
      <c r="G270" s="2">
        <v>0</v>
      </c>
      <c r="H270" s="10">
        <v>0</v>
      </c>
      <c r="I270" s="2">
        <v>0</v>
      </c>
      <c r="J270" s="10">
        <v>0</v>
      </c>
      <c r="K270" s="10">
        <v>8400</v>
      </c>
      <c r="L270" s="17">
        <v>240</v>
      </c>
      <c r="M270" t="str">
        <f t="shared" si="8"/>
        <v>May</v>
      </c>
      <c r="N270">
        <f t="shared" si="9"/>
        <v>19</v>
      </c>
    </row>
    <row r="271" spans="1:14" x14ac:dyDescent="0.5">
      <c r="A271" s="5">
        <v>44688</v>
      </c>
      <c r="B271" t="s">
        <v>95</v>
      </c>
      <c r="C271" t="s">
        <v>28</v>
      </c>
      <c r="D271" s="15">
        <v>35</v>
      </c>
      <c r="E271" t="s">
        <v>29</v>
      </c>
      <c r="F271" s="10">
        <v>240</v>
      </c>
      <c r="G271" s="2">
        <v>0</v>
      </c>
      <c r="H271" s="10">
        <v>0</v>
      </c>
      <c r="I271" s="2">
        <v>0</v>
      </c>
      <c r="J271" s="10">
        <v>0</v>
      </c>
      <c r="K271" s="10">
        <v>8400</v>
      </c>
      <c r="L271" s="17">
        <v>240</v>
      </c>
      <c r="M271" t="str">
        <f t="shared" si="8"/>
        <v>May</v>
      </c>
      <c r="N271">
        <f t="shared" si="9"/>
        <v>19</v>
      </c>
    </row>
    <row r="272" spans="1:14" x14ac:dyDescent="0.5">
      <c r="A272" s="5">
        <v>44689</v>
      </c>
      <c r="B272" t="s">
        <v>50</v>
      </c>
      <c r="C272" t="s">
        <v>28</v>
      </c>
      <c r="D272" s="15">
        <v>35</v>
      </c>
      <c r="E272" t="s">
        <v>29</v>
      </c>
      <c r="F272" s="10">
        <v>235</v>
      </c>
      <c r="G272" s="1">
        <v>0</v>
      </c>
      <c r="H272" s="17">
        <v>0</v>
      </c>
      <c r="I272" s="1">
        <v>0</v>
      </c>
      <c r="J272" s="10">
        <v>0</v>
      </c>
      <c r="K272" s="10">
        <v>8225</v>
      </c>
      <c r="L272" s="10">
        <v>235</v>
      </c>
      <c r="M272" t="str">
        <f t="shared" si="8"/>
        <v>May</v>
      </c>
      <c r="N272">
        <f t="shared" si="9"/>
        <v>20</v>
      </c>
    </row>
    <row r="273" spans="1:14" x14ac:dyDescent="0.5">
      <c r="A273" s="5">
        <v>44689</v>
      </c>
      <c r="B273" t="s">
        <v>128</v>
      </c>
      <c r="C273" t="s">
        <v>33</v>
      </c>
      <c r="D273" s="15">
        <v>6</v>
      </c>
      <c r="E273" t="s">
        <v>34</v>
      </c>
      <c r="F273" s="10">
        <v>302</v>
      </c>
      <c r="G273" s="1">
        <v>0</v>
      </c>
      <c r="H273" s="17">
        <v>0</v>
      </c>
      <c r="I273" s="1">
        <v>0</v>
      </c>
      <c r="J273" s="10">
        <v>0</v>
      </c>
      <c r="K273" s="10">
        <v>1812</v>
      </c>
      <c r="L273" s="10">
        <v>302</v>
      </c>
      <c r="M273" t="str">
        <f t="shared" si="8"/>
        <v>May</v>
      </c>
      <c r="N273">
        <f t="shared" si="9"/>
        <v>20</v>
      </c>
    </row>
    <row r="274" spans="1:14" x14ac:dyDescent="0.5">
      <c r="A274" s="5">
        <v>44689</v>
      </c>
      <c r="B274" t="s">
        <v>129</v>
      </c>
      <c r="C274" t="s">
        <v>28</v>
      </c>
      <c r="D274" s="15">
        <v>10</v>
      </c>
      <c r="E274" t="s">
        <v>29</v>
      </c>
      <c r="F274" s="10">
        <v>238</v>
      </c>
      <c r="G274" s="1">
        <v>0</v>
      </c>
      <c r="H274" s="17">
        <v>0</v>
      </c>
      <c r="I274" s="1">
        <v>0</v>
      </c>
      <c r="J274" s="10">
        <v>0</v>
      </c>
      <c r="K274" s="10">
        <v>2380</v>
      </c>
      <c r="L274" s="10">
        <v>238</v>
      </c>
      <c r="M274" t="str">
        <f t="shared" si="8"/>
        <v>May</v>
      </c>
      <c r="N274">
        <f t="shared" si="9"/>
        <v>20</v>
      </c>
    </row>
    <row r="275" spans="1:14" x14ac:dyDescent="0.5">
      <c r="A275" s="5">
        <v>44689</v>
      </c>
      <c r="B275" t="s">
        <v>127</v>
      </c>
      <c r="C275" t="s">
        <v>28</v>
      </c>
      <c r="D275" s="15">
        <v>40</v>
      </c>
      <c r="E275" t="s">
        <v>60</v>
      </c>
      <c r="F275" s="10">
        <v>265</v>
      </c>
      <c r="G275" s="1">
        <v>0</v>
      </c>
      <c r="H275" s="17">
        <v>0</v>
      </c>
      <c r="I275" s="1">
        <v>0</v>
      </c>
      <c r="J275" s="10">
        <v>0</v>
      </c>
      <c r="K275" s="10">
        <v>10600</v>
      </c>
      <c r="L275" s="10">
        <v>265</v>
      </c>
      <c r="M275" t="str">
        <f t="shared" si="8"/>
        <v>May</v>
      </c>
      <c r="N275">
        <f t="shared" si="9"/>
        <v>20</v>
      </c>
    </row>
    <row r="276" spans="1:14" x14ac:dyDescent="0.5">
      <c r="A276" s="5">
        <v>44691</v>
      </c>
      <c r="B276" t="s">
        <v>109</v>
      </c>
      <c r="C276" t="s">
        <v>28</v>
      </c>
      <c r="D276" s="15">
        <v>27</v>
      </c>
      <c r="E276" t="s">
        <v>29</v>
      </c>
      <c r="F276" s="10">
        <v>240</v>
      </c>
      <c r="G276" s="2">
        <v>0</v>
      </c>
      <c r="H276" s="10">
        <v>0</v>
      </c>
      <c r="I276" s="2">
        <v>0</v>
      </c>
      <c r="J276" s="10">
        <v>0</v>
      </c>
      <c r="K276" s="10">
        <v>6480</v>
      </c>
      <c r="L276" s="17">
        <v>240</v>
      </c>
      <c r="M276" t="str">
        <f t="shared" si="8"/>
        <v>May</v>
      </c>
      <c r="N276">
        <f t="shared" si="9"/>
        <v>20</v>
      </c>
    </row>
    <row r="277" spans="1:14" x14ac:dyDescent="0.5">
      <c r="A277" s="5">
        <v>44691</v>
      </c>
      <c r="B277" t="s">
        <v>50</v>
      </c>
      <c r="C277" t="s">
        <v>28</v>
      </c>
      <c r="D277" s="15">
        <v>70</v>
      </c>
      <c r="E277" t="s">
        <v>29</v>
      </c>
      <c r="F277" s="10">
        <v>240</v>
      </c>
      <c r="G277" s="2">
        <v>0</v>
      </c>
      <c r="H277" s="10">
        <v>0</v>
      </c>
      <c r="I277" s="2">
        <v>0</v>
      </c>
      <c r="J277" s="10">
        <v>0</v>
      </c>
      <c r="K277" s="10">
        <v>16800</v>
      </c>
      <c r="L277" s="17">
        <v>240</v>
      </c>
      <c r="M277" t="str">
        <f t="shared" si="8"/>
        <v>May</v>
      </c>
      <c r="N277">
        <f t="shared" si="9"/>
        <v>20</v>
      </c>
    </row>
    <row r="278" spans="1:14" x14ac:dyDescent="0.5">
      <c r="A278" s="5">
        <v>44694</v>
      </c>
      <c r="B278" t="s">
        <v>42</v>
      </c>
      <c r="C278" t="s">
        <v>43</v>
      </c>
      <c r="D278" s="15">
        <v>6</v>
      </c>
      <c r="E278" t="s">
        <v>60</v>
      </c>
      <c r="F278" s="10">
        <v>199.15</v>
      </c>
      <c r="G278" s="2">
        <v>0.2</v>
      </c>
      <c r="H278" s="10">
        <v>238.98</v>
      </c>
      <c r="I278" s="2">
        <v>0.18</v>
      </c>
      <c r="J278" s="10">
        <v>172.07</v>
      </c>
      <c r="K278" s="10">
        <v>1127.99</v>
      </c>
      <c r="L278" s="17">
        <v>187.99833333333333</v>
      </c>
      <c r="M278" t="str">
        <f t="shared" si="8"/>
        <v>May</v>
      </c>
      <c r="N278">
        <f t="shared" si="9"/>
        <v>20</v>
      </c>
    </row>
    <row r="279" spans="1:14" x14ac:dyDescent="0.5">
      <c r="A279" s="5">
        <v>44694</v>
      </c>
      <c r="B279" t="s">
        <v>44</v>
      </c>
      <c r="C279" t="s">
        <v>43</v>
      </c>
      <c r="D279" s="15">
        <v>7</v>
      </c>
      <c r="E279" t="s">
        <v>29</v>
      </c>
      <c r="F279" s="10">
        <v>216.1</v>
      </c>
      <c r="G279" s="2">
        <v>0.2</v>
      </c>
      <c r="H279" s="10">
        <v>302.54000000000002</v>
      </c>
      <c r="I279" s="2">
        <v>0.18</v>
      </c>
      <c r="J279" s="10">
        <v>217.83</v>
      </c>
      <c r="K279" s="10">
        <v>1427.99</v>
      </c>
      <c r="L279" s="17">
        <v>203.99857142857144</v>
      </c>
      <c r="M279" t="str">
        <f t="shared" si="8"/>
        <v>May</v>
      </c>
      <c r="N279">
        <f t="shared" si="9"/>
        <v>20</v>
      </c>
    </row>
    <row r="280" spans="1:14" x14ac:dyDescent="0.5">
      <c r="A280" s="5">
        <v>44694</v>
      </c>
      <c r="B280" t="s">
        <v>45</v>
      </c>
      <c r="C280" t="s">
        <v>43</v>
      </c>
      <c r="D280" s="15">
        <v>2</v>
      </c>
      <c r="E280" t="s">
        <v>29</v>
      </c>
      <c r="F280" s="10">
        <v>432.2</v>
      </c>
      <c r="G280" s="2">
        <v>0.2</v>
      </c>
      <c r="H280" s="10">
        <v>172.88</v>
      </c>
      <c r="I280" s="2">
        <v>0.18</v>
      </c>
      <c r="J280" s="10">
        <v>124.47</v>
      </c>
      <c r="K280" s="10">
        <v>815.99</v>
      </c>
      <c r="L280" s="17">
        <v>407.995</v>
      </c>
      <c r="M280" t="str">
        <f t="shared" si="8"/>
        <v>May</v>
      </c>
      <c r="N280">
        <f t="shared" si="9"/>
        <v>20</v>
      </c>
    </row>
    <row r="281" spans="1:14" x14ac:dyDescent="0.5">
      <c r="A281" s="5">
        <v>44694</v>
      </c>
      <c r="B281" t="s">
        <v>46</v>
      </c>
      <c r="C281" t="s">
        <v>43</v>
      </c>
      <c r="D281" s="15">
        <v>16</v>
      </c>
      <c r="E281" t="s">
        <v>60</v>
      </c>
      <c r="F281" s="10">
        <v>190.68</v>
      </c>
      <c r="G281" s="2">
        <v>0.2</v>
      </c>
      <c r="H281" s="10">
        <v>610.17999999999995</v>
      </c>
      <c r="I281" s="2">
        <v>0.18</v>
      </c>
      <c r="J281" s="10">
        <v>439.33</v>
      </c>
      <c r="K281" s="10">
        <v>2880.03</v>
      </c>
      <c r="L281" s="17">
        <v>180.00187500000001</v>
      </c>
      <c r="M281" t="str">
        <f t="shared" si="8"/>
        <v>May</v>
      </c>
      <c r="N281">
        <f t="shared" si="9"/>
        <v>20</v>
      </c>
    </row>
    <row r="282" spans="1:14" x14ac:dyDescent="0.5">
      <c r="A282" s="5">
        <v>44694</v>
      </c>
      <c r="B282" t="s">
        <v>47</v>
      </c>
      <c r="C282" t="s">
        <v>43</v>
      </c>
      <c r="D282" s="15">
        <v>4</v>
      </c>
      <c r="E282" t="s">
        <v>60</v>
      </c>
      <c r="F282" s="10">
        <v>190.68</v>
      </c>
      <c r="G282" s="2">
        <v>0.2</v>
      </c>
      <c r="H282" s="10">
        <v>152.54</v>
      </c>
      <c r="I282" s="2">
        <v>0.18</v>
      </c>
      <c r="J282" s="10">
        <v>109.83</v>
      </c>
      <c r="K282" s="10">
        <v>720.01</v>
      </c>
      <c r="L282" s="17">
        <v>180.0025</v>
      </c>
      <c r="M282" t="str">
        <f t="shared" si="8"/>
        <v>May</v>
      </c>
      <c r="N282">
        <f t="shared" si="9"/>
        <v>20</v>
      </c>
    </row>
    <row r="283" spans="1:14" x14ac:dyDescent="0.5">
      <c r="A283" s="5">
        <v>44694</v>
      </c>
      <c r="B283" t="s">
        <v>48</v>
      </c>
      <c r="C283" s="11" t="s">
        <v>120</v>
      </c>
      <c r="D283" s="15">
        <v>25</v>
      </c>
      <c r="E283" t="s">
        <v>29</v>
      </c>
      <c r="F283" s="10">
        <v>162</v>
      </c>
      <c r="G283" s="2">
        <v>0</v>
      </c>
      <c r="H283" s="10">
        <v>0</v>
      </c>
      <c r="I283" s="2">
        <v>0.18</v>
      </c>
      <c r="J283" s="10">
        <v>729</v>
      </c>
      <c r="K283" s="10">
        <v>4779</v>
      </c>
      <c r="L283" s="17">
        <v>191.16</v>
      </c>
      <c r="M283" t="str">
        <f t="shared" si="8"/>
        <v>May</v>
      </c>
      <c r="N283">
        <f t="shared" si="9"/>
        <v>20</v>
      </c>
    </row>
    <row r="284" spans="1:14" x14ac:dyDescent="0.5">
      <c r="A284" s="5">
        <v>44694</v>
      </c>
      <c r="B284" t="s">
        <v>49</v>
      </c>
      <c r="C284" s="11" t="s">
        <v>120</v>
      </c>
      <c r="D284" s="15">
        <v>25</v>
      </c>
      <c r="E284" t="s">
        <v>29</v>
      </c>
      <c r="F284" s="10">
        <v>300</v>
      </c>
      <c r="G284" s="2">
        <v>0</v>
      </c>
      <c r="H284" s="10">
        <v>0</v>
      </c>
      <c r="I284" s="2">
        <v>0.18</v>
      </c>
      <c r="J284" s="10">
        <v>1350</v>
      </c>
      <c r="K284" s="10">
        <v>8850</v>
      </c>
      <c r="L284" s="17">
        <v>354</v>
      </c>
      <c r="M284" t="str">
        <f t="shared" si="8"/>
        <v>May</v>
      </c>
      <c r="N284">
        <f t="shared" si="9"/>
        <v>20</v>
      </c>
    </row>
    <row r="285" spans="1:14" x14ac:dyDescent="0.5">
      <c r="A285" s="5">
        <v>44698</v>
      </c>
      <c r="B285" t="s">
        <v>127</v>
      </c>
      <c r="C285" t="s">
        <v>28</v>
      </c>
      <c r="D285" s="15">
        <v>40</v>
      </c>
      <c r="E285" t="s">
        <v>60</v>
      </c>
      <c r="F285" s="10">
        <v>267</v>
      </c>
      <c r="G285" s="1">
        <v>0</v>
      </c>
      <c r="H285" s="17">
        <v>0</v>
      </c>
      <c r="I285" s="1">
        <v>0</v>
      </c>
      <c r="J285" s="10">
        <v>0</v>
      </c>
      <c r="K285" s="10">
        <v>10680</v>
      </c>
      <c r="L285" s="10">
        <v>267</v>
      </c>
      <c r="M285" t="str">
        <f t="shared" si="8"/>
        <v>May</v>
      </c>
      <c r="N285">
        <f t="shared" si="9"/>
        <v>21</v>
      </c>
    </row>
    <row r="286" spans="1:14" x14ac:dyDescent="0.5">
      <c r="A286" s="5">
        <v>44699</v>
      </c>
      <c r="B286" t="s">
        <v>63</v>
      </c>
      <c r="C286" s="11" t="s">
        <v>120</v>
      </c>
      <c r="D286" s="15">
        <v>120</v>
      </c>
      <c r="E286" t="s">
        <v>29</v>
      </c>
      <c r="F286" s="10">
        <v>135.59</v>
      </c>
      <c r="G286" s="2">
        <v>0</v>
      </c>
      <c r="H286" s="10">
        <v>0</v>
      </c>
      <c r="I286" s="2">
        <v>0.18</v>
      </c>
      <c r="J286" s="10">
        <v>2928.74</v>
      </c>
      <c r="K286" s="10">
        <v>19199.54</v>
      </c>
      <c r="L286" s="17">
        <v>159.99616666666668</v>
      </c>
      <c r="M286" t="str">
        <f t="shared" si="8"/>
        <v>May</v>
      </c>
      <c r="N286">
        <f t="shared" si="9"/>
        <v>21</v>
      </c>
    </row>
    <row r="287" spans="1:14" x14ac:dyDescent="0.5">
      <c r="A287" s="5">
        <v>44701</v>
      </c>
      <c r="B287" t="s">
        <v>63</v>
      </c>
      <c r="C287" s="11" t="s">
        <v>120</v>
      </c>
      <c r="D287" s="15">
        <v>175</v>
      </c>
      <c r="E287" t="s">
        <v>29</v>
      </c>
      <c r="F287" s="10">
        <v>123</v>
      </c>
      <c r="G287" s="2">
        <v>0</v>
      </c>
      <c r="H287" s="10">
        <v>0</v>
      </c>
      <c r="I287" s="2">
        <v>0.18</v>
      </c>
      <c r="J287" s="10">
        <v>3874.5</v>
      </c>
      <c r="K287" s="10">
        <v>25399.5</v>
      </c>
      <c r="L287" s="17">
        <v>145.13999999999999</v>
      </c>
      <c r="M287" t="str">
        <f t="shared" si="8"/>
        <v>May</v>
      </c>
      <c r="N287">
        <f t="shared" si="9"/>
        <v>21</v>
      </c>
    </row>
    <row r="288" spans="1:14" x14ac:dyDescent="0.5">
      <c r="A288" s="5">
        <v>44701</v>
      </c>
      <c r="B288" t="s">
        <v>63</v>
      </c>
      <c r="C288" s="11" t="s">
        <v>120</v>
      </c>
      <c r="D288" s="15">
        <v>60</v>
      </c>
      <c r="E288" t="s">
        <v>29</v>
      </c>
      <c r="F288" s="10">
        <v>127.12</v>
      </c>
      <c r="G288" s="2">
        <v>0</v>
      </c>
      <c r="H288" s="10">
        <v>0</v>
      </c>
      <c r="I288" s="2">
        <v>0.18</v>
      </c>
      <c r="J288" s="10">
        <v>1372.9</v>
      </c>
      <c r="K288" s="10">
        <v>9000.1</v>
      </c>
      <c r="L288" s="17">
        <v>150.00166666666667</v>
      </c>
      <c r="M288" t="str">
        <f t="shared" si="8"/>
        <v>May</v>
      </c>
      <c r="N288">
        <f t="shared" si="9"/>
        <v>21</v>
      </c>
    </row>
    <row r="289" spans="1:14" x14ac:dyDescent="0.5">
      <c r="A289" s="5">
        <v>44702</v>
      </c>
      <c r="B289" t="s">
        <v>111</v>
      </c>
      <c r="C289" t="s">
        <v>28</v>
      </c>
      <c r="D289" s="15">
        <v>35</v>
      </c>
      <c r="E289" t="s">
        <v>29</v>
      </c>
      <c r="F289" s="10">
        <v>240</v>
      </c>
      <c r="G289" s="2">
        <v>0</v>
      </c>
      <c r="H289" s="10">
        <v>0</v>
      </c>
      <c r="I289" s="2">
        <v>0</v>
      </c>
      <c r="J289" s="10">
        <v>0</v>
      </c>
      <c r="K289" s="10">
        <v>8400</v>
      </c>
      <c r="L289" s="17">
        <v>240</v>
      </c>
      <c r="M289" t="str">
        <f t="shared" si="8"/>
        <v>May</v>
      </c>
      <c r="N289">
        <f t="shared" si="9"/>
        <v>21</v>
      </c>
    </row>
    <row r="290" spans="1:14" x14ac:dyDescent="0.5">
      <c r="A290" s="5">
        <v>44702</v>
      </c>
      <c r="B290" t="s">
        <v>108</v>
      </c>
      <c r="C290" t="s">
        <v>28</v>
      </c>
      <c r="D290" s="15">
        <v>35</v>
      </c>
      <c r="E290" t="s">
        <v>29</v>
      </c>
      <c r="F290" s="10">
        <v>240</v>
      </c>
      <c r="G290" s="2">
        <v>0</v>
      </c>
      <c r="H290" s="10">
        <v>0</v>
      </c>
      <c r="I290" s="2">
        <v>0</v>
      </c>
      <c r="J290" s="10">
        <v>0</v>
      </c>
      <c r="K290" s="10">
        <v>8400</v>
      </c>
      <c r="L290" s="17">
        <v>240</v>
      </c>
      <c r="M290" t="str">
        <f t="shared" si="8"/>
        <v>May</v>
      </c>
      <c r="N290">
        <f t="shared" si="9"/>
        <v>21</v>
      </c>
    </row>
    <row r="291" spans="1:14" x14ac:dyDescent="0.5">
      <c r="A291" s="5">
        <v>44702</v>
      </c>
      <c r="B291" t="s">
        <v>113</v>
      </c>
      <c r="C291" t="s">
        <v>28</v>
      </c>
      <c r="D291" s="15">
        <v>35</v>
      </c>
      <c r="E291" t="s">
        <v>29</v>
      </c>
      <c r="F291" s="10">
        <v>240</v>
      </c>
      <c r="G291" s="2">
        <v>0</v>
      </c>
      <c r="H291" s="10">
        <v>0</v>
      </c>
      <c r="I291" s="2">
        <v>0</v>
      </c>
      <c r="J291" s="10">
        <v>0</v>
      </c>
      <c r="K291" s="10">
        <v>8400</v>
      </c>
      <c r="L291" s="17">
        <v>240</v>
      </c>
      <c r="M291" t="str">
        <f t="shared" si="8"/>
        <v>May</v>
      </c>
      <c r="N291">
        <f t="shared" si="9"/>
        <v>21</v>
      </c>
    </row>
    <row r="292" spans="1:14" x14ac:dyDescent="0.5">
      <c r="A292" s="5">
        <v>44704</v>
      </c>
      <c r="B292" t="s">
        <v>37</v>
      </c>
      <c r="C292" s="11" t="s">
        <v>120</v>
      </c>
      <c r="D292" s="15">
        <v>200</v>
      </c>
      <c r="E292" t="s">
        <v>38</v>
      </c>
      <c r="F292" s="10">
        <v>55.93</v>
      </c>
      <c r="G292" s="2">
        <v>0</v>
      </c>
      <c r="H292" s="10">
        <v>0</v>
      </c>
      <c r="I292" s="2">
        <v>0.18</v>
      </c>
      <c r="J292" s="10">
        <v>2013.48</v>
      </c>
      <c r="K292" s="10">
        <v>13199.48</v>
      </c>
      <c r="L292" s="17">
        <v>65.997399999999999</v>
      </c>
      <c r="M292" t="str">
        <f t="shared" si="8"/>
        <v>May</v>
      </c>
      <c r="N292">
        <f t="shared" si="9"/>
        <v>22</v>
      </c>
    </row>
    <row r="293" spans="1:14" x14ac:dyDescent="0.5">
      <c r="A293" s="5">
        <v>44704</v>
      </c>
      <c r="B293" t="s">
        <v>26</v>
      </c>
      <c r="C293" t="s">
        <v>28</v>
      </c>
      <c r="D293" s="15">
        <v>4.5</v>
      </c>
      <c r="E293" t="s">
        <v>27</v>
      </c>
      <c r="F293" s="10">
        <v>601</v>
      </c>
      <c r="G293" s="2">
        <v>0</v>
      </c>
      <c r="H293" s="10">
        <v>0</v>
      </c>
      <c r="I293" s="2">
        <v>0.18</v>
      </c>
      <c r="J293" s="10">
        <v>486.81</v>
      </c>
      <c r="K293" s="10">
        <v>3191.31</v>
      </c>
      <c r="L293" s="17">
        <v>709.18</v>
      </c>
      <c r="M293" t="str">
        <f t="shared" si="8"/>
        <v>May</v>
      </c>
      <c r="N293">
        <f t="shared" si="9"/>
        <v>22</v>
      </c>
    </row>
    <row r="294" spans="1:14" x14ac:dyDescent="0.5">
      <c r="A294" s="5">
        <v>44704</v>
      </c>
      <c r="B294" t="s">
        <v>30</v>
      </c>
      <c r="C294" t="s">
        <v>28</v>
      </c>
      <c r="D294" s="15">
        <v>4</v>
      </c>
      <c r="E294" t="s">
        <v>27</v>
      </c>
      <c r="F294" s="10">
        <v>602</v>
      </c>
      <c r="G294" s="2">
        <v>0</v>
      </c>
      <c r="H294" s="10">
        <v>0</v>
      </c>
      <c r="I294" s="2">
        <v>0.18</v>
      </c>
      <c r="J294" s="10">
        <v>433.44</v>
      </c>
      <c r="K294" s="10">
        <v>2841.44</v>
      </c>
      <c r="L294" s="17">
        <v>710.36</v>
      </c>
      <c r="M294" t="str">
        <f t="shared" si="8"/>
        <v>May</v>
      </c>
      <c r="N294">
        <f t="shared" si="9"/>
        <v>22</v>
      </c>
    </row>
    <row r="295" spans="1:14" x14ac:dyDescent="0.5">
      <c r="A295" s="5">
        <v>44704</v>
      </c>
      <c r="B295" t="s">
        <v>118</v>
      </c>
      <c r="C295" t="s">
        <v>117</v>
      </c>
      <c r="D295" s="15">
        <v>5000</v>
      </c>
      <c r="E295" t="s">
        <v>60</v>
      </c>
      <c r="F295" s="10">
        <v>1.2</v>
      </c>
      <c r="G295" s="2">
        <v>0</v>
      </c>
      <c r="H295" s="10">
        <v>0</v>
      </c>
      <c r="I295" s="2">
        <v>0.18</v>
      </c>
      <c r="J295" s="10">
        <v>1080</v>
      </c>
      <c r="K295" s="10">
        <v>7080</v>
      </c>
      <c r="L295" s="17">
        <v>1.4159999999999999</v>
      </c>
      <c r="M295" t="str">
        <f t="shared" si="8"/>
        <v>May</v>
      </c>
      <c r="N295">
        <f t="shared" si="9"/>
        <v>22</v>
      </c>
    </row>
    <row r="296" spans="1:14" x14ac:dyDescent="0.5">
      <c r="A296" s="5">
        <v>44704</v>
      </c>
      <c r="B296" t="s">
        <v>101</v>
      </c>
      <c r="C296" t="s">
        <v>33</v>
      </c>
      <c r="D296" s="15">
        <v>24</v>
      </c>
      <c r="E296" t="s">
        <v>60</v>
      </c>
      <c r="F296" s="10">
        <v>52</v>
      </c>
      <c r="G296" s="2">
        <v>0</v>
      </c>
      <c r="H296" s="10">
        <v>0</v>
      </c>
      <c r="I296" s="2">
        <v>0.18</v>
      </c>
      <c r="J296" s="10">
        <v>224.64</v>
      </c>
      <c r="K296" s="10">
        <v>1472.64</v>
      </c>
      <c r="L296" s="17">
        <v>61.360000000000007</v>
      </c>
      <c r="M296" t="str">
        <f t="shared" si="8"/>
        <v>May</v>
      </c>
      <c r="N296">
        <f t="shared" si="9"/>
        <v>22</v>
      </c>
    </row>
    <row r="297" spans="1:14" x14ac:dyDescent="0.5">
      <c r="A297" s="5">
        <v>44704</v>
      </c>
      <c r="B297" t="s">
        <v>99</v>
      </c>
      <c r="C297" t="s">
        <v>33</v>
      </c>
      <c r="D297" s="15">
        <v>24</v>
      </c>
      <c r="E297" t="s">
        <v>60</v>
      </c>
      <c r="F297" s="10">
        <v>62.56</v>
      </c>
      <c r="G297" s="2">
        <v>0</v>
      </c>
      <c r="H297" s="10">
        <v>0</v>
      </c>
      <c r="I297" s="2">
        <v>0.18</v>
      </c>
      <c r="J297" s="10">
        <v>270.26</v>
      </c>
      <c r="K297" s="10">
        <v>1771.7</v>
      </c>
      <c r="L297" s="17">
        <v>73.82083333333334</v>
      </c>
      <c r="M297" t="str">
        <f t="shared" si="8"/>
        <v>May</v>
      </c>
      <c r="N297">
        <f t="shared" si="9"/>
        <v>22</v>
      </c>
    </row>
    <row r="298" spans="1:14" x14ac:dyDescent="0.5">
      <c r="A298" s="5">
        <v>44704</v>
      </c>
      <c r="B298" t="s">
        <v>39</v>
      </c>
      <c r="C298" t="s">
        <v>33</v>
      </c>
      <c r="D298" s="15">
        <v>9</v>
      </c>
      <c r="E298" t="s">
        <v>34</v>
      </c>
      <c r="F298" s="10">
        <v>551</v>
      </c>
      <c r="G298" s="2">
        <v>0</v>
      </c>
      <c r="H298" s="10">
        <v>0</v>
      </c>
      <c r="I298" s="2">
        <v>0.18</v>
      </c>
      <c r="J298" s="10">
        <v>892.62</v>
      </c>
      <c r="K298" s="10">
        <v>5851.62</v>
      </c>
      <c r="L298" s="17">
        <v>650.17999999999995</v>
      </c>
      <c r="M298" t="str">
        <f t="shared" si="8"/>
        <v>May</v>
      </c>
      <c r="N298">
        <f t="shared" si="9"/>
        <v>22</v>
      </c>
    </row>
    <row r="299" spans="1:14" x14ac:dyDescent="0.5">
      <c r="A299" s="5">
        <v>44704</v>
      </c>
      <c r="B299" t="s">
        <v>40</v>
      </c>
      <c r="C299" s="11" t="s">
        <v>120</v>
      </c>
      <c r="D299" s="15">
        <v>50</v>
      </c>
      <c r="E299" t="s">
        <v>29</v>
      </c>
      <c r="F299" s="10">
        <v>250</v>
      </c>
      <c r="G299" s="2">
        <v>0</v>
      </c>
      <c r="H299" s="10">
        <v>0</v>
      </c>
      <c r="I299" s="2">
        <v>0.18</v>
      </c>
      <c r="J299" s="10">
        <v>2250</v>
      </c>
      <c r="K299" s="10">
        <v>14750</v>
      </c>
      <c r="L299" s="17">
        <v>295</v>
      </c>
      <c r="M299" t="str">
        <f t="shared" si="8"/>
        <v>May</v>
      </c>
      <c r="N299">
        <f t="shared" si="9"/>
        <v>22</v>
      </c>
    </row>
    <row r="300" spans="1:14" x14ac:dyDescent="0.5">
      <c r="A300" s="5">
        <v>44704</v>
      </c>
      <c r="B300" t="s">
        <v>41</v>
      </c>
      <c r="C300" s="11" t="s">
        <v>120</v>
      </c>
      <c r="D300" s="15">
        <v>50</v>
      </c>
      <c r="E300" t="s">
        <v>29</v>
      </c>
      <c r="F300" s="10">
        <v>250</v>
      </c>
      <c r="G300" s="2">
        <v>0</v>
      </c>
      <c r="H300" s="10">
        <v>0</v>
      </c>
      <c r="I300" s="2">
        <v>0.18</v>
      </c>
      <c r="J300" s="10">
        <v>2250</v>
      </c>
      <c r="K300" s="10">
        <v>14750</v>
      </c>
      <c r="L300" s="17">
        <v>295</v>
      </c>
      <c r="M300" t="str">
        <f t="shared" si="8"/>
        <v>May</v>
      </c>
      <c r="N300">
        <f t="shared" si="9"/>
        <v>22</v>
      </c>
    </row>
    <row r="301" spans="1:14" x14ac:dyDescent="0.5">
      <c r="A301" s="5">
        <v>44706</v>
      </c>
      <c r="B301" t="s">
        <v>32</v>
      </c>
      <c r="C301" t="s">
        <v>33</v>
      </c>
      <c r="D301" s="15">
        <v>7</v>
      </c>
      <c r="E301" t="s">
        <v>34</v>
      </c>
      <c r="F301" s="10">
        <v>712</v>
      </c>
      <c r="G301" s="2">
        <v>0</v>
      </c>
      <c r="H301" s="10">
        <v>0</v>
      </c>
      <c r="I301" s="2">
        <v>0.18</v>
      </c>
      <c r="J301" s="10">
        <v>897.12</v>
      </c>
      <c r="K301" s="10">
        <v>5881.12</v>
      </c>
      <c r="L301" s="17">
        <v>840.16</v>
      </c>
      <c r="M301" t="str">
        <f t="shared" si="8"/>
        <v>May</v>
      </c>
      <c r="N301">
        <f t="shared" si="9"/>
        <v>22</v>
      </c>
    </row>
    <row r="302" spans="1:14" x14ac:dyDescent="0.5">
      <c r="A302" s="5">
        <v>44706</v>
      </c>
      <c r="B302" t="s">
        <v>35</v>
      </c>
      <c r="C302" t="s">
        <v>33</v>
      </c>
      <c r="D302" s="15">
        <v>10</v>
      </c>
      <c r="E302" t="s">
        <v>34</v>
      </c>
      <c r="F302" s="10">
        <v>520</v>
      </c>
      <c r="G302" s="2">
        <v>0</v>
      </c>
      <c r="H302" s="10">
        <v>0</v>
      </c>
      <c r="I302" s="2">
        <v>0.18</v>
      </c>
      <c r="J302" s="10">
        <v>936</v>
      </c>
      <c r="K302" s="10">
        <v>6136</v>
      </c>
      <c r="L302" s="17">
        <v>613.6</v>
      </c>
      <c r="M302" t="str">
        <f t="shared" si="8"/>
        <v>May</v>
      </c>
      <c r="N302">
        <f t="shared" si="9"/>
        <v>22</v>
      </c>
    </row>
    <row r="303" spans="1:14" x14ac:dyDescent="0.5">
      <c r="A303" s="5">
        <v>44706</v>
      </c>
      <c r="B303" t="s">
        <v>36</v>
      </c>
      <c r="C303" t="s">
        <v>33</v>
      </c>
      <c r="D303" s="15">
        <v>13</v>
      </c>
      <c r="E303" t="s">
        <v>34</v>
      </c>
      <c r="F303" s="10">
        <v>605</v>
      </c>
      <c r="G303" s="2">
        <v>0</v>
      </c>
      <c r="H303" s="10">
        <v>0</v>
      </c>
      <c r="I303" s="2">
        <v>0.18</v>
      </c>
      <c r="J303" s="10">
        <v>1415.7</v>
      </c>
      <c r="K303" s="10">
        <v>9280.7000000000007</v>
      </c>
      <c r="L303" s="17">
        <v>713.90000000000009</v>
      </c>
      <c r="M303" t="str">
        <f t="shared" si="8"/>
        <v>May</v>
      </c>
      <c r="N303">
        <f t="shared" si="9"/>
        <v>22</v>
      </c>
    </row>
    <row r="304" spans="1:14" x14ac:dyDescent="0.5">
      <c r="A304" s="5">
        <v>44706</v>
      </c>
      <c r="B304" t="s">
        <v>26</v>
      </c>
      <c r="C304" t="s">
        <v>28</v>
      </c>
      <c r="D304" s="15">
        <v>9</v>
      </c>
      <c r="E304" t="s">
        <v>27</v>
      </c>
      <c r="F304" s="10">
        <v>601</v>
      </c>
      <c r="G304" s="2">
        <v>0</v>
      </c>
      <c r="H304" s="10">
        <v>0</v>
      </c>
      <c r="I304" s="2">
        <v>0.18</v>
      </c>
      <c r="J304" s="10">
        <v>973.62</v>
      </c>
      <c r="K304" s="10">
        <v>6382.62</v>
      </c>
      <c r="L304" s="17">
        <v>709.18</v>
      </c>
      <c r="M304" t="str">
        <f t="shared" si="8"/>
        <v>May</v>
      </c>
      <c r="N304">
        <f t="shared" si="9"/>
        <v>22</v>
      </c>
    </row>
    <row r="305" spans="1:14" x14ac:dyDescent="0.5">
      <c r="A305" s="5">
        <v>44706</v>
      </c>
      <c r="B305" t="s">
        <v>30</v>
      </c>
      <c r="C305" t="s">
        <v>28</v>
      </c>
      <c r="D305" s="15">
        <v>4</v>
      </c>
      <c r="E305" t="s">
        <v>27</v>
      </c>
      <c r="F305" s="10">
        <v>602</v>
      </c>
      <c r="G305" s="2">
        <v>0</v>
      </c>
      <c r="H305" s="10">
        <v>0</v>
      </c>
      <c r="I305" s="2">
        <v>0.18</v>
      </c>
      <c r="J305" s="10">
        <v>433.44</v>
      </c>
      <c r="K305" s="10">
        <v>2841.44</v>
      </c>
      <c r="L305" s="17">
        <v>710.36</v>
      </c>
      <c r="M305" t="str">
        <f t="shared" si="8"/>
        <v>May</v>
      </c>
      <c r="N305">
        <f t="shared" si="9"/>
        <v>22</v>
      </c>
    </row>
    <row r="306" spans="1:14" x14ac:dyDescent="0.5">
      <c r="A306" s="5">
        <v>44707</v>
      </c>
      <c r="B306" t="s">
        <v>111</v>
      </c>
      <c r="C306" t="s">
        <v>28</v>
      </c>
      <c r="D306" s="15">
        <v>35</v>
      </c>
      <c r="E306" t="s">
        <v>29</v>
      </c>
      <c r="F306" s="10">
        <v>235</v>
      </c>
      <c r="G306" s="1">
        <v>0</v>
      </c>
      <c r="H306" s="17">
        <v>0</v>
      </c>
      <c r="I306" s="1">
        <v>0</v>
      </c>
      <c r="J306" s="10">
        <v>0</v>
      </c>
      <c r="K306" s="10">
        <v>8225</v>
      </c>
      <c r="L306" s="10">
        <v>235</v>
      </c>
      <c r="M306" t="str">
        <f t="shared" si="8"/>
        <v>May</v>
      </c>
      <c r="N306">
        <f t="shared" si="9"/>
        <v>22</v>
      </c>
    </row>
    <row r="307" spans="1:14" x14ac:dyDescent="0.5">
      <c r="A307" s="5">
        <v>44707</v>
      </c>
      <c r="B307" t="s">
        <v>32</v>
      </c>
      <c r="C307" t="s">
        <v>33</v>
      </c>
      <c r="D307" s="15">
        <v>20</v>
      </c>
      <c r="E307" t="s">
        <v>34</v>
      </c>
      <c r="F307" s="10">
        <v>364.41</v>
      </c>
      <c r="G307" s="1">
        <v>0</v>
      </c>
      <c r="H307" s="17">
        <v>0</v>
      </c>
      <c r="I307" s="1">
        <v>0.18</v>
      </c>
      <c r="J307" s="10">
        <v>1311.86</v>
      </c>
      <c r="K307" s="10">
        <v>8600</v>
      </c>
      <c r="L307" s="10">
        <v>430</v>
      </c>
      <c r="M307" t="str">
        <f t="shared" si="8"/>
        <v>May</v>
      </c>
      <c r="N307">
        <f t="shared" si="9"/>
        <v>22</v>
      </c>
    </row>
    <row r="308" spans="1:14" x14ac:dyDescent="0.5">
      <c r="A308" s="5">
        <v>44707</v>
      </c>
      <c r="B308" t="s">
        <v>124</v>
      </c>
      <c r="C308" t="s">
        <v>33</v>
      </c>
      <c r="D308" s="15">
        <v>8</v>
      </c>
      <c r="E308" t="s">
        <v>34</v>
      </c>
      <c r="F308" s="10">
        <v>66</v>
      </c>
      <c r="G308" s="1">
        <v>0</v>
      </c>
      <c r="H308" s="17">
        <v>0</v>
      </c>
      <c r="I308" s="1">
        <v>0</v>
      </c>
      <c r="J308" s="10">
        <v>0</v>
      </c>
      <c r="K308" s="10">
        <v>528</v>
      </c>
      <c r="L308" s="10">
        <v>66</v>
      </c>
      <c r="M308" t="str">
        <f t="shared" si="8"/>
        <v>May</v>
      </c>
      <c r="N308">
        <f t="shared" si="9"/>
        <v>22</v>
      </c>
    </row>
    <row r="309" spans="1:14" x14ac:dyDescent="0.5">
      <c r="A309" s="5">
        <v>44707</v>
      </c>
      <c r="B309" t="s">
        <v>125</v>
      </c>
      <c r="C309" t="s">
        <v>33</v>
      </c>
      <c r="D309" s="15">
        <v>16</v>
      </c>
      <c r="E309" t="s">
        <v>34</v>
      </c>
      <c r="F309" s="10">
        <v>52.54</v>
      </c>
      <c r="G309" s="1">
        <v>0</v>
      </c>
      <c r="H309" s="17">
        <v>0</v>
      </c>
      <c r="I309" s="1">
        <v>0.18</v>
      </c>
      <c r="J309" s="10">
        <v>151.32</v>
      </c>
      <c r="K309" s="10">
        <v>992</v>
      </c>
      <c r="L309" s="10">
        <v>62</v>
      </c>
      <c r="M309" t="str">
        <f t="shared" si="8"/>
        <v>May</v>
      </c>
      <c r="N309">
        <f t="shared" si="9"/>
        <v>22</v>
      </c>
    </row>
    <row r="310" spans="1:14" x14ac:dyDescent="0.5">
      <c r="A310" s="5">
        <v>44707</v>
      </c>
      <c r="B310" t="s">
        <v>126</v>
      </c>
      <c r="C310" t="s">
        <v>33</v>
      </c>
      <c r="D310" s="15">
        <v>8</v>
      </c>
      <c r="E310" t="s">
        <v>60</v>
      </c>
      <c r="F310" s="10">
        <v>306.77999999999997</v>
      </c>
      <c r="G310" s="1">
        <v>0</v>
      </c>
      <c r="H310" s="17">
        <v>0</v>
      </c>
      <c r="I310" s="1">
        <v>0.18</v>
      </c>
      <c r="J310" s="10">
        <v>441.76</v>
      </c>
      <c r="K310" s="10">
        <v>2896</v>
      </c>
      <c r="L310" s="10">
        <v>362</v>
      </c>
      <c r="M310" t="str">
        <f t="shared" si="8"/>
        <v>May</v>
      </c>
      <c r="N310">
        <f t="shared" si="9"/>
        <v>22</v>
      </c>
    </row>
    <row r="311" spans="1:14" x14ac:dyDescent="0.5">
      <c r="A311" s="5">
        <v>44707</v>
      </c>
      <c r="B311" t="s">
        <v>103</v>
      </c>
      <c r="C311" t="s">
        <v>33</v>
      </c>
      <c r="D311" s="15">
        <v>8</v>
      </c>
      <c r="E311" t="s">
        <v>34</v>
      </c>
      <c r="F311" s="10">
        <v>228.81</v>
      </c>
      <c r="G311" s="1">
        <v>0</v>
      </c>
      <c r="H311" s="17">
        <v>0</v>
      </c>
      <c r="I311" s="1">
        <v>0.18</v>
      </c>
      <c r="J311" s="10">
        <v>329.49</v>
      </c>
      <c r="K311" s="10">
        <v>2160</v>
      </c>
      <c r="L311" s="10">
        <v>270</v>
      </c>
      <c r="M311" t="str">
        <f t="shared" si="8"/>
        <v>May</v>
      </c>
      <c r="N311">
        <f t="shared" si="9"/>
        <v>22</v>
      </c>
    </row>
    <row r="312" spans="1:14" x14ac:dyDescent="0.5">
      <c r="A312" s="5">
        <v>44707</v>
      </c>
      <c r="B312" t="s">
        <v>50</v>
      </c>
      <c r="C312" t="s">
        <v>28</v>
      </c>
      <c r="D312" s="15">
        <v>35</v>
      </c>
      <c r="E312" t="s">
        <v>29</v>
      </c>
      <c r="F312" s="10">
        <v>235</v>
      </c>
      <c r="G312" s="1">
        <v>0</v>
      </c>
      <c r="H312" s="17">
        <v>0</v>
      </c>
      <c r="I312" s="1">
        <v>0</v>
      </c>
      <c r="J312" s="10">
        <v>0</v>
      </c>
      <c r="K312" s="10">
        <v>8225</v>
      </c>
      <c r="L312" s="10">
        <v>235</v>
      </c>
      <c r="M312" t="str">
        <f t="shared" si="8"/>
        <v>May</v>
      </c>
      <c r="N312">
        <f t="shared" si="9"/>
        <v>22</v>
      </c>
    </row>
    <row r="313" spans="1:14" x14ac:dyDescent="0.5">
      <c r="A313" s="5">
        <v>44709</v>
      </c>
      <c r="B313" t="s">
        <v>112</v>
      </c>
      <c r="C313" t="s">
        <v>28</v>
      </c>
      <c r="D313" s="15">
        <v>35</v>
      </c>
      <c r="E313" t="s">
        <v>29</v>
      </c>
      <c r="F313" s="10">
        <v>245</v>
      </c>
      <c r="G313" s="2">
        <v>0</v>
      </c>
      <c r="H313" s="10">
        <v>0</v>
      </c>
      <c r="I313" s="2">
        <v>0</v>
      </c>
      <c r="J313" s="10">
        <v>0</v>
      </c>
      <c r="K313" s="10">
        <v>8575</v>
      </c>
      <c r="L313" s="17">
        <v>245</v>
      </c>
      <c r="M313" t="str">
        <f t="shared" si="8"/>
        <v>May</v>
      </c>
      <c r="N313">
        <f t="shared" si="9"/>
        <v>22</v>
      </c>
    </row>
    <row r="314" spans="1:14" x14ac:dyDescent="0.5">
      <c r="A314" s="5">
        <v>44709</v>
      </c>
      <c r="B314" t="s">
        <v>108</v>
      </c>
      <c r="C314" t="s">
        <v>28</v>
      </c>
      <c r="D314" s="15">
        <v>34.9</v>
      </c>
      <c r="E314" t="s">
        <v>29</v>
      </c>
      <c r="F314" s="10">
        <v>245</v>
      </c>
      <c r="G314" s="2">
        <v>0</v>
      </c>
      <c r="H314" s="10">
        <v>0</v>
      </c>
      <c r="I314" s="2">
        <v>0</v>
      </c>
      <c r="J314" s="10">
        <v>0</v>
      </c>
      <c r="K314" s="10">
        <v>8550.5</v>
      </c>
      <c r="L314" s="17">
        <v>245</v>
      </c>
      <c r="M314" t="str">
        <f t="shared" si="8"/>
        <v>May</v>
      </c>
      <c r="N314">
        <f t="shared" si="9"/>
        <v>22</v>
      </c>
    </row>
    <row r="315" spans="1:14" x14ac:dyDescent="0.5">
      <c r="A315" s="5">
        <v>44709</v>
      </c>
      <c r="B315" t="s">
        <v>110</v>
      </c>
      <c r="C315" t="s">
        <v>28</v>
      </c>
      <c r="D315" s="15">
        <v>70</v>
      </c>
      <c r="E315" t="s">
        <v>29</v>
      </c>
      <c r="F315" s="10">
        <v>245</v>
      </c>
      <c r="G315" s="2">
        <v>0</v>
      </c>
      <c r="H315" s="10">
        <v>0</v>
      </c>
      <c r="I315" s="2">
        <v>0</v>
      </c>
      <c r="J315" s="10">
        <v>0</v>
      </c>
      <c r="K315" s="10">
        <v>17150</v>
      </c>
      <c r="L315" s="17">
        <v>245</v>
      </c>
      <c r="M315" t="str">
        <f t="shared" si="8"/>
        <v>May</v>
      </c>
      <c r="N315">
        <f t="shared" si="9"/>
        <v>22</v>
      </c>
    </row>
    <row r="316" spans="1:14" x14ac:dyDescent="0.5">
      <c r="A316" s="5">
        <v>44709</v>
      </c>
      <c r="B316" t="s">
        <v>30</v>
      </c>
      <c r="C316" t="s">
        <v>28</v>
      </c>
      <c r="D316" s="15">
        <v>4</v>
      </c>
      <c r="E316" t="s">
        <v>27</v>
      </c>
      <c r="F316" s="10">
        <v>601</v>
      </c>
      <c r="G316" s="2">
        <v>0</v>
      </c>
      <c r="H316" s="10">
        <v>0</v>
      </c>
      <c r="I316" s="2">
        <v>0.18</v>
      </c>
      <c r="J316" s="10">
        <v>432.72</v>
      </c>
      <c r="K316" s="10">
        <v>2836.72</v>
      </c>
      <c r="L316" s="17">
        <v>709.18</v>
      </c>
      <c r="M316" t="str">
        <f t="shared" si="8"/>
        <v>May</v>
      </c>
      <c r="N316">
        <f t="shared" si="9"/>
        <v>22</v>
      </c>
    </row>
    <row r="317" spans="1:14" x14ac:dyDescent="0.5">
      <c r="A317" s="5">
        <v>44709</v>
      </c>
      <c r="B317" t="s">
        <v>31</v>
      </c>
      <c r="C317" t="s">
        <v>28</v>
      </c>
      <c r="D317" s="15">
        <v>12</v>
      </c>
      <c r="E317" t="s">
        <v>27</v>
      </c>
      <c r="F317" s="10">
        <v>348.21</v>
      </c>
      <c r="G317" s="2">
        <v>0</v>
      </c>
      <c r="H317" s="10">
        <v>0</v>
      </c>
      <c r="I317" s="2">
        <v>0.18</v>
      </c>
      <c r="J317" s="10">
        <v>752.13</v>
      </c>
      <c r="K317" s="10">
        <v>4930.6499999999996</v>
      </c>
      <c r="L317" s="17">
        <v>410.88749999999999</v>
      </c>
      <c r="M317" t="str">
        <f t="shared" si="8"/>
        <v>May</v>
      </c>
      <c r="N317">
        <f t="shared" si="9"/>
        <v>22</v>
      </c>
    </row>
    <row r="318" spans="1:14" x14ac:dyDescent="0.5">
      <c r="A318" s="5">
        <v>44711</v>
      </c>
      <c r="B318" t="s">
        <v>26</v>
      </c>
      <c r="C318" t="s">
        <v>28</v>
      </c>
      <c r="D318" s="15">
        <v>13.5</v>
      </c>
      <c r="E318" t="s">
        <v>27</v>
      </c>
      <c r="F318" s="10">
        <v>601</v>
      </c>
      <c r="G318" s="2">
        <v>0</v>
      </c>
      <c r="H318" s="10">
        <v>0</v>
      </c>
      <c r="I318" s="2">
        <v>0.18</v>
      </c>
      <c r="J318" s="10">
        <v>1460.43</v>
      </c>
      <c r="K318" s="10">
        <v>9573.93</v>
      </c>
      <c r="L318" s="17">
        <v>709.18000000000006</v>
      </c>
      <c r="M318" t="str">
        <f t="shared" si="8"/>
        <v>May</v>
      </c>
      <c r="N318">
        <f t="shared" si="9"/>
        <v>23</v>
      </c>
    </row>
    <row r="319" spans="1:14" x14ac:dyDescent="0.5">
      <c r="A319" s="5">
        <v>44696</v>
      </c>
      <c r="B319" t="s">
        <v>147</v>
      </c>
      <c r="C319" s="11" t="s">
        <v>120</v>
      </c>
      <c r="D319" s="15">
        <v>75</v>
      </c>
      <c r="E319" t="s">
        <v>29</v>
      </c>
      <c r="F319" s="10">
        <v>460</v>
      </c>
      <c r="G319" s="1">
        <v>0</v>
      </c>
      <c r="H319" s="17">
        <v>0</v>
      </c>
      <c r="I319" s="1">
        <v>0</v>
      </c>
      <c r="J319" s="10">
        <v>0</v>
      </c>
      <c r="K319" s="10">
        <v>34500</v>
      </c>
      <c r="L319" s="10">
        <v>460</v>
      </c>
      <c r="M319" t="str">
        <f t="shared" si="8"/>
        <v>May</v>
      </c>
      <c r="N319">
        <f t="shared" si="9"/>
        <v>21</v>
      </c>
    </row>
    <row r="320" spans="1:14" x14ac:dyDescent="0.5">
      <c r="A320" s="5">
        <v>44696</v>
      </c>
      <c r="B320" t="s">
        <v>148</v>
      </c>
      <c r="C320" s="11" t="s">
        <v>120</v>
      </c>
      <c r="D320" s="15">
        <v>40</v>
      </c>
      <c r="E320" t="s">
        <v>29</v>
      </c>
      <c r="F320" s="10">
        <v>860</v>
      </c>
      <c r="G320" s="1">
        <v>0</v>
      </c>
      <c r="H320" s="17">
        <v>0</v>
      </c>
      <c r="I320" s="1">
        <v>0</v>
      </c>
      <c r="J320" s="10">
        <v>0</v>
      </c>
      <c r="K320" s="10">
        <v>34400</v>
      </c>
      <c r="L320" s="10">
        <v>860</v>
      </c>
      <c r="M320" t="str">
        <f t="shared" si="8"/>
        <v>May</v>
      </c>
      <c r="N320">
        <f t="shared" si="9"/>
        <v>21</v>
      </c>
    </row>
    <row r="321" spans="1:14" x14ac:dyDescent="0.5">
      <c r="A321" s="5">
        <v>44666</v>
      </c>
      <c r="B321" t="s">
        <v>116</v>
      </c>
      <c r="C321" s="11" t="s">
        <v>120</v>
      </c>
      <c r="D321" s="15">
        <v>50</v>
      </c>
      <c r="E321" t="s">
        <v>29</v>
      </c>
      <c r="F321" s="10">
        <v>276</v>
      </c>
      <c r="G321" s="1">
        <v>0</v>
      </c>
      <c r="H321" s="17">
        <v>0</v>
      </c>
      <c r="I321" s="1">
        <v>0</v>
      </c>
      <c r="J321" s="10">
        <v>0</v>
      </c>
      <c r="K321" s="10">
        <v>13800</v>
      </c>
      <c r="L321" s="10">
        <v>276</v>
      </c>
      <c r="M321" t="str">
        <f t="shared" si="8"/>
        <v>Apr</v>
      </c>
      <c r="N321">
        <f t="shared" si="9"/>
        <v>16</v>
      </c>
    </row>
    <row r="322" spans="1:14" x14ac:dyDescent="0.5">
      <c r="A322" s="5">
        <v>44652</v>
      </c>
      <c r="B322" t="s">
        <v>148</v>
      </c>
      <c r="C322" s="11" t="s">
        <v>120</v>
      </c>
      <c r="D322" s="15">
        <v>40</v>
      </c>
      <c r="E322" t="s">
        <v>29</v>
      </c>
      <c r="F322" s="10">
        <v>860</v>
      </c>
      <c r="G322" s="1">
        <v>0</v>
      </c>
      <c r="H322" s="17">
        <v>0</v>
      </c>
      <c r="I322" s="1">
        <v>0</v>
      </c>
      <c r="J322" s="10">
        <v>0</v>
      </c>
      <c r="K322" s="10">
        <v>34400</v>
      </c>
      <c r="L322" s="10">
        <v>860</v>
      </c>
      <c r="M322" t="str">
        <f t="shared" si="8"/>
        <v>Apr</v>
      </c>
      <c r="N322">
        <f t="shared" si="9"/>
        <v>14</v>
      </c>
    </row>
    <row r="323" spans="1:14" x14ac:dyDescent="0.5">
      <c r="A323" s="5">
        <v>44652</v>
      </c>
      <c r="B323" t="s">
        <v>147</v>
      </c>
      <c r="C323" s="11" t="s">
        <v>120</v>
      </c>
      <c r="D323" s="15">
        <v>50</v>
      </c>
      <c r="E323" t="s">
        <v>29</v>
      </c>
      <c r="F323" s="10">
        <v>460</v>
      </c>
      <c r="G323" s="1">
        <v>0</v>
      </c>
      <c r="H323" s="17">
        <v>0</v>
      </c>
      <c r="I323" s="1">
        <v>0</v>
      </c>
      <c r="J323" s="10">
        <v>0</v>
      </c>
      <c r="K323" s="10">
        <v>23000</v>
      </c>
      <c r="L323" s="10">
        <v>460</v>
      </c>
      <c r="M323" t="str">
        <f t="shared" si="8"/>
        <v>Apr</v>
      </c>
      <c r="N323">
        <f t="shared" si="9"/>
        <v>14</v>
      </c>
    </row>
    <row r="324" spans="1:14" x14ac:dyDescent="0.5">
      <c r="A324" s="5">
        <v>44650</v>
      </c>
      <c r="B324" t="s">
        <v>147</v>
      </c>
      <c r="C324" s="11" t="s">
        <v>120</v>
      </c>
      <c r="D324" s="15">
        <v>100</v>
      </c>
      <c r="E324" t="s">
        <v>29</v>
      </c>
      <c r="F324" s="10">
        <v>460</v>
      </c>
      <c r="G324" s="1">
        <v>0</v>
      </c>
      <c r="H324" s="17">
        <v>0</v>
      </c>
      <c r="I324" s="1">
        <v>0</v>
      </c>
      <c r="J324" s="10">
        <v>0</v>
      </c>
      <c r="K324" s="10">
        <v>46000</v>
      </c>
      <c r="L324" s="10">
        <v>460</v>
      </c>
      <c r="M324" t="str">
        <f t="shared" ref="M324:M331" si="10">TEXT(A324,"mmm")</f>
        <v>Mar</v>
      </c>
      <c r="N324">
        <f t="shared" ref="N324:N331" si="11">WEEKNUM(A324)</f>
        <v>14</v>
      </c>
    </row>
    <row r="325" spans="1:14" x14ac:dyDescent="0.5">
      <c r="A325" s="5">
        <v>44639</v>
      </c>
      <c r="B325" t="s">
        <v>148</v>
      </c>
      <c r="C325" s="11" t="s">
        <v>120</v>
      </c>
      <c r="D325" s="15">
        <v>40</v>
      </c>
      <c r="E325" t="s">
        <v>29</v>
      </c>
      <c r="F325" s="10">
        <v>860</v>
      </c>
      <c r="G325" s="1">
        <v>0</v>
      </c>
      <c r="H325" s="17">
        <v>0</v>
      </c>
      <c r="I325" s="1">
        <v>0</v>
      </c>
      <c r="J325" s="10">
        <v>0</v>
      </c>
      <c r="K325" s="10">
        <v>34400</v>
      </c>
      <c r="L325" s="10">
        <v>860</v>
      </c>
      <c r="M325" t="str">
        <f t="shared" si="10"/>
        <v>Mar</v>
      </c>
      <c r="N325">
        <f t="shared" si="11"/>
        <v>12</v>
      </c>
    </row>
    <row r="326" spans="1:14" x14ac:dyDescent="0.5">
      <c r="A326" s="5">
        <v>44639</v>
      </c>
      <c r="B326" t="s">
        <v>147</v>
      </c>
      <c r="C326" s="11" t="s">
        <v>120</v>
      </c>
      <c r="D326" s="15">
        <v>50</v>
      </c>
      <c r="E326" t="s">
        <v>29</v>
      </c>
      <c r="F326" s="10">
        <v>460</v>
      </c>
      <c r="G326" s="1">
        <v>0</v>
      </c>
      <c r="H326" s="17">
        <v>0</v>
      </c>
      <c r="I326" s="1">
        <v>0</v>
      </c>
      <c r="J326" s="10">
        <v>0</v>
      </c>
      <c r="K326" s="10">
        <v>23000</v>
      </c>
      <c r="L326" s="10">
        <v>460</v>
      </c>
      <c r="M326" t="str">
        <f t="shared" si="10"/>
        <v>Mar</v>
      </c>
      <c r="N326">
        <f t="shared" si="11"/>
        <v>12</v>
      </c>
    </row>
    <row r="327" spans="1:14" x14ac:dyDescent="0.5">
      <c r="A327" s="5">
        <v>44615</v>
      </c>
      <c r="B327" t="s">
        <v>147</v>
      </c>
      <c r="C327" s="11" t="s">
        <v>120</v>
      </c>
      <c r="D327" s="15">
        <v>50</v>
      </c>
      <c r="E327" t="s">
        <v>29</v>
      </c>
      <c r="F327" s="10">
        <v>440</v>
      </c>
      <c r="G327" s="1">
        <v>0</v>
      </c>
      <c r="H327" s="17">
        <v>0</v>
      </c>
      <c r="I327" s="1">
        <v>0</v>
      </c>
      <c r="J327" s="10">
        <v>0</v>
      </c>
      <c r="K327" s="10">
        <v>22000</v>
      </c>
      <c r="L327" s="10">
        <v>440</v>
      </c>
      <c r="M327" t="str">
        <f t="shared" si="10"/>
        <v>Feb</v>
      </c>
      <c r="N327">
        <f t="shared" si="11"/>
        <v>9</v>
      </c>
    </row>
    <row r="328" spans="1:14" x14ac:dyDescent="0.5">
      <c r="A328" s="5">
        <v>44602</v>
      </c>
      <c r="B328" t="s">
        <v>148</v>
      </c>
      <c r="C328" s="11" t="s">
        <v>120</v>
      </c>
      <c r="D328" s="15">
        <v>25</v>
      </c>
      <c r="E328" t="s">
        <v>29</v>
      </c>
      <c r="F328" s="10">
        <v>840</v>
      </c>
      <c r="G328" s="1">
        <v>0</v>
      </c>
      <c r="H328" s="17">
        <v>0</v>
      </c>
      <c r="I328" s="1">
        <v>0</v>
      </c>
      <c r="J328" s="10">
        <v>0</v>
      </c>
      <c r="K328" s="10">
        <v>21000</v>
      </c>
      <c r="L328" s="10">
        <v>840</v>
      </c>
      <c r="M328" t="str">
        <f t="shared" si="10"/>
        <v>Feb</v>
      </c>
      <c r="N328">
        <f t="shared" si="11"/>
        <v>7</v>
      </c>
    </row>
    <row r="329" spans="1:14" x14ac:dyDescent="0.5">
      <c r="A329" s="5">
        <v>44562</v>
      </c>
      <c r="B329" t="s">
        <v>147</v>
      </c>
      <c r="C329" s="11" t="s">
        <v>120</v>
      </c>
      <c r="D329" s="15">
        <v>125</v>
      </c>
      <c r="E329" t="s">
        <v>29</v>
      </c>
      <c r="F329" s="10">
        <v>440</v>
      </c>
      <c r="G329" s="1">
        <v>0</v>
      </c>
      <c r="H329" s="17">
        <v>0</v>
      </c>
      <c r="I329" s="1">
        <v>0</v>
      </c>
      <c r="J329" s="10">
        <v>0</v>
      </c>
      <c r="K329" s="10">
        <v>55000</v>
      </c>
      <c r="L329" s="10">
        <v>440</v>
      </c>
      <c r="M329" t="str">
        <f t="shared" si="10"/>
        <v>Jan</v>
      </c>
      <c r="N329">
        <f t="shared" si="11"/>
        <v>1</v>
      </c>
    </row>
    <row r="330" spans="1:14" x14ac:dyDescent="0.5">
      <c r="A330" s="5">
        <v>44562</v>
      </c>
      <c r="B330" t="s">
        <v>148</v>
      </c>
      <c r="C330" s="11" t="s">
        <v>120</v>
      </c>
      <c r="D330" s="15">
        <v>37.5</v>
      </c>
      <c r="E330" t="s">
        <v>29</v>
      </c>
      <c r="F330" s="10">
        <v>840</v>
      </c>
      <c r="G330" s="1">
        <v>0</v>
      </c>
      <c r="H330" s="17">
        <v>0</v>
      </c>
      <c r="I330" s="1">
        <v>0</v>
      </c>
      <c r="J330" s="10">
        <v>0</v>
      </c>
      <c r="K330" s="10">
        <v>31500</v>
      </c>
      <c r="L330" s="10">
        <v>840</v>
      </c>
      <c r="M330" t="str">
        <f t="shared" si="10"/>
        <v>Jan</v>
      </c>
      <c r="N330">
        <f t="shared" si="11"/>
        <v>1</v>
      </c>
    </row>
    <row r="331" spans="1:14" x14ac:dyDescent="0.5">
      <c r="A331" s="5">
        <v>44479</v>
      </c>
      <c r="B331" t="s">
        <v>148</v>
      </c>
      <c r="C331" s="11" t="s">
        <v>120</v>
      </c>
      <c r="D331" s="15">
        <v>125</v>
      </c>
      <c r="E331" t="s">
        <v>29</v>
      </c>
      <c r="F331" s="10">
        <v>820</v>
      </c>
      <c r="G331" s="1">
        <v>0</v>
      </c>
      <c r="H331" s="17">
        <v>0</v>
      </c>
      <c r="I331" s="1">
        <v>0</v>
      </c>
      <c r="J331" s="10">
        <v>0</v>
      </c>
      <c r="K331" s="10">
        <v>102500</v>
      </c>
      <c r="L331" s="10">
        <v>820</v>
      </c>
      <c r="M331" t="str">
        <f t="shared" si="10"/>
        <v>Oct</v>
      </c>
      <c r="N331">
        <f t="shared" si="11"/>
        <v>42</v>
      </c>
    </row>
  </sheetData>
  <autoFilter ref="A1:N331" xr:uid="{00000000-0001-0000-0100-000000000000}"/>
  <sortState xmlns:xlrd2="http://schemas.microsoft.com/office/spreadsheetml/2017/richdata2" ref="A3:L320">
    <sortCondition ref="A3:A3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D0A6-91E6-422C-A113-E71AE677D725}">
  <dimension ref="A1:E10"/>
  <sheetViews>
    <sheetView workbookViewId="0">
      <selection activeCell="C13" sqref="C13"/>
    </sheetView>
  </sheetViews>
  <sheetFormatPr defaultRowHeight="15.75" x14ac:dyDescent="0.5"/>
  <cols>
    <col min="1" max="1" width="11.8125" bestFit="1" customWidth="1"/>
    <col min="2" max="2" width="18.25" bestFit="1" customWidth="1"/>
    <col min="4" max="4" width="9.75" bestFit="1" customWidth="1"/>
    <col min="5" max="5" width="18.25" bestFit="1" customWidth="1"/>
  </cols>
  <sheetData>
    <row r="1" spans="1:5" x14ac:dyDescent="0.5">
      <c r="A1" s="19" t="s">
        <v>149</v>
      </c>
      <c r="B1" t="s">
        <v>159</v>
      </c>
      <c r="D1" s="22" t="s">
        <v>149</v>
      </c>
      <c r="E1" s="20" t="s">
        <v>159</v>
      </c>
    </row>
    <row r="2" spans="1:5" x14ac:dyDescent="0.5">
      <c r="A2" s="11" t="s">
        <v>154</v>
      </c>
      <c r="B2">
        <v>177244</v>
      </c>
      <c r="D2" s="23" t="s">
        <v>151</v>
      </c>
      <c r="E2" s="12">
        <v>346480</v>
      </c>
    </row>
    <row r="3" spans="1:5" x14ac:dyDescent="0.5">
      <c r="A3" s="11" t="s">
        <v>155</v>
      </c>
      <c r="B3">
        <v>328006</v>
      </c>
      <c r="D3" s="23" t="s">
        <v>152</v>
      </c>
      <c r="E3" s="12">
        <v>46138</v>
      </c>
    </row>
    <row r="4" spans="1:5" x14ac:dyDescent="0.5">
      <c r="A4" s="11" t="s">
        <v>156</v>
      </c>
      <c r="B4">
        <v>908960</v>
      </c>
      <c r="D4" s="23" t="s">
        <v>153</v>
      </c>
      <c r="E4" s="12">
        <v>104620</v>
      </c>
    </row>
    <row r="5" spans="1:5" x14ac:dyDescent="0.5">
      <c r="A5" s="11" t="s">
        <v>157</v>
      </c>
      <c r="B5">
        <v>946327</v>
      </c>
      <c r="D5" s="23" t="s">
        <v>154</v>
      </c>
      <c r="E5" s="12">
        <v>177244</v>
      </c>
    </row>
    <row r="6" spans="1:5" x14ac:dyDescent="0.5">
      <c r="A6" s="11" t="s">
        <v>158</v>
      </c>
      <c r="B6">
        <v>510428</v>
      </c>
      <c r="D6" s="23" t="s">
        <v>155</v>
      </c>
      <c r="E6" s="12">
        <v>328006</v>
      </c>
    </row>
    <row r="7" spans="1:5" x14ac:dyDescent="0.5">
      <c r="A7" s="11" t="s">
        <v>151</v>
      </c>
      <c r="B7">
        <v>346480</v>
      </c>
      <c r="D7" s="23" t="s">
        <v>156</v>
      </c>
      <c r="E7" s="12">
        <v>908960</v>
      </c>
    </row>
    <row r="8" spans="1:5" x14ac:dyDescent="0.5">
      <c r="A8" s="11" t="s">
        <v>152</v>
      </c>
      <c r="B8">
        <v>46138</v>
      </c>
      <c r="D8" s="23" t="s">
        <v>157</v>
      </c>
      <c r="E8" s="12">
        <v>946327</v>
      </c>
    </row>
    <row r="9" spans="1:5" x14ac:dyDescent="0.5">
      <c r="A9" s="11" t="s">
        <v>153</v>
      </c>
      <c r="B9">
        <v>104620</v>
      </c>
      <c r="D9" s="23" t="s">
        <v>158</v>
      </c>
      <c r="E9" s="12">
        <v>510428</v>
      </c>
    </row>
    <row r="10" spans="1:5" x14ac:dyDescent="0.5">
      <c r="A10" s="11" t="s">
        <v>150</v>
      </c>
      <c r="B10">
        <v>3368203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FE37-7DF0-4067-93DD-489AEC6405CC}">
  <dimension ref="A1:G101"/>
  <sheetViews>
    <sheetView tabSelected="1" topLeftCell="E1" workbookViewId="0">
      <selection activeCell="D18" sqref="D18"/>
    </sheetView>
  </sheetViews>
  <sheetFormatPr defaultRowHeight="15.75" x14ac:dyDescent="0.5"/>
  <cols>
    <col min="1" max="1" width="32.8125" bestFit="1" customWidth="1"/>
    <col min="2" max="2" width="14.0625" bestFit="1" customWidth="1"/>
    <col min="4" max="4" width="32.8125" bestFit="1" customWidth="1"/>
    <col min="5" max="5" width="13.625" bestFit="1" customWidth="1"/>
    <col min="6" max="6" width="16.9375" hidden="1" customWidth="1"/>
    <col min="7" max="7" width="18.8125" style="1" bestFit="1" customWidth="1"/>
  </cols>
  <sheetData>
    <row r="1" spans="1:7" x14ac:dyDescent="0.5">
      <c r="A1" s="19" t="s">
        <v>149</v>
      </c>
      <c r="B1" t="s">
        <v>170</v>
      </c>
      <c r="D1" s="20" t="s">
        <v>149</v>
      </c>
      <c r="E1" s="20" t="s">
        <v>163</v>
      </c>
      <c r="F1" t="s">
        <v>165</v>
      </c>
      <c r="G1" s="1" t="s">
        <v>166</v>
      </c>
    </row>
    <row r="2" spans="1:7" x14ac:dyDescent="0.5">
      <c r="A2" s="11" t="s">
        <v>139</v>
      </c>
      <c r="B2">
        <v>40</v>
      </c>
      <c r="D2" s="26" t="s">
        <v>63</v>
      </c>
      <c r="E2" s="27">
        <v>329461.40999999997</v>
      </c>
      <c r="F2" s="24">
        <f>E2</f>
        <v>329461.40999999997</v>
      </c>
      <c r="G2" s="25">
        <f>F2/$E$100</f>
        <v>0.10648526351877415</v>
      </c>
    </row>
    <row r="3" spans="1:7" x14ac:dyDescent="0.5">
      <c r="A3" s="11" t="s">
        <v>140</v>
      </c>
      <c r="B3">
        <v>20</v>
      </c>
      <c r="D3" s="26" t="s">
        <v>148</v>
      </c>
      <c r="E3" s="27">
        <v>258200</v>
      </c>
      <c r="F3" s="24">
        <f>E3+F2</f>
        <v>587661.40999999992</v>
      </c>
      <c r="G3" s="25">
        <f t="shared" ref="G3:G66" si="0">F3/$E$100</f>
        <v>0.18993811780160952</v>
      </c>
    </row>
    <row r="4" spans="1:7" x14ac:dyDescent="0.5">
      <c r="A4" s="11" t="s">
        <v>127</v>
      </c>
      <c r="B4">
        <v>260</v>
      </c>
      <c r="D4" s="26" t="s">
        <v>115</v>
      </c>
      <c r="E4" s="27">
        <v>251648.25</v>
      </c>
      <c r="F4" s="24">
        <f t="shared" ref="F4:F67" si="1">E4+F3</f>
        <v>839309.65999999992</v>
      </c>
      <c r="G4" s="25">
        <f t="shared" si="0"/>
        <v>0.27127338014777735</v>
      </c>
    </row>
    <row r="5" spans="1:7" x14ac:dyDescent="0.5">
      <c r="A5" s="11" t="s">
        <v>31</v>
      </c>
      <c r="B5">
        <v>120</v>
      </c>
      <c r="D5" s="26" t="s">
        <v>147</v>
      </c>
      <c r="E5" s="27">
        <v>203500</v>
      </c>
      <c r="F5" s="24">
        <f t="shared" si="1"/>
        <v>1042809.6599999999</v>
      </c>
      <c r="G5" s="25">
        <f t="shared" si="0"/>
        <v>0.33704664059145278</v>
      </c>
    </row>
    <row r="6" spans="1:7" x14ac:dyDescent="0.5">
      <c r="A6" s="11" t="s">
        <v>130</v>
      </c>
      <c r="B6">
        <v>220</v>
      </c>
      <c r="D6" s="26" t="s">
        <v>50</v>
      </c>
      <c r="E6" s="27">
        <v>187705</v>
      </c>
      <c r="F6" s="24">
        <f t="shared" si="1"/>
        <v>1230514.6599999999</v>
      </c>
      <c r="G6" s="25">
        <f t="shared" si="0"/>
        <v>0.39771479711027391</v>
      </c>
    </row>
    <row r="7" spans="1:7" x14ac:dyDescent="0.5">
      <c r="A7" s="11" t="s">
        <v>74</v>
      </c>
      <c r="B7">
        <v>29</v>
      </c>
      <c r="D7" s="26" t="s">
        <v>26</v>
      </c>
      <c r="E7" s="27">
        <v>104533.56</v>
      </c>
      <c r="F7" s="24">
        <f t="shared" si="1"/>
        <v>1335048.22</v>
      </c>
      <c r="G7" s="25">
        <f t="shared" si="0"/>
        <v>0.43150110210774112</v>
      </c>
    </row>
    <row r="8" spans="1:7" x14ac:dyDescent="0.5">
      <c r="A8" s="11" t="s">
        <v>37</v>
      </c>
      <c r="B8">
        <v>350</v>
      </c>
      <c r="D8" s="26" t="s">
        <v>40</v>
      </c>
      <c r="E8" s="27">
        <v>92748</v>
      </c>
      <c r="F8" s="24">
        <f t="shared" si="1"/>
        <v>1427796.22</v>
      </c>
      <c r="G8" s="25">
        <f t="shared" si="0"/>
        <v>0.46147819478405566</v>
      </c>
    </row>
    <row r="9" spans="1:7" x14ac:dyDescent="0.5">
      <c r="A9" s="11" t="s">
        <v>142</v>
      </c>
      <c r="B9">
        <v>4</v>
      </c>
      <c r="D9" s="26" t="s">
        <v>68</v>
      </c>
      <c r="E9" s="27">
        <v>91168</v>
      </c>
      <c r="F9" s="24">
        <f t="shared" si="1"/>
        <v>1518964.22</v>
      </c>
      <c r="G9" s="25">
        <f t="shared" si="0"/>
        <v>0.49094461546282231</v>
      </c>
    </row>
    <row r="10" spans="1:7" x14ac:dyDescent="0.5">
      <c r="A10" s="11" t="s">
        <v>99</v>
      </c>
      <c r="B10">
        <v>50</v>
      </c>
      <c r="D10" s="26" t="s">
        <v>41</v>
      </c>
      <c r="E10" s="27">
        <v>85373</v>
      </c>
      <c r="F10" s="24">
        <f t="shared" si="1"/>
        <v>1604337.22</v>
      </c>
      <c r="G10" s="25">
        <f t="shared" si="0"/>
        <v>0.51853803346703808</v>
      </c>
    </row>
    <row r="11" spans="1:7" x14ac:dyDescent="0.5">
      <c r="A11" s="11" t="s">
        <v>126</v>
      </c>
      <c r="B11">
        <v>10</v>
      </c>
      <c r="D11" s="26" t="s">
        <v>57</v>
      </c>
      <c r="E11" s="27">
        <v>81375</v>
      </c>
      <c r="F11" s="24">
        <f t="shared" si="1"/>
        <v>1685712.22</v>
      </c>
      <c r="G11" s="25">
        <f t="shared" si="0"/>
        <v>0.5448392573913825</v>
      </c>
    </row>
    <row r="12" spans="1:7" x14ac:dyDescent="0.5">
      <c r="A12" s="11" t="s">
        <v>55</v>
      </c>
      <c r="B12">
        <v>200</v>
      </c>
      <c r="D12" s="26" t="s">
        <v>75</v>
      </c>
      <c r="E12" s="27">
        <v>74005.5</v>
      </c>
      <c r="F12" s="24">
        <f t="shared" si="1"/>
        <v>1759717.72</v>
      </c>
      <c r="G12" s="25">
        <f t="shared" si="0"/>
        <v>0.56875858429931569</v>
      </c>
    </row>
    <row r="13" spans="1:7" x14ac:dyDescent="0.5">
      <c r="A13" s="11" t="s">
        <v>54</v>
      </c>
      <c r="B13">
        <v>200</v>
      </c>
      <c r="D13" s="26" t="s">
        <v>116</v>
      </c>
      <c r="E13" s="27">
        <v>71099</v>
      </c>
      <c r="F13" s="24">
        <f t="shared" si="1"/>
        <v>1830816.72</v>
      </c>
      <c r="G13" s="25">
        <f t="shared" si="0"/>
        <v>0.59173850097884828</v>
      </c>
    </row>
    <row r="14" spans="1:7" x14ac:dyDescent="0.5">
      <c r="A14" s="11" t="s">
        <v>67</v>
      </c>
      <c r="B14">
        <v>160</v>
      </c>
      <c r="D14" s="26" t="s">
        <v>127</v>
      </c>
      <c r="E14" s="27">
        <v>67275</v>
      </c>
      <c r="F14" s="24">
        <f t="shared" si="1"/>
        <v>1898091.72</v>
      </c>
      <c r="G14" s="25">
        <f t="shared" si="0"/>
        <v>0.61348246214026492</v>
      </c>
    </row>
    <row r="15" spans="1:7" x14ac:dyDescent="0.5">
      <c r="A15" s="11" t="s">
        <v>76</v>
      </c>
      <c r="B15">
        <v>42</v>
      </c>
      <c r="D15" s="26" t="s">
        <v>74</v>
      </c>
      <c r="E15" s="27">
        <v>67261.2</v>
      </c>
      <c r="F15" s="24">
        <f t="shared" si="1"/>
        <v>1965352.92</v>
      </c>
      <c r="G15" s="25">
        <f t="shared" si="0"/>
        <v>0.63522196300195599</v>
      </c>
    </row>
    <row r="16" spans="1:7" x14ac:dyDescent="0.5">
      <c r="A16" s="11" t="s">
        <v>73</v>
      </c>
      <c r="B16">
        <v>3</v>
      </c>
      <c r="D16" s="26" t="s">
        <v>131</v>
      </c>
      <c r="E16" s="27">
        <v>60916</v>
      </c>
      <c r="F16" s="24">
        <f t="shared" si="1"/>
        <v>2026268.92</v>
      </c>
      <c r="G16" s="25">
        <f t="shared" si="0"/>
        <v>0.65491063097830449</v>
      </c>
    </row>
    <row r="17" spans="1:7" x14ac:dyDescent="0.5">
      <c r="A17" s="11" t="s">
        <v>91</v>
      </c>
      <c r="B17">
        <v>28</v>
      </c>
      <c r="D17" s="26" t="s">
        <v>95</v>
      </c>
      <c r="E17" s="27">
        <v>60741</v>
      </c>
      <c r="F17" s="24">
        <f t="shared" si="1"/>
        <v>2087009.92</v>
      </c>
      <c r="G17" s="25">
        <f t="shared" si="0"/>
        <v>0.6745427371827728</v>
      </c>
    </row>
    <row r="18" spans="1:7" x14ac:dyDescent="0.5">
      <c r="A18" s="11" t="s">
        <v>100</v>
      </c>
      <c r="B18">
        <v>10</v>
      </c>
      <c r="D18" s="26" t="s">
        <v>30</v>
      </c>
      <c r="E18" s="27">
        <v>53549.920000000013</v>
      </c>
      <c r="F18" s="24">
        <f t="shared" si="1"/>
        <v>2140559.84</v>
      </c>
      <c r="G18" s="25">
        <f t="shared" si="0"/>
        <v>0.69185061352133781</v>
      </c>
    </row>
    <row r="19" spans="1:7" x14ac:dyDescent="0.5">
      <c r="A19" s="11" t="s">
        <v>30</v>
      </c>
      <c r="B19">
        <v>80</v>
      </c>
      <c r="D19" s="26" t="s">
        <v>49</v>
      </c>
      <c r="E19" s="27">
        <v>51330</v>
      </c>
      <c r="F19" s="24">
        <f t="shared" si="1"/>
        <v>2191889.84</v>
      </c>
      <c r="G19" s="25">
        <f t="shared" si="0"/>
        <v>0.70844098923914545</v>
      </c>
    </row>
    <row r="20" spans="1:7" x14ac:dyDescent="0.5">
      <c r="A20" s="11" t="s">
        <v>137</v>
      </c>
      <c r="B20">
        <v>21</v>
      </c>
      <c r="D20" s="26" t="s">
        <v>31</v>
      </c>
      <c r="E20" s="27">
        <v>47634.810000000005</v>
      </c>
      <c r="F20" s="24">
        <f t="shared" si="1"/>
        <v>2239524.65</v>
      </c>
      <c r="G20" s="25">
        <f t="shared" si="0"/>
        <v>0.7238370421350423</v>
      </c>
    </row>
    <row r="21" spans="1:7" x14ac:dyDescent="0.5">
      <c r="A21" s="11" t="s">
        <v>107</v>
      </c>
      <c r="B21">
        <v>35</v>
      </c>
      <c r="D21" s="26" t="s">
        <v>111</v>
      </c>
      <c r="E21" s="27">
        <v>45795</v>
      </c>
      <c r="F21" s="24">
        <f t="shared" si="1"/>
        <v>2285319.65</v>
      </c>
      <c r="G21" s="25">
        <f t="shared" si="0"/>
        <v>0.73863844981080695</v>
      </c>
    </row>
    <row r="22" spans="1:7" x14ac:dyDescent="0.5">
      <c r="A22" s="11" t="s">
        <v>32</v>
      </c>
      <c r="B22">
        <v>62</v>
      </c>
      <c r="D22" s="26" t="s">
        <v>67</v>
      </c>
      <c r="E22" s="27">
        <v>44920</v>
      </c>
      <c r="F22" s="24">
        <f t="shared" si="1"/>
        <v>2330239.65</v>
      </c>
      <c r="G22" s="25">
        <f t="shared" si="0"/>
        <v>0.75315704862717014</v>
      </c>
    </row>
    <row r="23" spans="1:7" x14ac:dyDescent="0.5">
      <c r="A23" s="11" t="s">
        <v>119</v>
      </c>
      <c r="B23">
        <v>3</v>
      </c>
      <c r="D23" s="26" t="s">
        <v>108</v>
      </c>
      <c r="E23" s="27">
        <v>41625.5</v>
      </c>
      <c r="F23" s="24">
        <f t="shared" si="1"/>
        <v>2371865.15</v>
      </c>
      <c r="G23" s="25">
        <f t="shared" si="0"/>
        <v>0.76661083168662081</v>
      </c>
    </row>
    <row r="24" spans="1:7" x14ac:dyDescent="0.5">
      <c r="A24" s="11" t="s">
        <v>90</v>
      </c>
      <c r="B24">
        <v>12</v>
      </c>
      <c r="D24" s="26" t="s">
        <v>64</v>
      </c>
      <c r="E24" s="27">
        <v>40150</v>
      </c>
      <c r="F24" s="24">
        <f t="shared" si="1"/>
        <v>2412015.15</v>
      </c>
      <c r="G24" s="25">
        <f t="shared" si="0"/>
        <v>0.77958771820658923</v>
      </c>
    </row>
    <row r="25" spans="1:7" x14ac:dyDescent="0.5">
      <c r="A25" s="11" t="s">
        <v>78</v>
      </c>
      <c r="B25">
        <v>68</v>
      </c>
      <c r="D25" s="26" t="s">
        <v>103</v>
      </c>
      <c r="E25" s="27">
        <v>36830.850000000006</v>
      </c>
      <c r="F25" s="24">
        <f t="shared" si="1"/>
        <v>2448846</v>
      </c>
      <c r="G25" s="25">
        <f t="shared" si="0"/>
        <v>0.79149182184006317</v>
      </c>
    </row>
    <row r="26" spans="1:7" x14ac:dyDescent="0.5">
      <c r="A26" s="11" t="s">
        <v>64</v>
      </c>
      <c r="B26">
        <v>170</v>
      </c>
      <c r="D26" s="26" t="s">
        <v>113</v>
      </c>
      <c r="E26" s="27">
        <v>33075</v>
      </c>
      <c r="F26" s="24">
        <f t="shared" si="1"/>
        <v>2481921</v>
      </c>
      <c r="G26" s="25">
        <f t="shared" si="0"/>
        <v>0.80218199672544188</v>
      </c>
    </row>
    <row r="27" spans="1:7" x14ac:dyDescent="0.5">
      <c r="A27" s="11" t="s">
        <v>118</v>
      </c>
      <c r="B27">
        <v>5000</v>
      </c>
      <c r="D27" s="6" t="s">
        <v>109</v>
      </c>
      <c r="E27" s="12">
        <v>31155</v>
      </c>
      <c r="F27">
        <f t="shared" si="1"/>
        <v>2513076</v>
      </c>
      <c r="G27" s="1">
        <f t="shared" si="0"/>
        <v>0.81225160817076236</v>
      </c>
    </row>
    <row r="28" spans="1:7" x14ac:dyDescent="0.5">
      <c r="A28" s="11" t="s">
        <v>39</v>
      </c>
      <c r="B28">
        <v>29</v>
      </c>
      <c r="D28" s="6" t="s">
        <v>56</v>
      </c>
      <c r="E28" s="12">
        <v>30680</v>
      </c>
      <c r="F28">
        <f t="shared" si="1"/>
        <v>2543756</v>
      </c>
      <c r="G28" s="1">
        <f t="shared" si="0"/>
        <v>0.82216769480669338</v>
      </c>
    </row>
    <row r="29" spans="1:7" x14ac:dyDescent="0.5">
      <c r="A29" s="11" t="s">
        <v>63</v>
      </c>
      <c r="B29">
        <v>1868</v>
      </c>
      <c r="D29" s="6" t="s">
        <v>32</v>
      </c>
      <c r="E29" s="12">
        <v>28771.87</v>
      </c>
      <c r="F29">
        <f t="shared" si="1"/>
        <v>2572527.87</v>
      </c>
      <c r="G29" s="1">
        <f t="shared" si="0"/>
        <v>0.83146705450675018</v>
      </c>
    </row>
    <row r="30" spans="1:7" x14ac:dyDescent="0.5">
      <c r="A30" s="11" t="s">
        <v>70</v>
      </c>
      <c r="B30">
        <v>4</v>
      </c>
      <c r="D30" s="6" t="s">
        <v>48</v>
      </c>
      <c r="E30" s="12">
        <v>27789</v>
      </c>
      <c r="F30">
        <f t="shared" si="1"/>
        <v>2600316.87</v>
      </c>
      <c r="G30" s="1">
        <f t="shared" si="0"/>
        <v>0.84044874067121855</v>
      </c>
    </row>
    <row r="31" spans="1:7" x14ac:dyDescent="0.5">
      <c r="A31" s="11" t="s">
        <v>116</v>
      </c>
      <c r="B31">
        <v>275</v>
      </c>
      <c r="D31" s="6" t="s">
        <v>82</v>
      </c>
      <c r="E31" s="12">
        <v>25499.25</v>
      </c>
      <c r="F31">
        <f t="shared" si="1"/>
        <v>2625816.12</v>
      </c>
      <c r="G31" s="1">
        <f t="shared" si="0"/>
        <v>0.84869035645189861</v>
      </c>
    </row>
    <row r="32" spans="1:7" x14ac:dyDescent="0.5">
      <c r="A32" s="11" t="s">
        <v>56</v>
      </c>
      <c r="B32">
        <v>100</v>
      </c>
      <c r="D32" s="6" t="s">
        <v>36</v>
      </c>
      <c r="E32" s="12">
        <v>25002.670000000002</v>
      </c>
      <c r="F32">
        <f t="shared" si="1"/>
        <v>2650818.79</v>
      </c>
      <c r="G32" s="1">
        <f t="shared" si="0"/>
        <v>0.85677147254869102</v>
      </c>
    </row>
    <row r="33" spans="1:7" x14ac:dyDescent="0.5">
      <c r="A33" s="11" t="s">
        <v>80</v>
      </c>
      <c r="B33">
        <v>50</v>
      </c>
      <c r="D33" s="6" t="s">
        <v>112</v>
      </c>
      <c r="E33" s="12">
        <v>24850</v>
      </c>
      <c r="F33">
        <f t="shared" si="1"/>
        <v>2675668.79</v>
      </c>
      <c r="G33" s="1">
        <f t="shared" si="0"/>
        <v>0.86480324415569509</v>
      </c>
    </row>
    <row r="34" spans="1:7" x14ac:dyDescent="0.5">
      <c r="A34" s="11" t="s">
        <v>57</v>
      </c>
      <c r="B34">
        <v>188</v>
      </c>
      <c r="D34" s="6" t="s">
        <v>134</v>
      </c>
      <c r="E34" s="12">
        <v>24200</v>
      </c>
      <c r="F34">
        <f t="shared" si="1"/>
        <v>2699868.79</v>
      </c>
      <c r="G34" s="1">
        <f t="shared" si="0"/>
        <v>0.87262492918142953</v>
      </c>
    </row>
    <row r="35" spans="1:7" x14ac:dyDescent="0.5">
      <c r="A35" s="11" t="s">
        <v>48</v>
      </c>
      <c r="B35">
        <v>150</v>
      </c>
      <c r="D35" s="6" t="s">
        <v>130</v>
      </c>
      <c r="E35" s="12">
        <v>24100</v>
      </c>
      <c r="F35">
        <f t="shared" si="1"/>
        <v>2723968.79</v>
      </c>
      <c r="G35" s="1">
        <f t="shared" si="0"/>
        <v>0.88041429319466091</v>
      </c>
    </row>
    <row r="36" spans="1:7" x14ac:dyDescent="0.5">
      <c r="A36" s="11" t="s">
        <v>143</v>
      </c>
      <c r="B36">
        <v>8</v>
      </c>
      <c r="D36" s="6" t="s">
        <v>37</v>
      </c>
      <c r="E36" s="12">
        <v>23099.09</v>
      </c>
      <c r="F36">
        <f t="shared" si="1"/>
        <v>2747067.88</v>
      </c>
      <c r="G36" s="1">
        <f t="shared" si="0"/>
        <v>0.88788015296164802</v>
      </c>
    </row>
    <row r="37" spans="1:7" x14ac:dyDescent="0.5">
      <c r="A37" s="11" t="s">
        <v>26</v>
      </c>
      <c r="B37">
        <v>156.5</v>
      </c>
      <c r="D37" s="6" t="s">
        <v>133</v>
      </c>
      <c r="E37" s="12">
        <v>22384</v>
      </c>
      <c r="F37">
        <f t="shared" si="1"/>
        <v>2769451.88</v>
      </c>
      <c r="G37" s="1">
        <f t="shared" si="0"/>
        <v>0.89511488840032727</v>
      </c>
    </row>
    <row r="38" spans="1:7" x14ac:dyDescent="0.5">
      <c r="A38" s="11" t="s">
        <v>101</v>
      </c>
      <c r="B38">
        <v>34</v>
      </c>
      <c r="D38" s="6" t="s">
        <v>78</v>
      </c>
      <c r="E38" s="12">
        <v>19870</v>
      </c>
      <c r="F38">
        <f t="shared" si="1"/>
        <v>2789321.88</v>
      </c>
      <c r="G38" s="1">
        <f t="shared" si="0"/>
        <v>0.90153707358468027</v>
      </c>
    </row>
    <row r="39" spans="1:7" x14ac:dyDescent="0.5">
      <c r="A39" s="11" t="s">
        <v>102</v>
      </c>
      <c r="B39">
        <v>10</v>
      </c>
      <c r="D39" s="6" t="s">
        <v>39</v>
      </c>
      <c r="E39" s="12">
        <v>18501.62</v>
      </c>
      <c r="F39">
        <f t="shared" si="1"/>
        <v>2807823.5</v>
      </c>
      <c r="G39" s="1">
        <f t="shared" si="0"/>
        <v>0.90751698449814433</v>
      </c>
    </row>
    <row r="40" spans="1:7" x14ac:dyDescent="0.5">
      <c r="A40" s="11" t="s">
        <v>128</v>
      </c>
      <c r="B40">
        <v>6</v>
      </c>
      <c r="D40" s="6" t="s">
        <v>110</v>
      </c>
      <c r="E40" s="12">
        <v>17150</v>
      </c>
      <c r="F40">
        <f t="shared" si="1"/>
        <v>2824973.5</v>
      </c>
      <c r="G40" s="1">
        <f t="shared" si="0"/>
        <v>0.91306003814241476</v>
      </c>
    </row>
    <row r="41" spans="1:7" x14ac:dyDescent="0.5">
      <c r="A41" s="11" t="s">
        <v>125</v>
      </c>
      <c r="B41">
        <v>20</v>
      </c>
      <c r="D41" s="6" t="s">
        <v>53</v>
      </c>
      <c r="E41" s="12">
        <v>14375.240000000002</v>
      </c>
      <c r="F41">
        <f t="shared" si="1"/>
        <v>2839348.74</v>
      </c>
      <c r="G41" s="1">
        <f t="shared" si="0"/>
        <v>0.91770626126015598</v>
      </c>
    </row>
    <row r="42" spans="1:7" x14ac:dyDescent="0.5">
      <c r="A42" s="11" t="s">
        <v>108</v>
      </c>
      <c r="B42">
        <v>174.9</v>
      </c>
      <c r="D42" s="6" t="s">
        <v>76</v>
      </c>
      <c r="E42" s="12">
        <v>12570</v>
      </c>
      <c r="F42">
        <f t="shared" si="1"/>
        <v>2851918.74</v>
      </c>
      <c r="G42" s="1">
        <f t="shared" si="0"/>
        <v>0.92176901253178745</v>
      </c>
    </row>
    <row r="43" spans="1:7" x14ac:dyDescent="0.5">
      <c r="A43" s="11" t="s">
        <v>141</v>
      </c>
      <c r="B43">
        <v>11</v>
      </c>
      <c r="D43" s="6" t="s">
        <v>54</v>
      </c>
      <c r="E43" s="12">
        <v>11199.31</v>
      </c>
      <c r="F43">
        <f t="shared" si="1"/>
        <v>2863118.0500000003</v>
      </c>
      <c r="G43" s="1">
        <f t="shared" si="0"/>
        <v>0.92538874291714113</v>
      </c>
    </row>
    <row r="44" spans="1:7" x14ac:dyDescent="0.5">
      <c r="A44" s="11" t="s">
        <v>68</v>
      </c>
      <c r="B44">
        <v>118</v>
      </c>
      <c r="D44" s="6" t="s">
        <v>61</v>
      </c>
      <c r="E44" s="12">
        <v>10932.09</v>
      </c>
      <c r="F44">
        <f t="shared" si="1"/>
        <v>2874050.14</v>
      </c>
      <c r="G44" s="1">
        <f t="shared" si="0"/>
        <v>0.92892210509288409</v>
      </c>
    </row>
    <row r="45" spans="1:7" x14ac:dyDescent="0.5">
      <c r="A45" s="11" t="s">
        <v>79</v>
      </c>
      <c r="B45">
        <v>35</v>
      </c>
      <c r="D45" s="6" t="s">
        <v>55</v>
      </c>
      <c r="E45" s="12">
        <v>10699.5</v>
      </c>
      <c r="F45">
        <f t="shared" si="1"/>
        <v>2884749.64</v>
      </c>
      <c r="G45" s="1">
        <f t="shared" si="0"/>
        <v>0.93238029182564619</v>
      </c>
    </row>
    <row r="46" spans="1:7" x14ac:dyDescent="0.5">
      <c r="A46" s="11" t="s">
        <v>104</v>
      </c>
      <c r="B46">
        <v>5</v>
      </c>
      <c r="D46" s="6" t="s">
        <v>84</v>
      </c>
      <c r="E46" s="12">
        <v>10536.75</v>
      </c>
      <c r="F46">
        <f t="shared" si="1"/>
        <v>2895286.39</v>
      </c>
      <c r="G46" s="1">
        <f t="shared" si="0"/>
        <v>0.93578587611055974</v>
      </c>
    </row>
    <row r="47" spans="1:7" x14ac:dyDescent="0.5">
      <c r="A47" s="11" t="s">
        <v>105</v>
      </c>
      <c r="B47">
        <v>40</v>
      </c>
      <c r="D47" s="6" t="s">
        <v>35</v>
      </c>
      <c r="E47" s="12">
        <v>9939.9700000000012</v>
      </c>
      <c r="F47">
        <f t="shared" si="1"/>
        <v>2905226.3600000003</v>
      </c>
      <c r="G47" s="1">
        <f t="shared" si="0"/>
        <v>0.93899857505705764</v>
      </c>
    </row>
    <row r="48" spans="1:7" x14ac:dyDescent="0.5">
      <c r="A48" s="11" t="s">
        <v>103</v>
      </c>
      <c r="B48">
        <v>111</v>
      </c>
      <c r="D48" s="6" t="s">
        <v>139</v>
      </c>
      <c r="E48" s="12">
        <v>9425</v>
      </c>
      <c r="F48">
        <f t="shared" si="1"/>
        <v>2914651.3600000003</v>
      </c>
      <c r="G48" s="1">
        <f t="shared" si="0"/>
        <v>0.94204483048546872</v>
      </c>
    </row>
    <row r="49" spans="1:7" x14ac:dyDescent="0.5">
      <c r="A49" s="11" t="s">
        <v>94</v>
      </c>
      <c r="B49">
        <v>10</v>
      </c>
      <c r="D49" s="6" t="s">
        <v>107</v>
      </c>
      <c r="E49" s="12">
        <v>8400</v>
      </c>
      <c r="F49">
        <f t="shared" si="1"/>
        <v>2923051.3600000003</v>
      </c>
      <c r="G49" s="1">
        <f t="shared" si="0"/>
        <v>0.94475979553572365</v>
      </c>
    </row>
    <row r="50" spans="1:7" x14ac:dyDescent="0.5">
      <c r="A50" s="11" t="s">
        <v>109</v>
      </c>
      <c r="B50">
        <v>132</v>
      </c>
      <c r="D50" s="6" t="s">
        <v>79</v>
      </c>
      <c r="E50" s="12">
        <v>8400</v>
      </c>
      <c r="F50">
        <f t="shared" si="1"/>
        <v>2931451.3600000003</v>
      </c>
      <c r="G50" s="1">
        <f t="shared" si="0"/>
        <v>0.94747476058597857</v>
      </c>
    </row>
    <row r="51" spans="1:7" x14ac:dyDescent="0.5">
      <c r="A51" s="11" t="s">
        <v>71</v>
      </c>
      <c r="B51">
        <v>9</v>
      </c>
      <c r="D51" s="6" t="s">
        <v>123</v>
      </c>
      <c r="E51" s="12">
        <v>8225</v>
      </c>
      <c r="F51">
        <f t="shared" si="1"/>
        <v>2939676.3600000003</v>
      </c>
      <c r="G51" s="1">
        <f t="shared" si="0"/>
        <v>0.95013316386435309</v>
      </c>
    </row>
    <row r="52" spans="1:7" x14ac:dyDescent="0.5">
      <c r="A52" s="11" t="s">
        <v>87</v>
      </c>
      <c r="B52">
        <v>40</v>
      </c>
      <c r="D52" s="6" t="s">
        <v>80</v>
      </c>
      <c r="E52" s="12">
        <v>7620.15</v>
      </c>
      <c r="F52">
        <f t="shared" si="1"/>
        <v>2947296.5100000002</v>
      </c>
      <c r="G52" s="1">
        <f t="shared" si="0"/>
        <v>0.95259607349860309</v>
      </c>
    </row>
    <row r="53" spans="1:7" x14ac:dyDescent="0.5">
      <c r="A53" s="11" t="s">
        <v>93</v>
      </c>
      <c r="B53">
        <v>2</v>
      </c>
      <c r="D53" s="6" t="s">
        <v>72</v>
      </c>
      <c r="E53" s="12">
        <v>7617.42</v>
      </c>
      <c r="F53">
        <f t="shared" si="1"/>
        <v>2954913.93</v>
      </c>
      <c r="G53" s="1">
        <f t="shared" si="0"/>
        <v>0.95505810076921172</v>
      </c>
    </row>
    <row r="54" spans="1:7" x14ac:dyDescent="0.5">
      <c r="A54" s="11" t="s">
        <v>129</v>
      </c>
      <c r="B54">
        <v>10</v>
      </c>
      <c r="D54" s="6" t="s">
        <v>119</v>
      </c>
      <c r="E54" s="12">
        <v>7182</v>
      </c>
      <c r="F54">
        <f t="shared" si="1"/>
        <v>2962095.93</v>
      </c>
      <c r="G54" s="1">
        <f t="shared" si="0"/>
        <v>0.95737939588717968</v>
      </c>
    </row>
    <row r="55" spans="1:7" x14ac:dyDescent="0.5">
      <c r="A55" s="11" t="s">
        <v>115</v>
      </c>
      <c r="B55">
        <v>92</v>
      </c>
      <c r="D55" s="6" t="s">
        <v>118</v>
      </c>
      <c r="E55" s="12">
        <v>7080</v>
      </c>
      <c r="F55">
        <f t="shared" si="1"/>
        <v>2969175.93</v>
      </c>
      <c r="G55" s="1">
        <f t="shared" si="0"/>
        <v>0.95966772357239449</v>
      </c>
    </row>
    <row r="56" spans="1:7" x14ac:dyDescent="0.5">
      <c r="A56" s="11" t="s">
        <v>81</v>
      </c>
      <c r="B56">
        <v>10</v>
      </c>
      <c r="D56" s="6" t="s">
        <v>136</v>
      </c>
      <c r="E56" s="12">
        <v>6750</v>
      </c>
      <c r="F56">
        <f t="shared" si="1"/>
        <v>2975925.93</v>
      </c>
      <c r="G56" s="1">
        <f t="shared" si="0"/>
        <v>0.96184939191634933</v>
      </c>
    </row>
    <row r="57" spans="1:7" x14ac:dyDescent="0.5">
      <c r="A57" s="11" t="s">
        <v>110</v>
      </c>
      <c r="B57">
        <v>70</v>
      </c>
      <c r="D57" s="6" t="s">
        <v>92</v>
      </c>
      <c r="E57" s="12">
        <v>6561.6</v>
      </c>
      <c r="F57">
        <f t="shared" si="1"/>
        <v>2982487.5300000003</v>
      </c>
      <c r="G57" s="1">
        <f t="shared" si="0"/>
        <v>0.96397016747274855</v>
      </c>
    </row>
    <row r="58" spans="1:7" x14ac:dyDescent="0.5">
      <c r="A58" s="11" t="s">
        <v>83</v>
      </c>
      <c r="B58">
        <v>12</v>
      </c>
      <c r="D58" s="6" t="s">
        <v>81</v>
      </c>
      <c r="E58" s="12">
        <v>6309.34</v>
      </c>
      <c r="F58">
        <f t="shared" si="1"/>
        <v>2988796.87</v>
      </c>
      <c r="G58" s="1">
        <f t="shared" si="0"/>
        <v>0.96600941004300744</v>
      </c>
    </row>
    <row r="59" spans="1:7" x14ac:dyDescent="0.5">
      <c r="A59" s="11" t="s">
        <v>85</v>
      </c>
      <c r="B59">
        <v>16</v>
      </c>
      <c r="D59" s="6" t="s">
        <v>135</v>
      </c>
      <c r="E59" s="12">
        <v>5600</v>
      </c>
      <c r="F59">
        <f t="shared" si="1"/>
        <v>2994396.87</v>
      </c>
      <c r="G59" s="1">
        <f t="shared" si="0"/>
        <v>0.96781938674317736</v>
      </c>
    </row>
    <row r="60" spans="1:7" x14ac:dyDescent="0.5">
      <c r="A60" s="11" t="s">
        <v>61</v>
      </c>
      <c r="B60">
        <v>16</v>
      </c>
      <c r="D60" s="6" t="s">
        <v>51</v>
      </c>
      <c r="E60" s="12">
        <v>4895.08</v>
      </c>
      <c r="F60">
        <f t="shared" si="1"/>
        <v>2999291.95</v>
      </c>
      <c r="G60" s="1">
        <f t="shared" si="0"/>
        <v>0.96940152616201092</v>
      </c>
    </row>
    <row r="61" spans="1:7" x14ac:dyDescent="0.5">
      <c r="A61" s="11" t="s">
        <v>123</v>
      </c>
      <c r="B61">
        <v>35</v>
      </c>
      <c r="D61" s="6" t="s">
        <v>52</v>
      </c>
      <c r="E61" s="12">
        <v>4890.1100000000006</v>
      </c>
      <c r="F61">
        <f t="shared" si="1"/>
        <v>3004182.06</v>
      </c>
      <c r="G61" s="1">
        <f t="shared" si="0"/>
        <v>0.97098205922652303</v>
      </c>
    </row>
    <row r="62" spans="1:7" x14ac:dyDescent="0.5">
      <c r="A62" s="11" t="s">
        <v>111</v>
      </c>
      <c r="B62">
        <v>193</v>
      </c>
      <c r="D62" s="6" t="s">
        <v>71</v>
      </c>
      <c r="E62" s="12">
        <v>4701.26</v>
      </c>
      <c r="F62">
        <f t="shared" si="1"/>
        <v>3008883.32</v>
      </c>
      <c r="G62" s="1">
        <f t="shared" si="0"/>
        <v>0.97250155405892313</v>
      </c>
    </row>
    <row r="63" spans="1:7" x14ac:dyDescent="0.5">
      <c r="A63" s="11" t="s">
        <v>50</v>
      </c>
      <c r="B63">
        <v>805</v>
      </c>
      <c r="D63" s="6" t="s">
        <v>83</v>
      </c>
      <c r="E63" s="12">
        <v>4560.9399999999996</v>
      </c>
      <c r="F63">
        <f t="shared" si="1"/>
        <v>3013444.26</v>
      </c>
      <c r="G63" s="1">
        <f t="shared" si="0"/>
        <v>0.97397569604657896</v>
      </c>
    </row>
    <row r="64" spans="1:7" x14ac:dyDescent="0.5">
      <c r="A64" s="11" t="s">
        <v>42</v>
      </c>
      <c r="B64">
        <v>6</v>
      </c>
      <c r="D64" s="6" t="s">
        <v>140</v>
      </c>
      <c r="E64" s="12">
        <v>4550</v>
      </c>
      <c r="F64">
        <f t="shared" si="1"/>
        <v>3017994.26</v>
      </c>
      <c r="G64" s="1">
        <f t="shared" si="0"/>
        <v>0.97544630211546712</v>
      </c>
    </row>
    <row r="65" spans="1:7" x14ac:dyDescent="0.5">
      <c r="A65" s="11" t="s">
        <v>92</v>
      </c>
      <c r="B65">
        <v>3.5</v>
      </c>
      <c r="D65" s="6" t="s">
        <v>85</v>
      </c>
      <c r="E65" s="12">
        <v>4213.5</v>
      </c>
      <c r="F65">
        <f t="shared" si="1"/>
        <v>3022207.76</v>
      </c>
      <c r="G65" s="1">
        <f t="shared" si="0"/>
        <v>0.97680814797728244</v>
      </c>
    </row>
    <row r="66" spans="1:7" x14ac:dyDescent="0.5">
      <c r="A66" s="11" t="s">
        <v>75</v>
      </c>
      <c r="B66">
        <v>175</v>
      </c>
      <c r="D66" s="6" t="s">
        <v>69</v>
      </c>
      <c r="E66" s="12">
        <v>4200.8</v>
      </c>
      <c r="F66">
        <f t="shared" si="1"/>
        <v>3026408.5599999996</v>
      </c>
      <c r="G66" s="1">
        <f t="shared" si="0"/>
        <v>0.97816588907050983</v>
      </c>
    </row>
    <row r="67" spans="1:7" x14ac:dyDescent="0.5">
      <c r="A67" s="11" t="s">
        <v>133</v>
      </c>
      <c r="B67">
        <v>368</v>
      </c>
      <c r="D67" s="6" t="s">
        <v>47</v>
      </c>
      <c r="E67" s="12">
        <v>3960.04</v>
      </c>
      <c r="F67">
        <f t="shared" si="1"/>
        <v>3030368.5999999996</v>
      </c>
      <c r="G67" s="1">
        <f t="shared" ref="G67:G99" si="2">F67/$E$100</f>
        <v>0.97944581409403508</v>
      </c>
    </row>
    <row r="68" spans="1:7" x14ac:dyDescent="0.5">
      <c r="A68" s="11" t="s">
        <v>49</v>
      </c>
      <c r="B68">
        <v>150</v>
      </c>
      <c r="D68" s="6" t="s">
        <v>96</v>
      </c>
      <c r="E68" s="12">
        <v>3780</v>
      </c>
      <c r="F68">
        <f t="shared" ref="F68:F99" si="3">E68+F67</f>
        <v>3034148.5999999996</v>
      </c>
      <c r="G68" s="1">
        <f t="shared" si="2"/>
        <v>0.98066754836664971</v>
      </c>
    </row>
    <row r="69" spans="1:7" x14ac:dyDescent="0.5">
      <c r="A69" s="11" t="s">
        <v>135</v>
      </c>
      <c r="B69">
        <v>140</v>
      </c>
      <c r="D69" s="6" t="s">
        <v>99</v>
      </c>
      <c r="E69" s="12">
        <v>3699.3500000000004</v>
      </c>
      <c r="F69">
        <f t="shared" si="3"/>
        <v>3037847.9499999997</v>
      </c>
      <c r="G69" s="1">
        <f t="shared" si="2"/>
        <v>0.98186321574268076</v>
      </c>
    </row>
    <row r="70" spans="1:7" x14ac:dyDescent="0.5">
      <c r="A70" s="11" t="s">
        <v>136</v>
      </c>
      <c r="B70">
        <v>90</v>
      </c>
      <c r="D70" s="6" t="s">
        <v>126</v>
      </c>
      <c r="E70" s="12">
        <v>3614</v>
      </c>
      <c r="F70">
        <f t="shared" si="3"/>
        <v>3041461.9499999997</v>
      </c>
      <c r="G70" s="1">
        <f t="shared" si="2"/>
        <v>0.98303129713454052</v>
      </c>
    </row>
    <row r="71" spans="1:7" x14ac:dyDescent="0.5">
      <c r="A71" s="11" t="s">
        <v>72</v>
      </c>
      <c r="B71">
        <v>10</v>
      </c>
      <c r="D71" s="6" t="s">
        <v>89</v>
      </c>
      <c r="E71" s="12">
        <v>3516.4</v>
      </c>
      <c r="F71">
        <f t="shared" si="3"/>
        <v>3044978.3499999996</v>
      </c>
      <c r="G71" s="1">
        <f t="shared" si="2"/>
        <v>0.98416783321819712</v>
      </c>
    </row>
    <row r="72" spans="1:7" x14ac:dyDescent="0.5">
      <c r="A72" s="11" t="s">
        <v>88</v>
      </c>
      <c r="B72">
        <v>20</v>
      </c>
      <c r="D72" s="6" t="s">
        <v>138</v>
      </c>
      <c r="E72" s="12">
        <v>3030</v>
      </c>
      <c r="F72">
        <f t="shared" si="3"/>
        <v>3048008.3499999996</v>
      </c>
      <c r="G72" s="1">
        <f t="shared" si="2"/>
        <v>0.98514715989703905</v>
      </c>
    </row>
    <row r="73" spans="1:7" x14ac:dyDescent="0.5">
      <c r="A73" s="11" t="s">
        <v>69</v>
      </c>
      <c r="B73">
        <v>5</v>
      </c>
      <c r="D73" s="6" t="s">
        <v>90</v>
      </c>
      <c r="E73" s="12">
        <v>2958.02</v>
      </c>
      <c r="F73">
        <f t="shared" si="3"/>
        <v>3050966.3699999996</v>
      </c>
      <c r="G73" s="1">
        <f t="shared" si="2"/>
        <v>0.98610322191108135</v>
      </c>
    </row>
    <row r="74" spans="1:7" x14ac:dyDescent="0.5">
      <c r="A74" s="11" t="s">
        <v>95</v>
      </c>
      <c r="B74">
        <v>258.39999999999998</v>
      </c>
      <c r="D74" s="6" t="s">
        <v>102</v>
      </c>
      <c r="E74" s="12">
        <v>2920.26</v>
      </c>
      <c r="F74">
        <f t="shared" si="3"/>
        <v>3053886.6299999994</v>
      </c>
      <c r="G74" s="1">
        <f t="shared" si="2"/>
        <v>0.98704707951080239</v>
      </c>
    </row>
    <row r="75" spans="1:7" x14ac:dyDescent="0.5">
      <c r="A75" s="11" t="s">
        <v>41</v>
      </c>
      <c r="B75">
        <v>300</v>
      </c>
      <c r="D75" s="6" t="s">
        <v>46</v>
      </c>
      <c r="E75" s="12">
        <v>2880.03</v>
      </c>
      <c r="F75">
        <f t="shared" si="3"/>
        <v>3056766.6599999992</v>
      </c>
      <c r="G75" s="1">
        <f t="shared" si="2"/>
        <v>0.9879779343671935</v>
      </c>
    </row>
    <row r="76" spans="1:7" x14ac:dyDescent="0.5">
      <c r="A76" s="11" t="s">
        <v>51</v>
      </c>
      <c r="B76">
        <v>37</v>
      </c>
      <c r="D76" s="6" t="s">
        <v>62</v>
      </c>
      <c r="E76" s="12">
        <v>2880.03</v>
      </c>
      <c r="F76">
        <f t="shared" si="3"/>
        <v>3059646.689999999</v>
      </c>
      <c r="G76" s="1">
        <f t="shared" si="2"/>
        <v>0.98890878922358461</v>
      </c>
    </row>
    <row r="77" spans="1:7" x14ac:dyDescent="0.5">
      <c r="A77" s="11" t="s">
        <v>35</v>
      </c>
      <c r="B77">
        <v>21</v>
      </c>
      <c r="D77" s="6" t="s">
        <v>100</v>
      </c>
      <c r="E77" s="12">
        <v>2761.2</v>
      </c>
      <c r="F77">
        <f t="shared" si="3"/>
        <v>3062407.8899999992</v>
      </c>
      <c r="G77" s="1">
        <f t="shared" si="2"/>
        <v>0.98980123702081846</v>
      </c>
    </row>
    <row r="78" spans="1:7" x14ac:dyDescent="0.5">
      <c r="A78" s="11" t="s">
        <v>52</v>
      </c>
      <c r="B78">
        <v>32</v>
      </c>
      <c r="D78" s="6" t="s">
        <v>137</v>
      </c>
      <c r="E78" s="12">
        <v>2730</v>
      </c>
      <c r="F78">
        <f t="shared" si="3"/>
        <v>3065137.8899999992</v>
      </c>
      <c r="G78" s="1">
        <f t="shared" si="2"/>
        <v>0.99068360066215133</v>
      </c>
    </row>
    <row r="79" spans="1:7" x14ac:dyDescent="0.5">
      <c r="A79" s="11" t="s">
        <v>53</v>
      </c>
      <c r="B79">
        <v>95</v>
      </c>
      <c r="D79" s="6" t="s">
        <v>129</v>
      </c>
      <c r="E79" s="12">
        <v>2380</v>
      </c>
      <c r="F79">
        <f t="shared" si="3"/>
        <v>3067517.8899999992</v>
      </c>
      <c r="G79" s="1">
        <f t="shared" si="2"/>
        <v>0.99145284075972351</v>
      </c>
    </row>
    <row r="80" spans="1:7" x14ac:dyDescent="0.5">
      <c r="A80" s="11" t="s">
        <v>36</v>
      </c>
      <c r="B80">
        <v>51</v>
      </c>
      <c r="D80" s="6" t="s">
        <v>105</v>
      </c>
      <c r="E80" s="12">
        <v>2314.7399999999998</v>
      </c>
      <c r="F80">
        <f t="shared" si="3"/>
        <v>3069832.6299999994</v>
      </c>
      <c r="G80" s="1">
        <f t="shared" si="2"/>
        <v>0.99220098816453628</v>
      </c>
    </row>
    <row r="81" spans="1:7" x14ac:dyDescent="0.5">
      <c r="A81" s="11" t="s">
        <v>112</v>
      </c>
      <c r="B81">
        <v>105</v>
      </c>
      <c r="D81" s="6" t="s">
        <v>73</v>
      </c>
      <c r="E81" s="12">
        <v>2223.9700000000003</v>
      </c>
      <c r="F81">
        <f t="shared" si="3"/>
        <v>3072056.5999999996</v>
      </c>
      <c r="G81" s="1">
        <f t="shared" si="2"/>
        <v>0.99291979778630013</v>
      </c>
    </row>
    <row r="82" spans="1:7" x14ac:dyDescent="0.5">
      <c r="A82" s="11" t="s">
        <v>96</v>
      </c>
      <c r="B82">
        <v>75</v>
      </c>
      <c r="D82" s="6" t="s">
        <v>87</v>
      </c>
      <c r="E82" s="12">
        <v>2149.96</v>
      </c>
      <c r="F82">
        <f t="shared" si="3"/>
        <v>3074206.5599999996</v>
      </c>
      <c r="G82" s="1">
        <f t="shared" si="2"/>
        <v>0.99361468662671037</v>
      </c>
    </row>
    <row r="83" spans="1:7" x14ac:dyDescent="0.5">
      <c r="A83" s="11" t="s">
        <v>86</v>
      </c>
      <c r="B83">
        <v>10</v>
      </c>
      <c r="D83" s="6" t="s">
        <v>101</v>
      </c>
      <c r="E83" s="12">
        <v>2080.58</v>
      </c>
      <c r="F83">
        <f t="shared" si="3"/>
        <v>3076287.1399999997</v>
      </c>
      <c r="G83" s="1">
        <f t="shared" si="2"/>
        <v>0.99428715114864596</v>
      </c>
    </row>
    <row r="84" spans="1:7" x14ac:dyDescent="0.5">
      <c r="A84" s="11" t="s">
        <v>84</v>
      </c>
      <c r="B84">
        <v>3</v>
      </c>
      <c r="D84" s="6" t="s">
        <v>128</v>
      </c>
      <c r="E84" s="12">
        <v>1812</v>
      </c>
      <c r="F84">
        <f t="shared" si="3"/>
        <v>3078099.1399999997</v>
      </c>
      <c r="G84" s="1">
        <f t="shared" si="2"/>
        <v>0.99487280789520105</v>
      </c>
    </row>
    <row r="85" spans="1:7" x14ac:dyDescent="0.5">
      <c r="A85" s="11" t="s">
        <v>124</v>
      </c>
      <c r="B85">
        <v>16</v>
      </c>
      <c r="D85" s="6" t="s">
        <v>70</v>
      </c>
      <c r="E85" s="12">
        <v>1726.1200000000001</v>
      </c>
      <c r="F85">
        <f t="shared" si="3"/>
        <v>3079825.26</v>
      </c>
      <c r="G85" s="1">
        <f t="shared" si="2"/>
        <v>0.99543070735621841</v>
      </c>
    </row>
    <row r="86" spans="1:7" x14ac:dyDescent="0.5">
      <c r="A86" s="11" t="s">
        <v>82</v>
      </c>
      <c r="B86">
        <v>150</v>
      </c>
      <c r="D86" s="6" t="s">
        <v>91</v>
      </c>
      <c r="E86" s="12">
        <v>1558.17</v>
      </c>
      <c r="F86">
        <f t="shared" si="3"/>
        <v>3081383.4299999997</v>
      </c>
      <c r="G86" s="1">
        <f t="shared" si="2"/>
        <v>0.99593432367673695</v>
      </c>
    </row>
    <row r="87" spans="1:7" x14ac:dyDescent="0.5">
      <c r="A87" s="11" t="s">
        <v>148</v>
      </c>
      <c r="B87">
        <v>307.5</v>
      </c>
      <c r="D87" s="6" t="s">
        <v>88</v>
      </c>
      <c r="E87" s="12">
        <v>1548.16</v>
      </c>
      <c r="F87">
        <f t="shared" si="3"/>
        <v>3082931.59</v>
      </c>
      <c r="G87" s="1">
        <f t="shared" si="2"/>
        <v>0.99643470466390394</v>
      </c>
    </row>
    <row r="88" spans="1:7" x14ac:dyDescent="0.5">
      <c r="A88" s="11" t="s">
        <v>138</v>
      </c>
      <c r="B88">
        <v>6</v>
      </c>
      <c r="D88" s="6" t="s">
        <v>44</v>
      </c>
      <c r="E88" s="12">
        <v>1427.99</v>
      </c>
      <c r="F88">
        <f t="shared" si="3"/>
        <v>3084359.58</v>
      </c>
      <c r="G88" s="1">
        <f t="shared" si="2"/>
        <v>0.99689624549034617</v>
      </c>
    </row>
    <row r="89" spans="1:7" x14ac:dyDescent="0.5">
      <c r="A89" s="11" t="s">
        <v>134</v>
      </c>
      <c r="B89">
        <v>440</v>
      </c>
      <c r="D89" s="6" t="s">
        <v>125</v>
      </c>
      <c r="E89" s="12">
        <v>1220</v>
      </c>
      <c r="F89">
        <f t="shared" si="3"/>
        <v>3085579.58</v>
      </c>
      <c r="G89" s="1">
        <f t="shared" si="2"/>
        <v>0.99729056184288312</v>
      </c>
    </row>
    <row r="90" spans="1:7" x14ac:dyDescent="0.5">
      <c r="A90" s="11" t="s">
        <v>131</v>
      </c>
      <c r="B90">
        <v>1132</v>
      </c>
      <c r="D90" s="6" t="s">
        <v>141</v>
      </c>
      <c r="E90" s="12">
        <v>1150</v>
      </c>
      <c r="F90">
        <f t="shared" si="3"/>
        <v>3086729.58</v>
      </c>
      <c r="G90" s="1">
        <f t="shared" si="2"/>
        <v>0.99766225348666804</v>
      </c>
    </row>
    <row r="91" spans="1:7" x14ac:dyDescent="0.5">
      <c r="A91" s="11" t="s">
        <v>113</v>
      </c>
      <c r="B91">
        <v>140</v>
      </c>
      <c r="D91" s="6" t="s">
        <v>42</v>
      </c>
      <c r="E91" s="12">
        <v>1127.99</v>
      </c>
      <c r="F91">
        <f t="shared" si="3"/>
        <v>3087857.5700000003</v>
      </c>
      <c r="G91" s="1">
        <f t="shared" si="2"/>
        <v>0.9980268312756011</v>
      </c>
    </row>
    <row r="92" spans="1:7" x14ac:dyDescent="0.5">
      <c r="A92" s="11" t="s">
        <v>40</v>
      </c>
      <c r="B92">
        <v>325</v>
      </c>
      <c r="D92" s="6" t="s">
        <v>124</v>
      </c>
      <c r="E92" s="12">
        <v>1064</v>
      </c>
      <c r="F92">
        <f t="shared" si="3"/>
        <v>3088921.5700000003</v>
      </c>
      <c r="G92" s="1">
        <f t="shared" si="2"/>
        <v>0.99837072684863337</v>
      </c>
    </row>
    <row r="93" spans="1:7" x14ac:dyDescent="0.5">
      <c r="A93" s="11" t="s">
        <v>147</v>
      </c>
      <c r="B93">
        <v>450</v>
      </c>
      <c r="D93" s="6" t="s">
        <v>93</v>
      </c>
      <c r="E93" s="12">
        <v>1062</v>
      </c>
      <c r="F93">
        <f t="shared" si="3"/>
        <v>3089983.5700000003</v>
      </c>
      <c r="G93" s="1">
        <f t="shared" si="2"/>
        <v>0.99871397600141565</v>
      </c>
    </row>
    <row r="94" spans="1:7" x14ac:dyDescent="0.5">
      <c r="A94" s="11" t="s">
        <v>89</v>
      </c>
      <c r="B94">
        <v>20</v>
      </c>
      <c r="D94" s="6" t="s">
        <v>86</v>
      </c>
      <c r="E94" s="12">
        <v>962.76</v>
      </c>
      <c r="F94">
        <f t="shared" si="3"/>
        <v>3090946.33</v>
      </c>
      <c r="G94" s="1">
        <f t="shared" si="2"/>
        <v>0.99902514978138979</v>
      </c>
    </row>
    <row r="95" spans="1:7" x14ac:dyDescent="0.5">
      <c r="A95" s="11" t="s">
        <v>46</v>
      </c>
      <c r="B95">
        <v>16</v>
      </c>
      <c r="D95" s="6" t="s">
        <v>104</v>
      </c>
      <c r="E95" s="12">
        <v>849.36</v>
      </c>
      <c r="F95">
        <f t="shared" si="3"/>
        <v>3091795.69</v>
      </c>
      <c r="G95" s="1">
        <f t="shared" si="2"/>
        <v>0.99929967153318544</v>
      </c>
    </row>
    <row r="96" spans="1:7" x14ac:dyDescent="0.5">
      <c r="A96" s="11" t="s">
        <v>62</v>
      </c>
      <c r="B96">
        <v>8</v>
      </c>
      <c r="D96" s="6" t="s">
        <v>45</v>
      </c>
      <c r="E96" s="12">
        <v>815.99</v>
      </c>
      <c r="F96">
        <f t="shared" si="3"/>
        <v>3092611.68</v>
      </c>
      <c r="G96" s="1">
        <f t="shared" si="2"/>
        <v>0.99956340776310904</v>
      </c>
    </row>
    <row r="97" spans="1:7" x14ac:dyDescent="0.5">
      <c r="A97" s="11" t="s">
        <v>47</v>
      </c>
      <c r="B97">
        <v>22</v>
      </c>
      <c r="D97" s="6" t="s">
        <v>94</v>
      </c>
      <c r="E97" s="12">
        <v>542.79999999999995</v>
      </c>
      <c r="F97">
        <f t="shared" si="3"/>
        <v>3093154.48</v>
      </c>
      <c r="G97" s="1">
        <f t="shared" si="2"/>
        <v>0.99973884621897546</v>
      </c>
    </row>
    <row r="98" spans="1:7" x14ac:dyDescent="0.5">
      <c r="A98" s="11" t="s">
        <v>44</v>
      </c>
      <c r="B98">
        <v>7</v>
      </c>
      <c r="D98" s="6" t="s">
        <v>143</v>
      </c>
      <c r="E98" s="12">
        <v>504</v>
      </c>
      <c r="F98">
        <f t="shared" si="3"/>
        <v>3093658.48</v>
      </c>
      <c r="G98" s="1">
        <f t="shared" si="2"/>
        <v>0.99990174412199073</v>
      </c>
    </row>
    <row r="99" spans="1:7" x14ac:dyDescent="0.5">
      <c r="A99" s="11" t="s">
        <v>45</v>
      </c>
      <c r="B99">
        <v>2</v>
      </c>
      <c r="D99" s="6" t="s">
        <v>142</v>
      </c>
      <c r="E99" s="12">
        <v>304</v>
      </c>
      <c r="F99">
        <f t="shared" si="3"/>
        <v>3093962.48</v>
      </c>
      <c r="G99" s="1">
        <f t="shared" si="2"/>
        <v>1</v>
      </c>
    </row>
    <row r="100" spans="1:7" x14ac:dyDescent="0.5">
      <c r="A100" s="11" t="s">
        <v>162</v>
      </c>
      <c r="D100" s="11" t="s">
        <v>164</v>
      </c>
      <c r="E100">
        <f>SUM(E2:E99)</f>
        <v>3093962.48</v>
      </c>
    </row>
    <row r="101" spans="1:7" x14ac:dyDescent="0.5">
      <c r="A101" s="11" t="s">
        <v>150</v>
      </c>
      <c r="B101">
        <v>17038.8</v>
      </c>
    </row>
  </sheetData>
  <sortState xmlns:xlrd2="http://schemas.microsoft.com/office/spreadsheetml/2017/richdata2" ref="D2:E99">
    <sortCondition descending="1" ref="E2:E99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B7BDC-64A3-4D5B-A5FD-BAF2C26FCFB8}">
  <dimension ref="A1"/>
  <sheetViews>
    <sheetView topLeftCell="A23" workbookViewId="0">
      <selection activeCell="K11" sqref="K11"/>
    </sheetView>
  </sheetViews>
  <sheetFormatPr defaultRowHeight="15.75" x14ac:dyDescent="0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0744-9789-4BF1-B899-17D3AC810429}">
  <dimension ref="A1:AA101"/>
  <sheetViews>
    <sheetView topLeftCell="F1" workbookViewId="0">
      <selection activeCell="O1" sqref="O1:X26"/>
    </sheetView>
  </sheetViews>
  <sheetFormatPr defaultRowHeight="15.75" x14ac:dyDescent="0.5"/>
  <cols>
    <col min="1" max="1" width="32.8125" bestFit="1" customWidth="1"/>
    <col min="2" max="2" width="14.5625" bestFit="1" customWidth="1"/>
    <col min="3" max="4" width="4.6875" bestFit="1" customWidth="1"/>
    <col min="5" max="7" width="6.6875" bestFit="1" customWidth="1"/>
    <col min="8" max="8" width="3.9375" bestFit="1" customWidth="1"/>
    <col min="9" max="9" width="3.8125" bestFit="1" customWidth="1"/>
    <col min="10" max="10" width="6.375" bestFit="1" customWidth="1"/>
    <col min="11" max="11" width="10.25" bestFit="1" customWidth="1"/>
    <col min="15" max="15" width="20.5625" bestFit="1" customWidth="1"/>
    <col min="16" max="17" width="0" hidden="1" customWidth="1"/>
    <col min="18" max="18" width="6.25" hidden="1" customWidth="1"/>
    <col min="19" max="20" width="0" hidden="1" customWidth="1"/>
    <col min="21" max="21" width="13.0625" bestFit="1" customWidth="1"/>
  </cols>
  <sheetData>
    <row r="1" spans="1:27" x14ac:dyDescent="0.5">
      <c r="A1" s="19" t="s">
        <v>170</v>
      </c>
      <c r="B1" s="19" t="s">
        <v>168</v>
      </c>
      <c r="O1" s="28" t="s">
        <v>169</v>
      </c>
      <c r="P1" s="28" t="s">
        <v>151</v>
      </c>
      <c r="Q1" s="28" t="s">
        <v>152</v>
      </c>
      <c r="R1" s="28" t="s">
        <v>153</v>
      </c>
      <c r="S1" s="30" t="s">
        <v>154</v>
      </c>
      <c r="T1" s="30" t="s">
        <v>155</v>
      </c>
      <c r="U1" s="30" t="s">
        <v>231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</row>
    <row r="2" spans="1:27" x14ac:dyDescent="0.5">
      <c r="A2" s="19" t="s">
        <v>149</v>
      </c>
      <c r="B2" t="s">
        <v>154</v>
      </c>
      <c r="C2" t="s">
        <v>155</v>
      </c>
      <c r="D2" t="s">
        <v>156</v>
      </c>
      <c r="E2" t="s">
        <v>157</v>
      </c>
      <c r="F2" t="s">
        <v>158</v>
      </c>
      <c r="G2" t="s">
        <v>151</v>
      </c>
      <c r="H2" t="s">
        <v>152</v>
      </c>
      <c r="I2" t="s">
        <v>153</v>
      </c>
      <c r="J2" t="s">
        <v>162</v>
      </c>
      <c r="K2" t="s">
        <v>150</v>
      </c>
      <c r="O2" s="6" t="s">
        <v>127</v>
      </c>
      <c r="P2">
        <v>0</v>
      </c>
      <c r="Q2">
        <v>0</v>
      </c>
      <c r="R2">
        <v>0</v>
      </c>
      <c r="S2">
        <v>0</v>
      </c>
      <c r="T2">
        <v>40</v>
      </c>
      <c r="U2">
        <v>0</v>
      </c>
      <c r="V2">
        <v>0</v>
      </c>
      <c r="W2">
        <v>0</v>
      </c>
      <c r="X2">
        <v>0</v>
      </c>
    </row>
    <row r="3" spans="1:27" x14ac:dyDescent="0.5">
      <c r="A3" s="11" t="s">
        <v>139</v>
      </c>
      <c r="C3">
        <v>20</v>
      </c>
      <c r="D3">
        <v>20</v>
      </c>
      <c r="K3">
        <v>40</v>
      </c>
      <c r="O3" s="6" t="s">
        <v>31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-1</v>
      </c>
    </row>
    <row r="4" spans="1:27" x14ac:dyDescent="0.5">
      <c r="A4" s="11" t="s">
        <v>140</v>
      </c>
      <c r="C4">
        <v>20</v>
      </c>
      <c r="K4">
        <v>20</v>
      </c>
      <c r="O4" s="6" t="s">
        <v>130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7" x14ac:dyDescent="0.5">
      <c r="A5" s="11" t="s">
        <v>127</v>
      </c>
      <c r="C5">
        <v>40</v>
      </c>
      <c r="D5">
        <v>60</v>
      </c>
      <c r="E5">
        <v>80</v>
      </c>
      <c r="F5">
        <v>80</v>
      </c>
      <c r="K5">
        <v>260</v>
      </c>
      <c r="O5" s="6" t="s">
        <v>74</v>
      </c>
      <c r="P5">
        <v>0</v>
      </c>
      <c r="Q5">
        <v>0</v>
      </c>
      <c r="R5">
        <v>0</v>
      </c>
      <c r="S5">
        <v>0</v>
      </c>
      <c r="T5">
        <v>9</v>
      </c>
      <c r="U5">
        <v>0</v>
      </c>
      <c r="V5">
        <v>0</v>
      </c>
      <c r="W5">
        <v>0</v>
      </c>
      <c r="X5">
        <v>0</v>
      </c>
    </row>
    <row r="6" spans="1:27" x14ac:dyDescent="0.5">
      <c r="A6" s="11" t="s">
        <v>31</v>
      </c>
      <c r="D6">
        <v>84</v>
      </c>
      <c r="E6">
        <v>12</v>
      </c>
      <c r="F6">
        <v>24</v>
      </c>
      <c r="K6">
        <v>120</v>
      </c>
      <c r="O6" s="6" t="s">
        <v>64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7" x14ac:dyDescent="0.5">
      <c r="A7" s="11" t="s">
        <v>130</v>
      </c>
      <c r="D7">
        <v>160</v>
      </c>
      <c r="F7">
        <v>60</v>
      </c>
      <c r="K7">
        <v>220</v>
      </c>
      <c r="O7" s="6" t="s">
        <v>63</v>
      </c>
      <c r="P7">
        <v>195</v>
      </c>
      <c r="Q7">
        <v>0</v>
      </c>
      <c r="R7">
        <v>0</v>
      </c>
      <c r="S7">
        <v>0</v>
      </c>
      <c r="T7">
        <v>0</v>
      </c>
      <c r="U7">
        <v>195</v>
      </c>
      <c r="V7">
        <v>195</v>
      </c>
      <c r="W7">
        <v>30</v>
      </c>
      <c r="X7">
        <v>165</v>
      </c>
    </row>
    <row r="8" spans="1:27" x14ac:dyDescent="0.5">
      <c r="A8" s="11" t="s">
        <v>74</v>
      </c>
      <c r="C8">
        <v>9</v>
      </c>
      <c r="D8">
        <v>8</v>
      </c>
      <c r="E8">
        <v>12</v>
      </c>
      <c r="K8">
        <v>29</v>
      </c>
      <c r="O8" s="6" t="s">
        <v>116</v>
      </c>
      <c r="P8">
        <v>0</v>
      </c>
      <c r="Q8">
        <v>0</v>
      </c>
      <c r="R8">
        <v>25</v>
      </c>
      <c r="S8">
        <v>50</v>
      </c>
      <c r="T8">
        <v>25</v>
      </c>
      <c r="U8">
        <v>25</v>
      </c>
      <c r="V8">
        <v>25</v>
      </c>
      <c r="W8">
        <v>3.75</v>
      </c>
      <c r="X8">
        <v>21.25</v>
      </c>
    </row>
    <row r="9" spans="1:27" x14ac:dyDescent="0.5">
      <c r="A9" s="11" t="s">
        <v>37</v>
      </c>
      <c r="E9">
        <v>150</v>
      </c>
      <c r="F9">
        <v>200</v>
      </c>
      <c r="K9">
        <v>350</v>
      </c>
      <c r="O9" s="6" t="s">
        <v>56</v>
      </c>
      <c r="P9">
        <v>0</v>
      </c>
      <c r="Q9">
        <v>0</v>
      </c>
      <c r="R9">
        <v>0</v>
      </c>
      <c r="S9">
        <v>0</v>
      </c>
      <c r="T9">
        <v>25</v>
      </c>
      <c r="U9">
        <v>0</v>
      </c>
      <c r="V9">
        <v>0</v>
      </c>
      <c r="W9">
        <v>0</v>
      </c>
      <c r="X9">
        <v>0</v>
      </c>
    </row>
    <row r="10" spans="1:27" x14ac:dyDescent="0.5">
      <c r="A10" s="11" t="s">
        <v>142</v>
      </c>
      <c r="G10">
        <v>4</v>
      </c>
      <c r="K10">
        <v>4</v>
      </c>
      <c r="O10" s="6" t="s">
        <v>57</v>
      </c>
      <c r="P10">
        <v>75</v>
      </c>
      <c r="Q10">
        <v>0</v>
      </c>
      <c r="R10">
        <v>25</v>
      </c>
      <c r="S10">
        <v>0</v>
      </c>
      <c r="T10">
        <v>0</v>
      </c>
      <c r="U10">
        <v>100</v>
      </c>
      <c r="V10">
        <v>100</v>
      </c>
      <c r="W10">
        <v>0</v>
      </c>
      <c r="X10">
        <v>100</v>
      </c>
    </row>
    <row r="11" spans="1:27" x14ac:dyDescent="0.5">
      <c r="A11" s="11" t="s">
        <v>99</v>
      </c>
      <c r="D11">
        <v>10</v>
      </c>
      <c r="F11">
        <v>24</v>
      </c>
      <c r="H11">
        <v>16</v>
      </c>
      <c r="K11">
        <v>50</v>
      </c>
      <c r="O11" s="6" t="s">
        <v>174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>
        <v>0</v>
      </c>
      <c r="X11" t="e">
        <v>#N/A</v>
      </c>
    </row>
    <row r="12" spans="1:27" x14ac:dyDescent="0.5">
      <c r="A12" s="11" t="s">
        <v>126</v>
      </c>
      <c r="F12">
        <v>8</v>
      </c>
      <c r="G12">
        <v>2</v>
      </c>
      <c r="K12">
        <v>10</v>
      </c>
      <c r="O12" s="6" t="s">
        <v>26</v>
      </c>
      <c r="P12">
        <v>36</v>
      </c>
      <c r="Q12">
        <v>0</v>
      </c>
      <c r="R12">
        <v>0</v>
      </c>
      <c r="S12">
        <v>0</v>
      </c>
      <c r="T12">
        <v>0</v>
      </c>
      <c r="U12">
        <v>36</v>
      </c>
      <c r="V12">
        <v>36</v>
      </c>
      <c r="W12">
        <v>0</v>
      </c>
      <c r="X12">
        <v>36</v>
      </c>
    </row>
    <row r="13" spans="1:27" x14ac:dyDescent="0.5">
      <c r="A13" s="11" t="s">
        <v>55</v>
      </c>
      <c r="D13">
        <v>100</v>
      </c>
      <c r="F13">
        <v>100</v>
      </c>
      <c r="K13">
        <v>200</v>
      </c>
      <c r="O13" s="6" t="s">
        <v>68</v>
      </c>
      <c r="P13">
        <v>36</v>
      </c>
      <c r="Q13">
        <v>0</v>
      </c>
      <c r="R13">
        <v>0</v>
      </c>
      <c r="S13">
        <v>0</v>
      </c>
      <c r="T13">
        <v>0</v>
      </c>
      <c r="U13">
        <v>36</v>
      </c>
      <c r="V13">
        <v>36</v>
      </c>
      <c r="W13">
        <v>0</v>
      </c>
      <c r="X13">
        <v>36</v>
      </c>
    </row>
    <row r="14" spans="1:27" x14ac:dyDescent="0.5">
      <c r="A14" s="11" t="s">
        <v>54</v>
      </c>
      <c r="D14">
        <v>100</v>
      </c>
      <c r="F14">
        <v>100</v>
      </c>
      <c r="K14">
        <v>200</v>
      </c>
      <c r="O14" s="6" t="s">
        <v>109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7" x14ac:dyDescent="0.5">
      <c r="A15" s="11" t="s">
        <v>67</v>
      </c>
      <c r="D15">
        <v>140</v>
      </c>
      <c r="E15">
        <v>20</v>
      </c>
      <c r="K15">
        <v>160</v>
      </c>
      <c r="O15" s="6" t="s">
        <v>115</v>
      </c>
      <c r="P15">
        <v>10</v>
      </c>
      <c r="Q15">
        <v>0</v>
      </c>
      <c r="R15">
        <v>0</v>
      </c>
      <c r="S15">
        <v>0</v>
      </c>
      <c r="T15">
        <v>12</v>
      </c>
      <c r="U15">
        <v>10</v>
      </c>
      <c r="V15">
        <v>10</v>
      </c>
      <c r="W15">
        <v>15</v>
      </c>
      <c r="X15">
        <v>-5</v>
      </c>
    </row>
    <row r="16" spans="1:27" x14ac:dyDescent="0.5">
      <c r="A16" s="11" t="s">
        <v>76</v>
      </c>
      <c r="D16">
        <v>30</v>
      </c>
      <c r="G16">
        <v>12</v>
      </c>
      <c r="K16">
        <v>42</v>
      </c>
      <c r="O16" s="6" t="s">
        <v>111</v>
      </c>
      <c r="P16">
        <v>0</v>
      </c>
      <c r="Q16">
        <v>0</v>
      </c>
      <c r="R16">
        <v>0</v>
      </c>
      <c r="S16">
        <v>0</v>
      </c>
      <c r="T16">
        <v>35</v>
      </c>
      <c r="U16">
        <v>0</v>
      </c>
      <c r="V16">
        <v>0</v>
      </c>
      <c r="W16">
        <v>0</v>
      </c>
      <c r="X16">
        <v>0</v>
      </c>
    </row>
    <row r="17" spans="1:24" x14ac:dyDescent="0.5">
      <c r="A17" s="11" t="s">
        <v>73</v>
      </c>
      <c r="E17">
        <v>2</v>
      </c>
      <c r="H17">
        <v>1</v>
      </c>
      <c r="K17">
        <v>3</v>
      </c>
      <c r="O17" s="6" t="s">
        <v>50</v>
      </c>
      <c r="P17">
        <v>70</v>
      </c>
      <c r="Q17">
        <v>0</v>
      </c>
      <c r="R17">
        <v>0</v>
      </c>
      <c r="S17">
        <v>0</v>
      </c>
      <c r="T17">
        <v>35</v>
      </c>
      <c r="U17">
        <v>70</v>
      </c>
      <c r="V17">
        <v>70</v>
      </c>
      <c r="W17">
        <v>25.5</v>
      </c>
      <c r="X17">
        <v>44.5</v>
      </c>
    </row>
    <row r="18" spans="1:24" x14ac:dyDescent="0.5">
      <c r="A18" s="11" t="s">
        <v>91</v>
      </c>
      <c r="H18">
        <v>28</v>
      </c>
      <c r="K18">
        <v>28</v>
      </c>
      <c r="O18" s="6" t="s">
        <v>75</v>
      </c>
      <c r="P18">
        <v>0</v>
      </c>
      <c r="Q18">
        <v>0</v>
      </c>
      <c r="R18">
        <v>0</v>
      </c>
      <c r="S18">
        <v>0</v>
      </c>
      <c r="T18">
        <v>25</v>
      </c>
      <c r="U18">
        <v>0</v>
      </c>
      <c r="V18">
        <v>0</v>
      </c>
      <c r="W18">
        <v>0</v>
      </c>
      <c r="X18">
        <v>0</v>
      </c>
    </row>
    <row r="19" spans="1:24" x14ac:dyDescent="0.5">
      <c r="A19" s="11" t="s">
        <v>100</v>
      </c>
      <c r="C19">
        <v>10</v>
      </c>
      <c r="K19">
        <v>10</v>
      </c>
      <c r="O19" s="6" t="s">
        <v>133</v>
      </c>
      <c r="P19">
        <v>0</v>
      </c>
      <c r="Q19">
        <v>0</v>
      </c>
      <c r="R19">
        <v>0</v>
      </c>
      <c r="S19">
        <v>0</v>
      </c>
      <c r="T19">
        <v>196</v>
      </c>
      <c r="U19">
        <v>0</v>
      </c>
      <c r="V19">
        <v>0</v>
      </c>
      <c r="W19">
        <v>0</v>
      </c>
      <c r="X19">
        <v>0</v>
      </c>
    </row>
    <row r="20" spans="1:24" x14ac:dyDescent="0.5">
      <c r="A20" s="11" t="s">
        <v>30</v>
      </c>
      <c r="D20">
        <v>4</v>
      </c>
      <c r="E20">
        <v>20</v>
      </c>
      <c r="F20">
        <v>16</v>
      </c>
      <c r="G20">
        <v>40</v>
      </c>
      <c r="K20">
        <v>80</v>
      </c>
      <c r="O20" s="6" t="s">
        <v>49</v>
      </c>
      <c r="P20">
        <v>0</v>
      </c>
      <c r="Q20">
        <v>0</v>
      </c>
      <c r="R20">
        <v>0</v>
      </c>
      <c r="S20">
        <v>0</v>
      </c>
      <c r="T20">
        <v>25</v>
      </c>
      <c r="U20">
        <v>0</v>
      </c>
      <c r="V20">
        <v>0</v>
      </c>
      <c r="W20">
        <v>0</v>
      </c>
      <c r="X20">
        <v>0</v>
      </c>
    </row>
    <row r="21" spans="1:24" x14ac:dyDescent="0.5">
      <c r="A21" s="11" t="s">
        <v>137</v>
      </c>
      <c r="D21">
        <v>21</v>
      </c>
      <c r="K21">
        <v>21</v>
      </c>
      <c r="O21" s="6" t="s">
        <v>95</v>
      </c>
      <c r="P21">
        <v>35</v>
      </c>
      <c r="Q21">
        <v>0</v>
      </c>
      <c r="R21">
        <v>0</v>
      </c>
      <c r="S21">
        <v>0</v>
      </c>
      <c r="T21">
        <v>35</v>
      </c>
      <c r="U21">
        <v>35</v>
      </c>
      <c r="V21">
        <v>35</v>
      </c>
      <c r="W21">
        <v>0.5</v>
      </c>
      <c r="X21">
        <v>34.5</v>
      </c>
    </row>
    <row r="22" spans="1:24" x14ac:dyDescent="0.5">
      <c r="A22" s="11" t="s">
        <v>107</v>
      </c>
      <c r="D22">
        <v>35</v>
      </c>
      <c r="K22">
        <v>35</v>
      </c>
      <c r="O22" s="6" t="s">
        <v>41</v>
      </c>
      <c r="P22">
        <v>0</v>
      </c>
      <c r="Q22">
        <v>0</v>
      </c>
      <c r="R22">
        <v>0</v>
      </c>
      <c r="S22">
        <v>0</v>
      </c>
      <c r="T22">
        <v>50</v>
      </c>
      <c r="U22">
        <v>0</v>
      </c>
      <c r="V22">
        <v>0</v>
      </c>
      <c r="W22">
        <v>0</v>
      </c>
      <c r="X22">
        <v>0</v>
      </c>
    </row>
    <row r="23" spans="1:24" x14ac:dyDescent="0.5">
      <c r="A23" s="11" t="s">
        <v>32</v>
      </c>
      <c r="B23">
        <v>10</v>
      </c>
      <c r="C23">
        <v>10</v>
      </c>
      <c r="F23">
        <v>27</v>
      </c>
      <c r="G23">
        <v>15</v>
      </c>
      <c r="K23">
        <v>62</v>
      </c>
      <c r="O23" s="6" t="s">
        <v>148</v>
      </c>
      <c r="P23">
        <v>125</v>
      </c>
      <c r="Q23">
        <v>0</v>
      </c>
      <c r="R23">
        <v>0</v>
      </c>
      <c r="S23">
        <v>37.5</v>
      </c>
      <c r="T23">
        <v>25</v>
      </c>
      <c r="U23">
        <v>125</v>
      </c>
      <c r="V23">
        <v>162.5</v>
      </c>
      <c r="W23">
        <v>2.75</v>
      </c>
      <c r="X23">
        <v>159.75</v>
      </c>
    </row>
    <row r="24" spans="1:24" x14ac:dyDescent="0.5">
      <c r="A24" s="11" t="s">
        <v>119</v>
      </c>
      <c r="C24">
        <v>3</v>
      </c>
      <c r="K24">
        <v>3</v>
      </c>
      <c r="O24" s="6" t="s">
        <v>131</v>
      </c>
      <c r="P24">
        <v>320</v>
      </c>
      <c r="Q24">
        <v>0</v>
      </c>
      <c r="R24">
        <v>0</v>
      </c>
      <c r="S24">
        <v>0</v>
      </c>
      <c r="T24">
        <v>192</v>
      </c>
      <c r="U24">
        <v>320</v>
      </c>
      <c r="V24">
        <v>320</v>
      </c>
      <c r="W24">
        <v>15</v>
      </c>
      <c r="X24">
        <v>305</v>
      </c>
    </row>
    <row r="25" spans="1:24" x14ac:dyDescent="0.5">
      <c r="A25" s="11" t="s">
        <v>90</v>
      </c>
      <c r="H25">
        <v>12</v>
      </c>
      <c r="K25">
        <v>12</v>
      </c>
      <c r="O25" s="6" t="s">
        <v>40</v>
      </c>
      <c r="P25">
        <v>0</v>
      </c>
      <c r="Q25">
        <v>0</v>
      </c>
      <c r="R25">
        <v>0</v>
      </c>
      <c r="S25">
        <v>0</v>
      </c>
      <c r="T25">
        <v>50</v>
      </c>
      <c r="U25">
        <v>0</v>
      </c>
      <c r="V25">
        <v>0</v>
      </c>
      <c r="W25">
        <v>0</v>
      </c>
      <c r="X25">
        <v>0</v>
      </c>
    </row>
    <row r="26" spans="1:24" x14ac:dyDescent="0.5">
      <c r="A26" s="11" t="s">
        <v>78</v>
      </c>
      <c r="D26">
        <v>57</v>
      </c>
      <c r="G26">
        <v>11</v>
      </c>
      <c r="K26">
        <v>68</v>
      </c>
      <c r="O26" s="29" t="s">
        <v>147</v>
      </c>
      <c r="P26">
        <v>0</v>
      </c>
      <c r="Q26">
        <v>0</v>
      </c>
      <c r="R26">
        <v>0</v>
      </c>
      <c r="S26">
        <v>125</v>
      </c>
      <c r="T26">
        <v>50</v>
      </c>
      <c r="U26">
        <v>0</v>
      </c>
      <c r="V26">
        <v>125</v>
      </c>
      <c r="W26">
        <v>0.5</v>
      </c>
      <c r="X26">
        <v>124.5</v>
      </c>
    </row>
    <row r="27" spans="1:24" x14ac:dyDescent="0.5">
      <c r="A27" s="11" t="s">
        <v>64</v>
      </c>
      <c r="D27">
        <v>130</v>
      </c>
      <c r="E27">
        <v>40</v>
      </c>
      <c r="K27">
        <v>170</v>
      </c>
    </row>
    <row r="28" spans="1:24" x14ac:dyDescent="0.5">
      <c r="A28" s="11" t="s">
        <v>118</v>
      </c>
      <c r="F28">
        <v>5000</v>
      </c>
      <c r="K28">
        <v>5000</v>
      </c>
    </row>
    <row r="29" spans="1:24" x14ac:dyDescent="0.5">
      <c r="A29" s="11" t="s">
        <v>39</v>
      </c>
      <c r="C29">
        <v>15</v>
      </c>
      <c r="F29">
        <v>9</v>
      </c>
      <c r="G29">
        <v>5</v>
      </c>
      <c r="K29">
        <v>29</v>
      </c>
    </row>
    <row r="30" spans="1:24" x14ac:dyDescent="0.5">
      <c r="A30" s="11" t="s">
        <v>63</v>
      </c>
      <c r="D30">
        <v>795</v>
      </c>
      <c r="E30">
        <v>795</v>
      </c>
      <c r="F30">
        <v>455</v>
      </c>
      <c r="G30">
        <v>195</v>
      </c>
      <c r="K30">
        <v>2240</v>
      </c>
    </row>
    <row r="31" spans="1:24" x14ac:dyDescent="0.5">
      <c r="A31" s="11" t="s">
        <v>70</v>
      </c>
      <c r="E31">
        <v>3</v>
      </c>
      <c r="I31">
        <v>1</v>
      </c>
      <c r="K31">
        <v>4</v>
      </c>
    </row>
    <row r="32" spans="1:24" x14ac:dyDescent="0.5">
      <c r="A32" s="11" t="s">
        <v>116</v>
      </c>
      <c r="B32">
        <v>50</v>
      </c>
      <c r="C32">
        <v>25</v>
      </c>
      <c r="D32">
        <v>50</v>
      </c>
      <c r="E32">
        <v>125</v>
      </c>
      <c r="I32">
        <v>25</v>
      </c>
      <c r="K32">
        <v>275</v>
      </c>
    </row>
    <row r="33" spans="1:11" x14ac:dyDescent="0.5">
      <c r="A33" s="11" t="s">
        <v>56</v>
      </c>
      <c r="C33">
        <v>25</v>
      </c>
      <c r="D33">
        <v>50</v>
      </c>
      <c r="E33">
        <v>25</v>
      </c>
      <c r="K33">
        <v>100</v>
      </c>
    </row>
    <row r="34" spans="1:11" x14ac:dyDescent="0.5">
      <c r="A34" s="11" t="s">
        <v>80</v>
      </c>
      <c r="D34">
        <v>25</v>
      </c>
      <c r="I34">
        <v>25</v>
      </c>
      <c r="K34">
        <v>50</v>
      </c>
    </row>
    <row r="35" spans="1:11" x14ac:dyDescent="0.5">
      <c r="A35" s="11" t="s">
        <v>57</v>
      </c>
      <c r="D35">
        <v>150</v>
      </c>
      <c r="E35">
        <v>250</v>
      </c>
      <c r="G35">
        <v>75</v>
      </c>
      <c r="I35">
        <v>25</v>
      </c>
      <c r="K35">
        <v>500</v>
      </c>
    </row>
    <row r="36" spans="1:11" x14ac:dyDescent="0.5">
      <c r="A36" s="11" t="s">
        <v>48</v>
      </c>
      <c r="C36">
        <v>50</v>
      </c>
      <c r="D36">
        <v>50</v>
      </c>
      <c r="E36">
        <v>25</v>
      </c>
      <c r="F36">
        <v>25</v>
      </c>
      <c r="K36">
        <v>150</v>
      </c>
    </row>
    <row r="37" spans="1:11" x14ac:dyDescent="0.5">
      <c r="A37" s="11" t="s">
        <v>143</v>
      </c>
      <c r="G37">
        <v>8</v>
      </c>
      <c r="K37">
        <v>8</v>
      </c>
    </row>
    <row r="38" spans="1:11" x14ac:dyDescent="0.5">
      <c r="A38" s="11" t="s">
        <v>26</v>
      </c>
      <c r="D38">
        <v>58</v>
      </c>
      <c r="E38">
        <v>35.5</v>
      </c>
      <c r="F38">
        <v>27</v>
      </c>
      <c r="G38">
        <v>36</v>
      </c>
      <c r="K38">
        <v>156.5</v>
      </c>
    </row>
    <row r="39" spans="1:11" x14ac:dyDescent="0.5">
      <c r="A39" s="11" t="s">
        <v>101</v>
      </c>
      <c r="E39">
        <v>10</v>
      </c>
      <c r="F39">
        <v>24</v>
      </c>
      <c r="K39">
        <v>34</v>
      </c>
    </row>
    <row r="40" spans="1:11" x14ac:dyDescent="0.5">
      <c r="A40" s="11" t="s">
        <v>102</v>
      </c>
      <c r="E40">
        <v>10</v>
      </c>
      <c r="K40">
        <v>10</v>
      </c>
    </row>
    <row r="41" spans="1:11" x14ac:dyDescent="0.5">
      <c r="A41" s="11" t="s">
        <v>128</v>
      </c>
      <c r="F41">
        <v>6</v>
      </c>
      <c r="K41">
        <v>6</v>
      </c>
    </row>
    <row r="42" spans="1:11" x14ac:dyDescent="0.5">
      <c r="A42" s="11" t="s">
        <v>125</v>
      </c>
      <c r="F42">
        <v>16</v>
      </c>
      <c r="G42">
        <v>4</v>
      </c>
      <c r="K42">
        <v>20</v>
      </c>
    </row>
    <row r="43" spans="1:11" x14ac:dyDescent="0.5">
      <c r="A43" s="11" t="s">
        <v>108</v>
      </c>
      <c r="C43">
        <v>35</v>
      </c>
      <c r="D43">
        <v>70</v>
      </c>
      <c r="F43">
        <v>69.900000000000006</v>
      </c>
      <c r="K43">
        <v>174.9</v>
      </c>
    </row>
    <row r="44" spans="1:11" x14ac:dyDescent="0.5">
      <c r="A44" s="11" t="s">
        <v>141</v>
      </c>
      <c r="G44">
        <v>11</v>
      </c>
      <c r="K44">
        <v>11</v>
      </c>
    </row>
    <row r="45" spans="1:11" x14ac:dyDescent="0.5">
      <c r="A45" s="11" t="s">
        <v>68</v>
      </c>
      <c r="D45">
        <v>54</v>
      </c>
      <c r="E45">
        <v>28</v>
      </c>
      <c r="G45">
        <v>36</v>
      </c>
      <c r="K45">
        <v>118</v>
      </c>
    </row>
    <row r="46" spans="1:11" x14ac:dyDescent="0.5">
      <c r="A46" s="11" t="s">
        <v>79</v>
      </c>
      <c r="D46">
        <v>35</v>
      </c>
      <c r="K46">
        <v>35</v>
      </c>
    </row>
    <row r="47" spans="1:11" x14ac:dyDescent="0.5">
      <c r="A47" s="11" t="s">
        <v>104</v>
      </c>
      <c r="E47">
        <v>5</v>
      </c>
      <c r="K47">
        <v>5</v>
      </c>
    </row>
    <row r="48" spans="1:11" x14ac:dyDescent="0.5">
      <c r="A48" s="11" t="s">
        <v>105</v>
      </c>
      <c r="D48">
        <v>20</v>
      </c>
      <c r="G48">
        <v>20</v>
      </c>
      <c r="K48">
        <v>40</v>
      </c>
    </row>
    <row r="49" spans="1:11" x14ac:dyDescent="0.5">
      <c r="A49" s="11" t="s">
        <v>103</v>
      </c>
      <c r="C49">
        <v>16</v>
      </c>
      <c r="E49">
        <v>79</v>
      </c>
      <c r="F49">
        <v>8</v>
      </c>
      <c r="G49">
        <v>8</v>
      </c>
      <c r="K49">
        <v>111</v>
      </c>
    </row>
    <row r="50" spans="1:11" x14ac:dyDescent="0.5">
      <c r="A50" s="11" t="s">
        <v>94</v>
      </c>
      <c r="H50">
        <v>10</v>
      </c>
      <c r="K50">
        <v>10</v>
      </c>
    </row>
    <row r="51" spans="1:11" x14ac:dyDescent="0.5">
      <c r="A51" s="11" t="s">
        <v>109</v>
      </c>
      <c r="D51">
        <v>70</v>
      </c>
      <c r="F51">
        <v>62</v>
      </c>
      <c r="K51">
        <v>132</v>
      </c>
    </row>
    <row r="52" spans="1:11" x14ac:dyDescent="0.5">
      <c r="A52" s="11" t="s">
        <v>71</v>
      </c>
      <c r="B52">
        <v>2</v>
      </c>
      <c r="E52">
        <v>5</v>
      </c>
      <c r="H52">
        <v>2</v>
      </c>
      <c r="K52">
        <v>9</v>
      </c>
    </row>
    <row r="53" spans="1:11" x14ac:dyDescent="0.5">
      <c r="A53" s="11" t="s">
        <v>87</v>
      </c>
      <c r="B53">
        <v>20</v>
      </c>
      <c r="H53">
        <v>20</v>
      </c>
      <c r="K53">
        <v>40</v>
      </c>
    </row>
    <row r="54" spans="1:11" x14ac:dyDescent="0.5">
      <c r="A54" s="11" t="s">
        <v>93</v>
      </c>
      <c r="H54">
        <v>2</v>
      </c>
      <c r="K54">
        <v>2</v>
      </c>
    </row>
    <row r="55" spans="1:11" x14ac:dyDescent="0.5">
      <c r="A55" s="11" t="s">
        <v>129</v>
      </c>
      <c r="F55">
        <v>10</v>
      </c>
      <c r="K55">
        <v>10</v>
      </c>
    </row>
    <row r="56" spans="1:11" x14ac:dyDescent="0.5">
      <c r="A56" s="11" t="s">
        <v>115</v>
      </c>
      <c r="C56">
        <v>12</v>
      </c>
      <c r="D56">
        <v>15</v>
      </c>
      <c r="E56">
        <v>55</v>
      </c>
      <c r="G56">
        <v>10</v>
      </c>
      <c r="K56">
        <v>92</v>
      </c>
    </row>
    <row r="57" spans="1:11" x14ac:dyDescent="0.5">
      <c r="A57" s="11" t="s">
        <v>81</v>
      </c>
      <c r="D57">
        <v>10</v>
      </c>
      <c r="K57">
        <v>10</v>
      </c>
    </row>
    <row r="58" spans="1:11" x14ac:dyDescent="0.5">
      <c r="A58" s="11" t="s">
        <v>110</v>
      </c>
      <c r="F58">
        <v>70</v>
      </c>
      <c r="K58">
        <v>70</v>
      </c>
    </row>
    <row r="59" spans="1:11" x14ac:dyDescent="0.5">
      <c r="A59" s="11" t="s">
        <v>83</v>
      </c>
      <c r="C59">
        <v>12</v>
      </c>
      <c r="K59">
        <v>12</v>
      </c>
    </row>
    <row r="60" spans="1:11" x14ac:dyDescent="0.5">
      <c r="A60" s="11" t="s">
        <v>85</v>
      </c>
      <c r="B60">
        <v>10</v>
      </c>
      <c r="E60">
        <v>1</v>
      </c>
      <c r="G60">
        <v>5</v>
      </c>
      <c r="K60">
        <v>16</v>
      </c>
    </row>
    <row r="61" spans="1:11" x14ac:dyDescent="0.5">
      <c r="A61" s="11" t="s">
        <v>61</v>
      </c>
      <c r="E61">
        <v>16</v>
      </c>
      <c r="K61">
        <v>16</v>
      </c>
    </row>
    <row r="62" spans="1:11" x14ac:dyDescent="0.5">
      <c r="A62" s="11" t="s">
        <v>111</v>
      </c>
      <c r="C62">
        <v>35</v>
      </c>
      <c r="D62">
        <v>35</v>
      </c>
      <c r="F62">
        <v>158</v>
      </c>
      <c r="K62">
        <v>228</v>
      </c>
    </row>
    <row r="63" spans="1:11" x14ac:dyDescent="0.5">
      <c r="A63" s="11" t="s">
        <v>50</v>
      </c>
      <c r="C63">
        <v>35</v>
      </c>
      <c r="D63">
        <v>175</v>
      </c>
      <c r="E63">
        <v>350</v>
      </c>
      <c r="F63">
        <v>175</v>
      </c>
      <c r="G63">
        <v>70</v>
      </c>
      <c r="K63">
        <v>805</v>
      </c>
    </row>
    <row r="64" spans="1:11" x14ac:dyDescent="0.5">
      <c r="A64" s="11" t="s">
        <v>42</v>
      </c>
      <c r="F64">
        <v>6</v>
      </c>
      <c r="K64">
        <v>6</v>
      </c>
    </row>
    <row r="65" spans="1:11" x14ac:dyDescent="0.5">
      <c r="A65" s="11" t="s">
        <v>92</v>
      </c>
      <c r="G65">
        <v>1.5</v>
      </c>
      <c r="H65">
        <v>2</v>
      </c>
      <c r="K65">
        <v>3.5</v>
      </c>
    </row>
    <row r="66" spans="1:11" x14ac:dyDescent="0.5">
      <c r="A66" s="11" t="s">
        <v>75</v>
      </c>
      <c r="C66">
        <v>25</v>
      </c>
      <c r="D66">
        <v>50</v>
      </c>
      <c r="E66">
        <v>100</v>
      </c>
      <c r="K66">
        <v>175</v>
      </c>
    </row>
    <row r="67" spans="1:11" x14ac:dyDescent="0.5">
      <c r="A67" s="11" t="s">
        <v>133</v>
      </c>
      <c r="C67">
        <v>196</v>
      </c>
      <c r="D67">
        <v>64</v>
      </c>
      <c r="E67">
        <v>108</v>
      </c>
      <c r="K67">
        <v>368</v>
      </c>
    </row>
    <row r="68" spans="1:11" x14ac:dyDescent="0.5">
      <c r="A68" s="11" t="s">
        <v>49</v>
      </c>
      <c r="C68">
        <v>25</v>
      </c>
      <c r="D68">
        <v>50</v>
      </c>
      <c r="E68">
        <v>50</v>
      </c>
      <c r="F68">
        <v>25</v>
      </c>
      <c r="K68">
        <v>150</v>
      </c>
    </row>
    <row r="69" spans="1:11" x14ac:dyDescent="0.5">
      <c r="A69" s="11" t="s">
        <v>135</v>
      </c>
      <c r="D69">
        <v>140</v>
      </c>
      <c r="K69">
        <v>140</v>
      </c>
    </row>
    <row r="70" spans="1:11" x14ac:dyDescent="0.5">
      <c r="A70" s="11" t="s">
        <v>136</v>
      </c>
      <c r="D70">
        <v>90</v>
      </c>
      <c r="K70">
        <v>90</v>
      </c>
    </row>
    <row r="71" spans="1:11" x14ac:dyDescent="0.5">
      <c r="A71" s="11" t="s">
        <v>72</v>
      </c>
      <c r="B71">
        <v>4</v>
      </c>
      <c r="E71">
        <v>5</v>
      </c>
      <c r="H71">
        <v>1</v>
      </c>
      <c r="K71">
        <v>10</v>
      </c>
    </row>
    <row r="72" spans="1:11" x14ac:dyDescent="0.5">
      <c r="A72" s="11" t="s">
        <v>88</v>
      </c>
      <c r="B72">
        <v>20</v>
      </c>
      <c r="K72">
        <v>20</v>
      </c>
    </row>
    <row r="73" spans="1:11" x14ac:dyDescent="0.5">
      <c r="A73" s="11" t="s">
        <v>69</v>
      </c>
      <c r="E73">
        <v>5</v>
      </c>
      <c r="K73">
        <v>5</v>
      </c>
    </row>
    <row r="74" spans="1:11" x14ac:dyDescent="0.5">
      <c r="A74" s="11" t="s">
        <v>95</v>
      </c>
      <c r="C74">
        <v>35</v>
      </c>
      <c r="D74">
        <v>35</v>
      </c>
      <c r="E74">
        <v>95</v>
      </c>
      <c r="F74">
        <v>58.4</v>
      </c>
      <c r="G74">
        <v>35</v>
      </c>
      <c r="K74">
        <v>258.39999999999998</v>
      </c>
    </row>
    <row r="75" spans="1:11" x14ac:dyDescent="0.5">
      <c r="A75" s="11" t="s">
        <v>41</v>
      </c>
      <c r="C75">
        <v>50</v>
      </c>
      <c r="E75">
        <v>200</v>
      </c>
      <c r="F75">
        <v>50</v>
      </c>
      <c r="K75">
        <v>300</v>
      </c>
    </row>
    <row r="76" spans="1:11" x14ac:dyDescent="0.5">
      <c r="A76" s="11" t="s">
        <v>51</v>
      </c>
      <c r="D76">
        <v>27</v>
      </c>
      <c r="F76">
        <v>10</v>
      </c>
      <c r="K76">
        <v>37</v>
      </c>
    </row>
    <row r="77" spans="1:11" x14ac:dyDescent="0.5">
      <c r="A77" s="11" t="s">
        <v>35</v>
      </c>
      <c r="D77">
        <v>3</v>
      </c>
      <c r="E77">
        <v>5</v>
      </c>
      <c r="F77">
        <v>10</v>
      </c>
      <c r="I77">
        <v>3</v>
      </c>
      <c r="K77">
        <v>21</v>
      </c>
    </row>
    <row r="78" spans="1:11" x14ac:dyDescent="0.5">
      <c r="A78" s="11" t="s">
        <v>52</v>
      </c>
      <c r="D78">
        <v>22</v>
      </c>
      <c r="F78">
        <v>10</v>
      </c>
      <c r="K78">
        <v>32</v>
      </c>
    </row>
    <row r="79" spans="1:11" x14ac:dyDescent="0.5">
      <c r="A79" s="11" t="s">
        <v>53</v>
      </c>
      <c r="D79">
        <v>20</v>
      </c>
      <c r="E79">
        <v>40</v>
      </c>
      <c r="F79">
        <v>20</v>
      </c>
      <c r="I79">
        <v>15</v>
      </c>
      <c r="K79">
        <v>95</v>
      </c>
    </row>
    <row r="80" spans="1:11" x14ac:dyDescent="0.5">
      <c r="A80" s="11" t="s">
        <v>36</v>
      </c>
      <c r="D80">
        <v>8</v>
      </c>
      <c r="E80">
        <v>10</v>
      </c>
      <c r="F80">
        <v>13</v>
      </c>
      <c r="I80">
        <v>20</v>
      </c>
      <c r="K80">
        <v>51</v>
      </c>
    </row>
    <row r="81" spans="1:11" x14ac:dyDescent="0.5">
      <c r="A81" s="11" t="s">
        <v>112</v>
      </c>
      <c r="D81">
        <v>70</v>
      </c>
      <c r="F81">
        <v>35</v>
      </c>
      <c r="K81">
        <v>105</v>
      </c>
    </row>
    <row r="82" spans="1:11" x14ac:dyDescent="0.5">
      <c r="A82" s="11" t="s">
        <v>96</v>
      </c>
      <c r="G82">
        <v>75</v>
      </c>
      <c r="K82">
        <v>75</v>
      </c>
    </row>
    <row r="83" spans="1:11" x14ac:dyDescent="0.5">
      <c r="A83" s="11" t="s">
        <v>86</v>
      </c>
      <c r="B83">
        <v>10</v>
      </c>
      <c r="K83">
        <v>10</v>
      </c>
    </row>
    <row r="84" spans="1:11" x14ac:dyDescent="0.5">
      <c r="A84" s="11" t="s">
        <v>84</v>
      </c>
      <c r="C84">
        <v>3</v>
      </c>
      <c r="K84">
        <v>3</v>
      </c>
    </row>
    <row r="85" spans="1:11" x14ac:dyDescent="0.5">
      <c r="A85" s="11" t="s">
        <v>124</v>
      </c>
      <c r="F85">
        <v>8</v>
      </c>
      <c r="G85">
        <v>8</v>
      </c>
      <c r="K85">
        <v>16</v>
      </c>
    </row>
    <row r="86" spans="1:11" x14ac:dyDescent="0.5">
      <c r="A86" s="11" t="s">
        <v>82</v>
      </c>
      <c r="D86">
        <v>150</v>
      </c>
      <c r="K86">
        <v>150</v>
      </c>
    </row>
    <row r="87" spans="1:11" x14ac:dyDescent="0.5">
      <c r="A87" s="11" t="s">
        <v>148</v>
      </c>
      <c r="B87">
        <v>37.5</v>
      </c>
      <c r="C87">
        <v>25</v>
      </c>
      <c r="D87">
        <v>40</v>
      </c>
      <c r="E87">
        <v>40</v>
      </c>
      <c r="F87">
        <v>40</v>
      </c>
      <c r="G87">
        <v>125</v>
      </c>
      <c r="K87">
        <v>307.5</v>
      </c>
    </row>
    <row r="88" spans="1:11" x14ac:dyDescent="0.5">
      <c r="A88" s="11" t="s">
        <v>138</v>
      </c>
      <c r="C88">
        <v>6</v>
      </c>
      <c r="K88">
        <v>6</v>
      </c>
    </row>
    <row r="89" spans="1:11" x14ac:dyDescent="0.5">
      <c r="A89" s="11" t="s">
        <v>134</v>
      </c>
      <c r="C89">
        <v>280</v>
      </c>
      <c r="E89">
        <v>160</v>
      </c>
      <c r="K89">
        <v>440</v>
      </c>
    </row>
    <row r="90" spans="1:11" x14ac:dyDescent="0.5">
      <c r="A90" s="11" t="s">
        <v>131</v>
      </c>
      <c r="C90">
        <v>192</v>
      </c>
      <c r="D90">
        <v>160</v>
      </c>
      <c r="E90">
        <v>460</v>
      </c>
      <c r="G90">
        <v>320</v>
      </c>
      <c r="K90">
        <v>1132</v>
      </c>
    </row>
    <row r="91" spans="1:11" x14ac:dyDescent="0.5">
      <c r="A91" s="11" t="s">
        <v>113</v>
      </c>
      <c r="C91">
        <v>35</v>
      </c>
      <c r="D91">
        <v>70</v>
      </c>
      <c r="F91">
        <v>35</v>
      </c>
      <c r="K91">
        <v>140</v>
      </c>
    </row>
    <row r="92" spans="1:11" x14ac:dyDescent="0.5">
      <c r="A92" s="11" t="s">
        <v>40</v>
      </c>
      <c r="C92">
        <v>50</v>
      </c>
      <c r="D92">
        <v>75</v>
      </c>
      <c r="E92">
        <v>150</v>
      </c>
      <c r="F92">
        <v>50</v>
      </c>
      <c r="K92">
        <v>325</v>
      </c>
    </row>
    <row r="93" spans="1:11" x14ac:dyDescent="0.5">
      <c r="A93" s="11" t="s">
        <v>147</v>
      </c>
      <c r="B93">
        <v>125</v>
      </c>
      <c r="C93">
        <v>50</v>
      </c>
      <c r="D93">
        <v>150</v>
      </c>
      <c r="E93">
        <v>50</v>
      </c>
      <c r="F93">
        <v>75</v>
      </c>
      <c r="K93">
        <v>450</v>
      </c>
    </row>
    <row r="94" spans="1:11" x14ac:dyDescent="0.5">
      <c r="A94" s="11" t="s">
        <v>89</v>
      </c>
      <c r="I94">
        <v>20</v>
      </c>
      <c r="K94">
        <v>20</v>
      </c>
    </row>
    <row r="95" spans="1:11" x14ac:dyDescent="0.5">
      <c r="A95" s="11" t="s">
        <v>46</v>
      </c>
      <c r="F95">
        <v>16</v>
      </c>
      <c r="K95">
        <v>16</v>
      </c>
    </row>
    <row r="96" spans="1:11" x14ac:dyDescent="0.5">
      <c r="A96" s="11" t="s">
        <v>62</v>
      </c>
      <c r="E96">
        <v>8</v>
      </c>
      <c r="K96">
        <v>8</v>
      </c>
    </row>
    <row r="97" spans="1:11" x14ac:dyDescent="0.5">
      <c r="A97" s="11" t="s">
        <v>47</v>
      </c>
      <c r="E97">
        <v>18</v>
      </c>
      <c r="F97">
        <v>4</v>
      </c>
      <c r="K97">
        <v>22</v>
      </c>
    </row>
    <row r="98" spans="1:11" x14ac:dyDescent="0.5">
      <c r="A98" s="11" t="s">
        <v>44</v>
      </c>
      <c r="F98">
        <v>7</v>
      </c>
      <c r="K98">
        <v>7</v>
      </c>
    </row>
    <row r="99" spans="1:11" x14ac:dyDescent="0.5">
      <c r="A99" s="11" t="s">
        <v>45</v>
      </c>
      <c r="F99">
        <v>2</v>
      </c>
      <c r="K99">
        <v>2</v>
      </c>
    </row>
    <row r="100" spans="1:11" x14ac:dyDescent="0.5">
      <c r="A100" s="11" t="s">
        <v>162</v>
      </c>
    </row>
    <row r="101" spans="1:11" x14ac:dyDescent="0.5">
      <c r="A101" s="11" t="s">
        <v>150</v>
      </c>
      <c r="B101">
        <v>288.5</v>
      </c>
      <c r="C101">
        <v>1344</v>
      </c>
      <c r="D101">
        <v>3845</v>
      </c>
      <c r="E101">
        <v>3657.5</v>
      </c>
      <c r="F101">
        <v>7228.2999999999993</v>
      </c>
      <c r="G101">
        <v>1131.5</v>
      </c>
      <c r="H101">
        <v>94</v>
      </c>
      <c r="I101">
        <v>134</v>
      </c>
      <c r="K101">
        <v>17722.8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87B0-8DAF-4A7B-931A-5490E85B1B03}">
  <dimension ref="A1:AK24"/>
  <sheetViews>
    <sheetView topLeftCell="K8" workbookViewId="0">
      <selection activeCell="H2" sqref="H2:H24"/>
    </sheetView>
  </sheetViews>
  <sheetFormatPr defaultRowHeight="15.75" x14ac:dyDescent="0.5"/>
  <cols>
    <col min="1" max="1" width="20.5625" bestFit="1" customWidth="1"/>
    <col min="2" max="2" width="15.5" bestFit="1" customWidth="1"/>
    <col min="3" max="3" width="14.75" bestFit="1" customWidth="1"/>
    <col min="7" max="7" width="12.5625" customWidth="1"/>
    <col min="8" max="8" width="20.5625" bestFit="1" customWidth="1"/>
    <col min="9" max="16" width="20.5625" customWidth="1"/>
    <col min="17" max="36" width="12.5625" customWidth="1"/>
  </cols>
  <sheetData>
    <row r="1" spans="1:37" x14ac:dyDescent="0.5">
      <c r="A1" s="43" t="s">
        <v>233</v>
      </c>
      <c r="B1" s="44"/>
      <c r="C1" s="44"/>
      <c r="D1" s="45"/>
    </row>
    <row r="2" spans="1:37" x14ac:dyDescent="0.5">
      <c r="A2" s="31" t="s">
        <v>172</v>
      </c>
      <c r="B2" s="31" t="s">
        <v>171</v>
      </c>
      <c r="C2" s="31" t="s">
        <v>173</v>
      </c>
      <c r="D2" s="31" t="s">
        <v>232</v>
      </c>
      <c r="H2" s="34" t="s">
        <v>234</v>
      </c>
      <c r="I2" s="33">
        <v>41</v>
      </c>
      <c r="J2" s="33">
        <v>42</v>
      </c>
      <c r="K2" s="33">
        <v>43</v>
      </c>
      <c r="L2" s="33">
        <v>44</v>
      </c>
      <c r="M2" s="33">
        <v>46</v>
      </c>
      <c r="N2" s="33">
        <v>47</v>
      </c>
      <c r="O2" s="33">
        <v>49</v>
      </c>
      <c r="P2" s="33">
        <v>50</v>
      </c>
      <c r="Q2" s="33">
        <v>1</v>
      </c>
      <c r="R2" s="33">
        <v>2</v>
      </c>
      <c r="S2" s="33">
        <v>3</v>
      </c>
      <c r="T2" s="33">
        <v>6</v>
      </c>
      <c r="U2" s="33">
        <v>7</v>
      </c>
      <c r="V2" s="33">
        <v>8</v>
      </c>
      <c r="W2" s="33">
        <v>9</v>
      </c>
      <c r="X2" s="33">
        <v>10</v>
      </c>
      <c r="Y2" s="33">
        <v>11</v>
      </c>
      <c r="Z2" s="33">
        <v>12</v>
      </c>
      <c r="AA2" s="33">
        <v>13</v>
      </c>
      <c r="AB2" s="33">
        <v>14</v>
      </c>
      <c r="AC2" s="33">
        <v>15</v>
      </c>
      <c r="AD2" s="33">
        <v>16</v>
      </c>
      <c r="AE2" s="33">
        <v>17</v>
      </c>
      <c r="AF2" s="33">
        <v>18</v>
      </c>
      <c r="AG2" s="33">
        <v>19</v>
      </c>
      <c r="AH2" s="33">
        <v>20</v>
      </c>
      <c r="AI2" s="33">
        <v>21</v>
      </c>
      <c r="AJ2" s="33">
        <v>22</v>
      </c>
      <c r="AK2" s="33">
        <v>23</v>
      </c>
    </row>
    <row r="3" spans="1:37" x14ac:dyDescent="0.5">
      <c r="A3" s="32" t="s">
        <v>127</v>
      </c>
      <c r="B3" s="31">
        <f>VLOOKUP(A3,'purchase side pareto'!$A$2:$B$99,2,0)</f>
        <v>260</v>
      </c>
      <c r="C3" s="31">
        <f>VLOOKUP(A3,[1]pareto!$A$2:$C$131,2,0)</f>
        <v>625</v>
      </c>
      <c r="D3" s="31">
        <f>C3-B3</f>
        <v>365</v>
      </c>
      <c r="H3" s="32" t="s">
        <v>127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40</v>
      </c>
      <c r="X3">
        <v>0</v>
      </c>
      <c r="Y3">
        <v>20</v>
      </c>
      <c r="Z3">
        <v>0</v>
      </c>
      <c r="AA3">
        <v>40</v>
      </c>
      <c r="AB3">
        <v>0</v>
      </c>
      <c r="AC3">
        <v>0</v>
      </c>
      <c r="AD3">
        <v>40</v>
      </c>
      <c r="AE3">
        <v>40</v>
      </c>
      <c r="AF3">
        <v>0</v>
      </c>
      <c r="AG3">
        <v>0</v>
      </c>
      <c r="AH3">
        <v>40</v>
      </c>
      <c r="AI3">
        <v>40</v>
      </c>
      <c r="AJ3">
        <v>0</v>
      </c>
      <c r="AK3">
        <v>0</v>
      </c>
    </row>
    <row r="4" spans="1:37" x14ac:dyDescent="0.5">
      <c r="A4" s="32" t="s">
        <v>31</v>
      </c>
      <c r="B4" s="31">
        <f>VLOOKUP(A4,'purchase side pareto'!$A$2:$B$99,2,0)</f>
        <v>120</v>
      </c>
      <c r="C4" s="31">
        <f>VLOOKUP(A4,[1]pareto!$A$2:$C$131,2,0)</f>
        <v>227.9</v>
      </c>
      <c r="D4" s="31">
        <f t="shared" ref="D4:D24" si="0">C4-B4</f>
        <v>107.9</v>
      </c>
      <c r="H4" s="32" t="s">
        <v>31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24</v>
      </c>
      <c r="AA4">
        <v>60</v>
      </c>
      <c r="AB4">
        <v>0</v>
      </c>
      <c r="AC4">
        <v>0</v>
      </c>
      <c r="AD4">
        <v>0</v>
      </c>
      <c r="AE4">
        <v>0</v>
      </c>
      <c r="AF4">
        <v>12</v>
      </c>
      <c r="AG4">
        <v>12</v>
      </c>
      <c r="AH4">
        <v>0</v>
      </c>
      <c r="AI4">
        <v>0</v>
      </c>
      <c r="AJ4">
        <v>12</v>
      </c>
      <c r="AK4">
        <v>0</v>
      </c>
    </row>
    <row r="5" spans="1:37" x14ac:dyDescent="0.5">
      <c r="A5" s="32" t="s">
        <v>130</v>
      </c>
      <c r="B5" s="31">
        <f>VLOOKUP(A5,'purchase side pareto'!$A$2:$B$99,2,0)</f>
        <v>220</v>
      </c>
      <c r="C5" s="31">
        <f>VLOOKUP(A5,[1]pareto!$A$2:$C$131,2,0)</f>
        <v>280.34999999999997</v>
      </c>
      <c r="D5" s="31">
        <f t="shared" si="0"/>
        <v>60.349999999999966</v>
      </c>
      <c r="G5" s="6"/>
      <c r="H5" s="32" t="s">
        <v>130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60</v>
      </c>
      <c r="AA5">
        <v>100</v>
      </c>
      <c r="AB5">
        <v>0</v>
      </c>
      <c r="AC5">
        <v>0</v>
      </c>
      <c r="AD5">
        <v>0</v>
      </c>
      <c r="AE5">
        <v>0</v>
      </c>
      <c r="AF5">
        <v>0</v>
      </c>
      <c r="AG5">
        <v>60</v>
      </c>
      <c r="AH5">
        <v>0</v>
      </c>
      <c r="AI5">
        <v>0</v>
      </c>
      <c r="AJ5">
        <v>0</v>
      </c>
      <c r="AK5">
        <v>0</v>
      </c>
    </row>
    <row r="6" spans="1:37" x14ac:dyDescent="0.5">
      <c r="A6" s="32" t="s">
        <v>74</v>
      </c>
      <c r="B6" s="31">
        <f>VLOOKUP(A6,'purchase side pareto'!$A$2:$B$99,2,0)</f>
        <v>29</v>
      </c>
      <c r="C6" s="31">
        <f>VLOOKUP(A6,[1]pareto!$A$2:$C$131,2,0)</f>
        <v>27</v>
      </c>
      <c r="D6" s="31">
        <f t="shared" si="0"/>
        <v>-2</v>
      </c>
      <c r="G6" s="12"/>
      <c r="H6" s="32" t="s">
        <v>74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</v>
      </c>
      <c r="Y6">
        <v>0</v>
      </c>
      <c r="Z6">
        <v>8</v>
      </c>
      <c r="AA6">
        <v>0</v>
      </c>
      <c r="AB6">
        <v>0</v>
      </c>
      <c r="AC6">
        <v>12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5">
      <c r="A7" s="32" t="s">
        <v>64</v>
      </c>
      <c r="B7" s="31">
        <f>VLOOKUP(A7,'purchase side pareto'!$A$2:$B$99,2,0)</f>
        <v>170</v>
      </c>
      <c r="C7" s="31">
        <f>VLOOKUP(A7,[1]pareto!$A$2:$C$131,2,0)</f>
        <v>167</v>
      </c>
      <c r="D7" s="31">
        <f t="shared" si="0"/>
        <v>-3</v>
      </c>
      <c r="G7" s="12"/>
      <c r="H7" s="32" t="s">
        <v>64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100</v>
      </c>
      <c r="Z7">
        <v>0</v>
      </c>
      <c r="AA7">
        <v>0</v>
      </c>
      <c r="AB7">
        <v>30</v>
      </c>
      <c r="AC7">
        <v>0</v>
      </c>
      <c r="AD7">
        <v>0</v>
      </c>
      <c r="AE7">
        <v>40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5">
      <c r="A8" s="32" t="s">
        <v>63</v>
      </c>
      <c r="B8" s="31">
        <f>VLOOKUP(A8,'purchase side pareto'!$A$2:$B$99,2,0)</f>
        <v>1868</v>
      </c>
      <c r="C8" s="31">
        <f>VLOOKUP(A8,[1]pareto!$A$2:$C$131,2,0)</f>
        <v>1462</v>
      </c>
      <c r="D8" s="31">
        <f t="shared" si="0"/>
        <v>-406</v>
      </c>
      <c r="G8" s="12"/>
      <c r="H8" s="32" t="s">
        <v>63</v>
      </c>
      <c r="I8">
        <v>0</v>
      </c>
      <c r="J8">
        <v>0</v>
      </c>
      <c r="K8">
        <v>195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360</v>
      </c>
      <c r="Y8">
        <v>0</v>
      </c>
      <c r="Z8">
        <v>270</v>
      </c>
      <c r="AA8">
        <v>165</v>
      </c>
      <c r="AB8">
        <v>160</v>
      </c>
      <c r="AC8">
        <v>235</v>
      </c>
      <c r="AD8">
        <v>80</v>
      </c>
      <c r="AE8">
        <v>320</v>
      </c>
      <c r="AF8">
        <v>0</v>
      </c>
      <c r="AG8">
        <v>100</v>
      </c>
      <c r="AH8">
        <v>0</v>
      </c>
      <c r="AI8">
        <v>355</v>
      </c>
      <c r="AJ8">
        <v>0</v>
      </c>
      <c r="AK8">
        <v>0</v>
      </c>
    </row>
    <row r="9" spans="1:37" x14ac:dyDescent="0.5">
      <c r="A9" s="32" t="s">
        <v>116</v>
      </c>
      <c r="B9" s="31">
        <f>VLOOKUP(A9,'purchase side pareto'!$A$2:$B$99,2,0)</f>
        <v>275</v>
      </c>
      <c r="C9" s="31">
        <f>VLOOKUP(A9,[1]pareto!$A$2:$C$131,2,0)</f>
        <v>293.55</v>
      </c>
      <c r="D9" s="31">
        <f t="shared" si="0"/>
        <v>18.550000000000011</v>
      </c>
      <c r="G9" s="12"/>
      <c r="H9" s="32" t="s">
        <v>116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25</v>
      </c>
      <c r="P9">
        <v>0</v>
      </c>
      <c r="Q9">
        <v>0</v>
      </c>
      <c r="R9">
        <v>0</v>
      </c>
      <c r="S9">
        <v>50</v>
      </c>
      <c r="T9">
        <v>0</v>
      </c>
      <c r="U9">
        <v>0</v>
      </c>
      <c r="V9">
        <v>0</v>
      </c>
      <c r="W9">
        <v>25</v>
      </c>
      <c r="X9">
        <v>0</v>
      </c>
      <c r="Y9">
        <v>0</v>
      </c>
      <c r="Z9">
        <v>0</v>
      </c>
      <c r="AA9">
        <v>50</v>
      </c>
      <c r="AB9">
        <v>0</v>
      </c>
      <c r="AC9">
        <v>0</v>
      </c>
      <c r="AD9">
        <v>100</v>
      </c>
      <c r="AE9">
        <v>25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5">
      <c r="A10" s="32" t="s">
        <v>56</v>
      </c>
      <c r="B10" s="31">
        <f>VLOOKUP(A10,'purchase side pareto'!$A$2:$B$99,2,0)</f>
        <v>100</v>
      </c>
      <c r="C10" s="31">
        <f>VLOOKUP(A10,[1]pareto!$A$2:$C$131,2,0)</f>
        <v>92.95</v>
      </c>
      <c r="D10" s="31">
        <f t="shared" si="0"/>
        <v>-7.0499999999999972</v>
      </c>
      <c r="G10" s="12"/>
      <c r="H10" s="32" t="s">
        <v>56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</v>
      </c>
      <c r="U10">
        <v>0</v>
      </c>
      <c r="V10">
        <v>0</v>
      </c>
      <c r="W10">
        <v>0</v>
      </c>
      <c r="X10">
        <v>0</v>
      </c>
      <c r="Y10">
        <v>25</v>
      </c>
      <c r="Z10">
        <v>0</v>
      </c>
      <c r="AA10">
        <v>25</v>
      </c>
      <c r="AB10">
        <v>0</v>
      </c>
      <c r="AC10">
        <v>0</v>
      </c>
      <c r="AD10">
        <v>0</v>
      </c>
      <c r="AE10">
        <v>0</v>
      </c>
      <c r="AF10">
        <v>25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5">
      <c r="A11" s="32" t="s">
        <v>57</v>
      </c>
      <c r="B11" s="31">
        <f>VLOOKUP(A11,'purchase side pareto'!$A$2:$B$99,2,0)</f>
        <v>188</v>
      </c>
      <c r="C11" s="31">
        <f>VLOOKUP(A11,[1]pareto!$A$2:$C$131,2,0)</f>
        <v>169</v>
      </c>
      <c r="D11" s="31">
        <f t="shared" si="0"/>
        <v>-19</v>
      </c>
      <c r="G11" s="12"/>
      <c r="H11" s="32" t="s">
        <v>57</v>
      </c>
      <c r="I11">
        <v>0</v>
      </c>
      <c r="J11">
        <v>0</v>
      </c>
      <c r="K11">
        <v>75</v>
      </c>
      <c r="L11">
        <v>0</v>
      </c>
      <c r="M11">
        <v>0</v>
      </c>
      <c r="N11">
        <v>0</v>
      </c>
      <c r="O11">
        <v>25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50</v>
      </c>
      <c r="Z11">
        <v>0</v>
      </c>
      <c r="AA11">
        <v>100</v>
      </c>
      <c r="AB11">
        <v>0</v>
      </c>
      <c r="AC11">
        <v>0</v>
      </c>
      <c r="AD11">
        <v>0</v>
      </c>
      <c r="AE11">
        <v>0</v>
      </c>
      <c r="AF11">
        <v>250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5">
      <c r="A12" s="32" t="s">
        <v>26</v>
      </c>
      <c r="B12" s="31">
        <f>VLOOKUP(A12,'purchase side pareto'!$A$2:$B$99,2,0)</f>
        <v>156.5</v>
      </c>
      <c r="C12" s="31">
        <f>VLOOKUP(A12,[1]pareto!$A$2:$C$131,2,0)</f>
        <v>71.399999999999977</v>
      </c>
      <c r="D12" s="31">
        <f t="shared" si="0"/>
        <v>-85.100000000000023</v>
      </c>
      <c r="G12" s="12"/>
      <c r="H12" s="32" t="s">
        <v>26</v>
      </c>
      <c r="I12">
        <v>0</v>
      </c>
      <c r="J12">
        <v>0</v>
      </c>
      <c r="K12">
        <v>0</v>
      </c>
      <c r="L12">
        <v>36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45</v>
      </c>
      <c r="Z12">
        <v>4</v>
      </c>
      <c r="AA12">
        <v>9</v>
      </c>
      <c r="AB12">
        <v>0</v>
      </c>
      <c r="AC12">
        <v>22</v>
      </c>
      <c r="AD12">
        <v>13.5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13.5</v>
      </c>
      <c r="AK12">
        <v>13.5</v>
      </c>
    </row>
    <row r="13" spans="1:37" x14ac:dyDescent="0.5">
      <c r="A13" s="32" t="s">
        <v>68</v>
      </c>
      <c r="B13" s="31">
        <f>VLOOKUP(A13,'purchase side pareto'!$A$2:$B$99,2,0)</f>
        <v>118</v>
      </c>
      <c r="C13" s="31">
        <f>VLOOKUP(A13,[1]pareto!$A$2:$C$131,2,0)</f>
        <v>143.92999999999998</v>
      </c>
      <c r="D13" s="31">
        <f t="shared" si="0"/>
        <v>25.929999999999978</v>
      </c>
      <c r="H13" s="32" t="s">
        <v>68</v>
      </c>
      <c r="I13">
        <v>36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26</v>
      </c>
      <c r="AA13">
        <v>0</v>
      </c>
      <c r="AB13">
        <v>28</v>
      </c>
      <c r="AC13">
        <v>0</v>
      </c>
      <c r="AD13">
        <v>0</v>
      </c>
      <c r="AE13">
        <v>28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5">
      <c r="A14" s="32" t="s">
        <v>115</v>
      </c>
      <c r="B14" s="31">
        <f>VLOOKUP(A14,'purchase side pareto'!$A$2:$B$99,2,0)</f>
        <v>92</v>
      </c>
      <c r="C14" s="31">
        <f>VLOOKUP(A14,[1]pareto!$A$2:$C$131,2,0)</f>
        <v>1176.24</v>
      </c>
      <c r="D14" s="31">
        <f t="shared" si="0"/>
        <v>1084.24</v>
      </c>
      <c r="H14" s="32" t="s">
        <v>115</v>
      </c>
      <c r="I14">
        <v>0</v>
      </c>
      <c r="J14">
        <v>0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12</v>
      </c>
      <c r="V14">
        <v>0</v>
      </c>
      <c r="W14">
        <v>0</v>
      </c>
      <c r="X14">
        <v>0</v>
      </c>
      <c r="Y14">
        <v>0</v>
      </c>
      <c r="Z14">
        <v>0</v>
      </c>
      <c r="AA14">
        <v>15</v>
      </c>
      <c r="AB14">
        <v>0</v>
      </c>
      <c r="AC14">
        <v>20</v>
      </c>
      <c r="AD14">
        <v>0</v>
      </c>
      <c r="AE14">
        <v>25</v>
      </c>
      <c r="AF14">
        <v>10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5">
      <c r="A15" s="32" t="s">
        <v>111</v>
      </c>
      <c r="B15" s="31">
        <f>VLOOKUP(A15,'purchase side pareto'!$A$2:$B$99,2,0)</f>
        <v>193</v>
      </c>
      <c r="C15" s="31">
        <f>VLOOKUP(A15,[1]pareto!$A$2:$C$131,2,0)</f>
        <v>170.75</v>
      </c>
      <c r="D15" s="31">
        <f t="shared" si="0"/>
        <v>-22.25</v>
      </c>
      <c r="H15" s="32" t="s">
        <v>111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35</v>
      </c>
      <c r="W15">
        <v>0</v>
      </c>
      <c r="X15">
        <v>0</v>
      </c>
      <c r="Y15">
        <v>0</v>
      </c>
      <c r="Z15">
        <v>0</v>
      </c>
      <c r="AA15">
        <v>0</v>
      </c>
      <c r="AB15">
        <v>35</v>
      </c>
      <c r="AC15">
        <v>0</v>
      </c>
      <c r="AD15">
        <v>0</v>
      </c>
      <c r="AE15">
        <v>0</v>
      </c>
      <c r="AF15">
        <v>0</v>
      </c>
      <c r="AG15">
        <v>88</v>
      </c>
      <c r="AH15">
        <v>0</v>
      </c>
      <c r="AI15">
        <v>35</v>
      </c>
      <c r="AJ15">
        <v>35</v>
      </c>
      <c r="AK15">
        <v>0</v>
      </c>
    </row>
    <row r="16" spans="1:37" x14ac:dyDescent="0.5">
      <c r="A16" s="32" t="s">
        <v>50</v>
      </c>
      <c r="B16" s="31">
        <f>VLOOKUP(A16,'purchase side pareto'!$A$2:$B$99,2,0)</f>
        <v>805</v>
      </c>
      <c r="C16" s="31">
        <f>VLOOKUP(A16,[1]pareto!$A$2:$C$131,2,0)</f>
        <v>1067.96</v>
      </c>
      <c r="D16" s="31">
        <f t="shared" si="0"/>
        <v>262.96000000000004</v>
      </c>
      <c r="H16" s="32" t="s">
        <v>50</v>
      </c>
      <c r="I16">
        <v>0</v>
      </c>
      <c r="J16">
        <v>0</v>
      </c>
      <c r="K16">
        <v>35</v>
      </c>
      <c r="L16">
        <v>35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35</v>
      </c>
      <c r="W16">
        <v>0</v>
      </c>
      <c r="X16">
        <v>0</v>
      </c>
      <c r="Y16">
        <v>35</v>
      </c>
      <c r="Z16">
        <v>70</v>
      </c>
      <c r="AA16">
        <v>70</v>
      </c>
      <c r="AB16">
        <v>0</v>
      </c>
      <c r="AC16">
        <v>35</v>
      </c>
      <c r="AD16">
        <v>210</v>
      </c>
      <c r="AE16">
        <v>105</v>
      </c>
      <c r="AF16">
        <v>0</v>
      </c>
      <c r="AG16">
        <v>35</v>
      </c>
      <c r="AH16">
        <v>105</v>
      </c>
      <c r="AI16">
        <v>0</v>
      </c>
      <c r="AJ16">
        <v>35</v>
      </c>
      <c r="AK16">
        <v>0</v>
      </c>
    </row>
    <row r="17" spans="1:37" x14ac:dyDescent="0.5">
      <c r="A17" s="32" t="s">
        <v>75</v>
      </c>
      <c r="B17" s="31">
        <f>VLOOKUP(A17,'purchase side pareto'!$A$2:$B$99,2,0)</f>
        <v>175</v>
      </c>
      <c r="C17" s="31">
        <f>VLOOKUP(A17,[1]pareto!$A$2:$C$131,2,0)</f>
        <v>110.2</v>
      </c>
      <c r="D17" s="31">
        <f t="shared" si="0"/>
        <v>-64.8</v>
      </c>
      <c r="H17" s="32" t="s">
        <v>75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25</v>
      </c>
      <c r="U17">
        <v>0</v>
      </c>
      <c r="V17">
        <v>0</v>
      </c>
      <c r="W17">
        <v>0</v>
      </c>
      <c r="X17">
        <v>0</v>
      </c>
      <c r="Y17">
        <v>25</v>
      </c>
      <c r="Z17">
        <v>0</v>
      </c>
      <c r="AA17">
        <v>25</v>
      </c>
      <c r="AB17">
        <v>25</v>
      </c>
      <c r="AC17">
        <v>0</v>
      </c>
      <c r="AD17">
        <v>0</v>
      </c>
      <c r="AE17">
        <v>25</v>
      </c>
      <c r="AF17">
        <v>50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5">
      <c r="A18" s="32" t="s">
        <v>133</v>
      </c>
      <c r="B18" s="31">
        <f>VLOOKUP(A18,'purchase side pareto'!$A$2:$B$99,2,0)</f>
        <v>368</v>
      </c>
      <c r="C18" s="31">
        <f>VLOOKUP(A18,[1]pareto!$A$2:$C$131,2,0)</f>
        <v>465</v>
      </c>
      <c r="D18" s="31">
        <f t="shared" si="0"/>
        <v>97</v>
      </c>
      <c r="H18" s="32" t="s">
        <v>133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196</v>
      </c>
      <c r="V18">
        <v>0</v>
      </c>
      <c r="W18">
        <v>0</v>
      </c>
      <c r="X18">
        <v>0</v>
      </c>
      <c r="Y18">
        <v>0</v>
      </c>
      <c r="Z18">
        <v>64</v>
      </c>
      <c r="AA18">
        <v>0</v>
      </c>
      <c r="AB18">
        <v>0</v>
      </c>
      <c r="AC18">
        <v>0</v>
      </c>
      <c r="AD18">
        <v>108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5">
      <c r="A19" s="32" t="s">
        <v>95</v>
      </c>
      <c r="B19" s="31">
        <f>VLOOKUP(A19,'purchase side pareto'!$A$2:$B$99,2,0)</f>
        <v>258.39999999999998</v>
      </c>
      <c r="C19" s="31">
        <f>VLOOKUP(A19,[1]pareto!$A$2:$C$131,2,0)</f>
        <v>235</v>
      </c>
      <c r="D19" s="31">
        <f t="shared" si="0"/>
        <v>-23.399999999999977</v>
      </c>
      <c r="H19" s="32" t="s">
        <v>95</v>
      </c>
      <c r="I19">
        <v>0</v>
      </c>
      <c r="J19">
        <v>0</v>
      </c>
      <c r="K19">
        <v>0</v>
      </c>
      <c r="L19">
        <v>35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35</v>
      </c>
      <c r="X19">
        <v>0</v>
      </c>
      <c r="Y19">
        <v>0</v>
      </c>
      <c r="Z19">
        <v>0</v>
      </c>
      <c r="AA19">
        <v>35</v>
      </c>
      <c r="AB19">
        <v>0</v>
      </c>
      <c r="AC19">
        <v>0</v>
      </c>
      <c r="AD19">
        <v>0</v>
      </c>
      <c r="AE19">
        <v>95</v>
      </c>
      <c r="AF19">
        <v>0</v>
      </c>
      <c r="AG19">
        <v>58.4</v>
      </c>
      <c r="AH19">
        <v>0</v>
      </c>
      <c r="AI19">
        <v>0</v>
      </c>
      <c r="AJ19">
        <v>0</v>
      </c>
      <c r="AK19">
        <v>0</v>
      </c>
    </row>
    <row r="20" spans="1:37" x14ac:dyDescent="0.5">
      <c r="A20" s="32" t="s">
        <v>41</v>
      </c>
      <c r="B20" s="31">
        <f>VLOOKUP(A20,'purchase side pareto'!$A$2:$B$99,2,0)</f>
        <v>300</v>
      </c>
      <c r="C20" s="31">
        <f>VLOOKUP(A20,[1]pareto!$A$2:$C$131,2,0)</f>
        <v>306.60000000000002</v>
      </c>
      <c r="D20" s="31">
        <f t="shared" si="0"/>
        <v>6.6000000000000227</v>
      </c>
      <c r="H20" s="32" t="s">
        <v>41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75</v>
      </c>
      <c r="AC20">
        <v>0</v>
      </c>
      <c r="AD20">
        <v>50</v>
      </c>
      <c r="AE20">
        <v>75</v>
      </c>
      <c r="AF20">
        <v>0</v>
      </c>
      <c r="AG20">
        <v>0</v>
      </c>
      <c r="AH20">
        <v>0</v>
      </c>
      <c r="AI20">
        <v>0</v>
      </c>
      <c r="AJ20">
        <v>50</v>
      </c>
      <c r="AK20">
        <v>0</v>
      </c>
    </row>
    <row r="21" spans="1:37" x14ac:dyDescent="0.5">
      <c r="A21" s="32" t="s">
        <v>148</v>
      </c>
      <c r="B21" s="31">
        <f>VLOOKUP(A21,'purchase side pareto'!$A$2:$B$99,2,0)</f>
        <v>307.5</v>
      </c>
      <c r="C21" s="31">
        <f>VLOOKUP(A21,[1]pareto!$A$2:$C$131,2,0)</f>
        <v>367.74999999999994</v>
      </c>
      <c r="D21" s="31">
        <f t="shared" si="0"/>
        <v>60.249999999999943</v>
      </c>
      <c r="H21" s="32" t="s">
        <v>148</v>
      </c>
      <c r="I21">
        <v>0</v>
      </c>
      <c r="J21">
        <v>125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37.5</v>
      </c>
      <c r="R21">
        <v>0</v>
      </c>
      <c r="S21">
        <v>0</v>
      </c>
      <c r="T21">
        <v>0</v>
      </c>
      <c r="U21">
        <v>25</v>
      </c>
      <c r="V21">
        <v>0</v>
      </c>
      <c r="W21">
        <v>0</v>
      </c>
      <c r="X21">
        <v>0</v>
      </c>
      <c r="Y21">
        <v>0</v>
      </c>
      <c r="Z21">
        <v>40</v>
      </c>
      <c r="AA21">
        <v>0</v>
      </c>
      <c r="AB21">
        <v>40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40</v>
      </c>
      <c r="AJ21">
        <v>0</v>
      </c>
      <c r="AK21">
        <v>0</v>
      </c>
    </row>
    <row r="22" spans="1:37" x14ac:dyDescent="0.5">
      <c r="A22" s="32" t="s">
        <v>131</v>
      </c>
      <c r="B22" s="31">
        <f>VLOOKUP(A22,'purchase side pareto'!$A$2:$B$99,2,0)</f>
        <v>1132</v>
      </c>
      <c r="C22" s="31">
        <f>VLOOKUP(A22,[1]pareto!$A$2:$C$131,2,0)</f>
        <v>2285</v>
      </c>
      <c r="D22" s="31">
        <f t="shared" si="0"/>
        <v>1153</v>
      </c>
      <c r="H22" s="32" t="s">
        <v>131</v>
      </c>
      <c r="I22">
        <v>320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192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160</v>
      </c>
      <c r="AC22">
        <v>108</v>
      </c>
      <c r="AD22">
        <v>352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5">
      <c r="A23" s="32" t="s">
        <v>40</v>
      </c>
      <c r="B23" s="31">
        <f>VLOOKUP(A23,'purchase side pareto'!$A$2:$B$99,2,0)</f>
        <v>325</v>
      </c>
      <c r="C23" s="31">
        <f>VLOOKUP(A23,[1]pareto!$A$2:$C$131,2,0)</f>
        <v>304.55</v>
      </c>
      <c r="D23" s="31">
        <f t="shared" si="0"/>
        <v>-20.449999999999989</v>
      </c>
      <c r="H23" s="32" t="s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50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75</v>
      </c>
      <c r="AB23">
        <v>0</v>
      </c>
      <c r="AC23">
        <v>0</v>
      </c>
      <c r="AD23">
        <v>100</v>
      </c>
      <c r="AE23">
        <v>50</v>
      </c>
      <c r="AF23">
        <v>0</v>
      </c>
      <c r="AG23">
        <v>0</v>
      </c>
      <c r="AH23">
        <v>0</v>
      </c>
      <c r="AI23">
        <v>0</v>
      </c>
      <c r="AJ23">
        <v>50</v>
      </c>
      <c r="AK23">
        <v>0</v>
      </c>
    </row>
    <row r="24" spans="1:37" x14ac:dyDescent="0.5">
      <c r="A24" s="32" t="s">
        <v>147</v>
      </c>
      <c r="B24" s="31">
        <f>VLOOKUP(A24,'purchase side pareto'!$A$2:$B$99,2,0)</f>
        <v>450</v>
      </c>
      <c r="C24" s="31">
        <f>VLOOKUP(A24,[1]pareto!$A$2:$C$131,2,0)</f>
        <v>612.74999999999977</v>
      </c>
      <c r="D24" s="31">
        <f t="shared" si="0"/>
        <v>162.74999999999977</v>
      </c>
      <c r="H24" s="32" t="s">
        <v>147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125</v>
      </c>
      <c r="R24">
        <v>0</v>
      </c>
      <c r="S24">
        <v>0</v>
      </c>
      <c r="T24">
        <v>0</v>
      </c>
      <c r="U24">
        <v>0</v>
      </c>
      <c r="V24">
        <v>0</v>
      </c>
      <c r="W24">
        <v>50</v>
      </c>
      <c r="X24">
        <v>0</v>
      </c>
      <c r="Y24">
        <v>0</v>
      </c>
      <c r="Z24">
        <v>50</v>
      </c>
      <c r="AA24">
        <v>0</v>
      </c>
      <c r="AB24">
        <v>150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75</v>
      </c>
      <c r="AJ24">
        <v>0</v>
      </c>
      <c r="AK24">
        <v>0</v>
      </c>
    </row>
  </sheetData>
  <mergeCells count="1">
    <mergeCell ref="A1:D1"/>
  </mergeCells>
  <conditionalFormatting sqref="D3:D24">
    <cfRule type="cellIs" dxfId="1" priority="1" operator="greaterThan">
      <formula>"0.1*$C$2"</formula>
    </cfRule>
    <cfRule type="expression" dxfId="0" priority="4">
      <formula>"&lt;0.1*$C$2,&gt;0.1*$C$2"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32DA-443B-465E-807F-1629B8280BF6}">
  <dimension ref="A1:D26"/>
  <sheetViews>
    <sheetView topLeftCell="A10" workbookViewId="0">
      <selection activeCell="H24" sqref="H24"/>
    </sheetView>
  </sheetViews>
  <sheetFormatPr defaultRowHeight="15.75" x14ac:dyDescent="0.5"/>
  <cols>
    <col min="1" max="1" width="20.9375" bestFit="1" customWidth="1"/>
    <col min="4" max="4" width="15" bestFit="1" customWidth="1"/>
  </cols>
  <sheetData>
    <row r="1" spans="1:4" ht="16.149999999999999" thickBot="1" x14ac:dyDescent="0.55000000000000004">
      <c r="A1" t="s">
        <v>239</v>
      </c>
      <c r="B1" t="s">
        <v>235</v>
      </c>
      <c r="C1" t="s">
        <v>237</v>
      </c>
      <c r="D1" t="s">
        <v>238</v>
      </c>
    </row>
    <row r="2" spans="1:4" x14ac:dyDescent="0.5">
      <c r="A2" s="35" t="s">
        <v>127</v>
      </c>
      <c r="B2" s="46" t="s">
        <v>236</v>
      </c>
      <c r="C2" s="36" t="s">
        <v>241</v>
      </c>
      <c r="D2" s="37" t="s">
        <v>243</v>
      </c>
    </row>
    <row r="3" spans="1:4" x14ac:dyDescent="0.5">
      <c r="A3" s="38" t="s">
        <v>63</v>
      </c>
      <c r="B3" s="47"/>
      <c r="C3" t="s">
        <v>240</v>
      </c>
      <c r="D3" s="39" t="s">
        <v>243</v>
      </c>
    </row>
    <row r="4" spans="1:4" x14ac:dyDescent="0.5">
      <c r="A4" s="38" t="s">
        <v>261</v>
      </c>
      <c r="B4" s="47"/>
      <c r="C4" t="s">
        <v>241</v>
      </c>
      <c r="D4" s="39" t="s">
        <v>243</v>
      </c>
    </row>
    <row r="5" spans="1:4" ht="16.149999999999999" thickBot="1" x14ac:dyDescent="0.55000000000000004">
      <c r="A5" s="40" t="s">
        <v>147</v>
      </c>
      <c r="B5" s="48"/>
      <c r="C5" s="41" t="s">
        <v>242</v>
      </c>
      <c r="D5" s="42" t="s">
        <v>244</v>
      </c>
    </row>
    <row r="6" spans="1:4" x14ac:dyDescent="0.5">
      <c r="A6" s="35" t="s">
        <v>245</v>
      </c>
      <c r="B6" s="46" t="s">
        <v>258</v>
      </c>
      <c r="C6" s="36" t="s">
        <v>242</v>
      </c>
      <c r="D6" s="37" t="s">
        <v>243</v>
      </c>
    </row>
    <row r="7" spans="1:4" x14ac:dyDescent="0.5">
      <c r="A7" s="38" t="s">
        <v>74</v>
      </c>
      <c r="B7" s="47"/>
      <c r="C7" t="s">
        <v>241</v>
      </c>
      <c r="D7" s="39" t="s">
        <v>244</v>
      </c>
    </row>
    <row r="8" spans="1:4" x14ac:dyDescent="0.5">
      <c r="A8" s="38" t="s">
        <v>246</v>
      </c>
      <c r="B8" s="47"/>
      <c r="C8" t="s">
        <v>241</v>
      </c>
      <c r="D8" s="39" t="s">
        <v>244</v>
      </c>
    </row>
    <row r="9" spans="1:4" x14ac:dyDescent="0.5">
      <c r="A9" s="38" t="s">
        <v>247</v>
      </c>
      <c r="B9" s="47"/>
      <c r="C9" t="s">
        <v>242</v>
      </c>
      <c r="D9" s="39" t="s">
        <v>244</v>
      </c>
    </row>
    <row r="10" spans="1:4" x14ac:dyDescent="0.5">
      <c r="A10" s="38" t="s">
        <v>248</v>
      </c>
      <c r="B10" s="47"/>
      <c r="C10" t="s">
        <v>242</v>
      </c>
      <c r="D10" s="39" t="s">
        <v>243</v>
      </c>
    </row>
    <row r="11" spans="1:4" x14ac:dyDescent="0.5">
      <c r="A11" s="38" t="s">
        <v>249</v>
      </c>
      <c r="B11" s="47"/>
      <c r="C11" t="s">
        <v>242</v>
      </c>
      <c r="D11" s="39" t="s">
        <v>244</v>
      </c>
    </row>
    <row r="12" spans="1:4" x14ac:dyDescent="0.5">
      <c r="A12" s="38" t="s">
        <v>115</v>
      </c>
      <c r="B12" s="47"/>
      <c r="C12" t="s">
        <v>242</v>
      </c>
      <c r="D12" s="39" t="s">
        <v>243</v>
      </c>
    </row>
    <row r="13" spans="1:4" x14ac:dyDescent="0.5">
      <c r="A13" s="38" t="s">
        <v>250</v>
      </c>
      <c r="B13" s="47"/>
      <c r="C13" t="s">
        <v>241</v>
      </c>
      <c r="D13" s="39" t="s">
        <v>244</v>
      </c>
    </row>
    <row r="14" spans="1:4" x14ac:dyDescent="0.5">
      <c r="A14" s="38" t="s">
        <v>262</v>
      </c>
      <c r="B14" s="47"/>
      <c r="C14" t="s">
        <v>242</v>
      </c>
      <c r="D14" s="39" t="s">
        <v>244</v>
      </c>
    </row>
    <row r="15" spans="1:4" x14ac:dyDescent="0.5">
      <c r="A15" s="38" t="s">
        <v>251</v>
      </c>
      <c r="B15" s="47"/>
      <c r="C15" t="s">
        <v>241</v>
      </c>
      <c r="D15" s="39" t="s">
        <v>243</v>
      </c>
    </row>
    <row r="16" spans="1:4" x14ac:dyDescent="0.5">
      <c r="A16" s="38" t="s">
        <v>56</v>
      </c>
      <c r="B16" s="47"/>
      <c r="C16" t="s">
        <v>242</v>
      </c>
      <c r="D16" s="39" t="s">
        <v>244</v>
      </c>
    </row>
    <row r="17" spans="1:4" x14ac:dyDescent="0.5">
      <c r="A17" s="38" t="s">
        <v>252</v>
      </c>
      <c r="B17" s="47"/>
      <c r="C17" t="s">
        <v>241</v>
      </c>
      <c r="D17" s="39" t="s">
        <v>244</v>
      </c>
    </row>
    <row r="18" spans="1:4" x14ac:dyDescent="0.5">
      <c r="A18" s="38" t="s">
        <v>253</v>
      </c>
      <c r="B18" s="47"/>
      <c r="C18" t="s">
        <v>242</v>
      </c>
      <c r="D18" s="39" t="s">
        <v>244</v>
      </c>
    </row>
    <row r="19" spans="1:4" x14ac:dyDescent="0.5">
      <c r="A19" s="38" t="s">
        <v>254</v>
      </c>
      <c r="B19" s="47"/>
      <c r="C19" t="s">
        <v>241</v>
      </c>
      <c r="D19" s="39" t="s">
        <v>243</v>
      </c>
    </row>
    <row r="20" spans="1:4" x14ac:dyDescent="0.5">
      <c r="A20" s="38" t="s">
        <v>255</v>
      </c>
      <c r="B20" s="47"/>
      <c r="C20" t="s">
        <v>241</v>
      </c>
      <c r="D20" s="39" t="s">
        <v>244</v>
      </c>
    </row>
    <row r="21" spans="1:4" x14ac:dyDescent="0.5">
      <c r="A21" s="38" t="s">
        <v>256</v>
      </c>
      <c r="B21" s="47"/>
      <c r="C21" t="s">
        <v>242</v>
      </c>
      <c r="D21" s="39" t="s">
        <v>244</v>
      </c>
    </row>
    <row r="22" spans="1:4" x14ac:dyDescent="0.5">
      <c r="A22" s="38" t="s">
        <v>263</v>
      </c>
      <c r="B22" s="47"/>
      <c r="C22" t="s">
        <v>242</v>
      </c>
      <c r="D22" s="39" t="s">
        <v>244</v>
      </c>
    </row>
    <row r="23" spans="1:4" ht="16.149999999999999" thickBot="1" x14ac:dyDescent="0.55000000000000004">
      <c r="A23" s="40" t="s">
        <v>257</v>
      </c>
      <c r="B23" s="48"/>
      <c r="C23" s="41" t="s">
        <v>242</v>
      </c>
      <c r="D23" s="42" t="s">
        <v>244</v>
      </c>
    </row>
    <row r="24" spans="1:4" x14ac:dyDescent="0.5">
      <c r="A24" s="35" t="s">
        <v>259</v>
      </c>
      <c r="B24" s="46" t="s">
        <v>265</v>
      </c>
      <c r="C24" s="36" t="s">
        <v>242</v>
      </c>
      <c r="D24" s="37" t="s">
        <v>244</v>
      </c>
    </row>
    <row r="25" spans="1:4" x14ac:dyDescent="0.5">
      <c r="A25" s="38" t="s">
        <v>260</v>
      </c>
      <c r="B25" s="47"/>
      <c r="C25" t="s">
        <v>242</v>
      </c>
      <c r="D25" s="39" t="s">
        <v>244</v>
      </c>
    </row>
    <row r="26" spans="1:4" ht="16.149999999999999" thickBot="1" x14ac:dyDescent="0.55000000000000004">
      <c r="A26" s="40" t="s">
        <v>264</v>
      </c>
      <c r="B26" s="48"/>
      <c r="C26" s="41" t="s">
        <v>241</v>
      </c>
      <c r="D26" s="42" t="s">
        <v>243</v>
      </c>
    </row>
  </sheetData>
  <mergeCells count="3">
    <mergeCell ref="B2:B5"/>
    <mergeCell ref="B6:B23"/>
    <mergeCell ref="B24:B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373F-32E4-405D-B5E0-2981711A8962}">
  <dimension ref="A1:C131"/>
  <sheetViews>
    <sheetView workbookViewId="0"/>
  </sheetViews>
  <sheetFormatPr defaultRowHeight="15.75" x14ac:dyDescent="0.5"/>
  <cols>
    <col min="1" max="1" width="27.4375" bestFit="1" customWidth="1"/>
    <col min="2" max="2" width="14.0625" bestFit="1" customWidth="1"/>
  </cols>
  <sheetData>
    <row r="1" spans="1:3" x14ac:dyDescent="0.5">
      <c r="A1" s="20" t="s">
        <v>149</v>
      </c>
      <c r="B1" s="21" t="s">
        <v>170</v>
      </c>
      <c r="C1" s="21" t="s">
        <v>163</v>
      </c>
    </row>
    <row r="2" spans="1:3" x14ac:dyDescent="0.5">
      <c r="A2" s="6" t="s">
        <v>148</v>
      </c>
      <c r="B2" s="12">
        <v>367.75</v>
      </c>
      <c r="C2" s="12">
        <v>329870</v>
      </c>
    </row>
    <row r="3" spans="1:3" x14ac:dyDescent="0.5">
      <c r="A3" s="6" t="s">
        <v>147</v>
      </c>
      <c r="B3" s="12">
        <v>612.74999999999977</v>
      </c>
      <c r="C3" s="12">
        <v>311970.49950000003</v>
      </c>
    </row>
    <row r="4" spans="1:3" x14ac:dyDescent="0.5">
      <c r="A4" s="6" t="s">
        <v>50</v>
      </c>
      <c r="B4" s="12">
        <v>1067.96</v>
      </c>
      <c r="C4" s="12">
        <v>265375.8</v>
      </c>
    </row>
    <row r="5" spans="1:3" x14ac:dyDescent="0.5">
      <c r="A5" s="6" t="s">
        <v>115</v>
      </c>
      <c r="B5" s="12">
        <v>1176.24</v>
      </c>
      <c r="C5" s="12">
        <v>238398.37</v>
      </c>
    </row>
    <row r="6" spans="1:3" x14ac:dyDescent="0.5">
      <c r="A6" s="6" t="s">
        <v>63</v>
      </c>
      <c r="B6" s="12">
        <v>1462</v>
      </c>
      <c r="C6" s="12">
        <v>234995</v>
      </c>
    </row>
    <row r="7" spans="1:3" x14ac:dyDescent="0.5">
      <c r="A7" s="6" t="s">
        <v>127</v>
      </c>
      <c r="B7" s="12">
        <v>625</v>
      </c>
      <c r="C7" s="12">
        <v>182972.5</v>
      </c>
    </row>
    <row r="8" spans="1:3" x14ac:dyDescent="0.5">
      <c r="A8" s="6" t="s">
        <v>131</v>
      </c>
      <c r="B8" s="12">
        <v>2285</v>
      </c>
      <c r="C8" s="12">
        <v>147974.02000000002</v>
      </c>
    </row>
    <row r="9" spans="1:3" x14ac:dyDescent="0.5">
      <c r="A9" s="6" t="s">
        <v>68</v>
      </c>
      <c r="B9" s="12">
        <v>143.92999999999998</v>
      </c>
      <c r="C9" s="12">
        <v>128195.4</v>
      </c>
    </row>
    <row r="10" spans="1:3" x14ac:dyDescent="0.5">
      <c r="A10" s="6" t="s">
        <v>31</v>
      </c>
      <c r="B10" s="12">
        <v>227.9</v>
      </c>
      <c r="C10" s="12">
        <v>103974.5</v>
      </c>
    </row>
    <row r="11" spans="1:3" x14ac:dyDescent="0.5">
      <c r="A11" s="6" t="s">
        <v>41</v>
      </c>
      <c r="B11" s="12">
        <v>306.60000000000002</v>
      </c>
      <c r="C11" s="12">
        <v>98916.5</v>
      </c>
    </row>
    <row r="12" spans="1:3" x14ac:dyDescent="0.5">
      <c r="A12" s="6" t="s">
        <v>40</v>
      </c>
      <c r="B12" s="12">
        <v>304.55</v>
      </c>
      <c r="C12" s="12">
        <v>95841</v>
      </c>
    </row>
    <row r="13" spans="1:3" x14ac:dyDescent="0.5">
      <c r="A13" s="6" t="s">
        <v>116</v>
      </c>
      <c r="B13" s="12">
        <v>293.55</v>
      </c>
      <c r="C13" s="12">
        <v>86014</v>
      </c>
    </row>
    <row r="14" spans="1:3" x14ac:dyDescent="0.5">
      <c r="A14" s="6" t="s">
        <v>74</v>
      </c>
      <c r="B14" s="12">
        <v>27</v>
      </c>
      <c r="C14" s="12">
        <v>69650</v>
      </c>
    </row>
    <row r="15" spans="1:3" x14ac:dyDescent="0.5">
      <c r="A15" s="6" t="s">
        <v>95</v>
      </c>
      <c r="B15" s="12">
        <v>235</v>
      </c>
      <c r="C15" s="12">
        <v>59046.5</v>
      </c>
    </row>
    <row r="16" spans="1:3" x14ac:dyDescent="0.5">
      <c r="A16" s="6" t="s">
        <v>26</v>
      </c>
      <c r="B16" s="12">
        <v>71.399999999999977</v>
      </c>
      <c r="C16" s="12">
        <v>58377.5</v>
      </c>
    </row>
    <row r="17" spans="1:3" x14ac:dyDescent="0.5">
      <c r="A17" s="6" t="s">
        <v>174</v>
      </c>
      <c r="B17" s="12">
        <v>1157.9000000000001</v>
      </c>
      <c r="C17" s="12">
        <v>55420</v>
      </c>
    </row>
    <row r="18" spans="1:3" x14ac:dyDescent="0.5">
      <c r="A18" s="6" t="s">
        <v>109</v>
      </c>
      <c r="B18" s="12">
        <v>204.25</v>
      </c>
      <c r="C18" s="12">
        <v>50652.75</v>
      </c>
    </row>
    <row r="19" spans="1:3" x14ac:dyDescent="0.5">
      <c r="A19" s="6" t="s">
        <v>75</v>
      </c>
      <c r="B19" s="12">
        <v>110.2</v>
      </c>
      <c r="C19" s="12">
        <v>48920</v>
      </c>
    </row>
    <row r="20" spans="1:3" x14ac:dyDescent="0.5">
      <c r="A20" s="6" t="s">
        <v>64</v>
      </c>
      <c r="B20" s="12">
        <v>167</v>
      </c>
      <c r="C20" s="12">
        <v>45519</v>
      </c>
    </row>
    <row r="21" spans="1:3" x14ac:dyDescent="0.5">
      <c r="A21" s="6" t="s">
        <v>49</v>
      </c>
      <c r="B21" s="12">
        <v>116</v>
      </c>
      <c r="C21" s="12">
        <v>44440</v>
      </c>
    </row>
    <row r="22" spans="1:3" x14ac:dyDescent="0.5">
      <c r="A22" s="6" t="s">
        <v>111</v>
      </c>
      <c r="B22" s="12">
        <v>170.75</v>
      </c>
      <c r="C22" s="12">
        <v>43237</v>
      </c>
    </row>
    <row r="23" spans="1:3" x14ac:dyDescent="0.5">
      <c r="A23" s="6" t="s">
        <v>130</v>
      </c>
      <c r="B23" s="12">
        <v>280.34999999999997</v>
      </c>
      <c r="C23" s="12">
        <v>36258</v>
      </c>
    </row>
    <row r="24" spans="1:3" x14ac:dyDescent="0.5">
      <c r="A24" s="6" t="s">
        <v>56</v>
      </c>
      <c r="B24" s="12">
        <v>92.95</v>
      </c>
      <c r="C24" s="12">
        <v>34564</v>
      </c>
    </row>
    <row r="25" spans="1:3" x14ac:dyDescent="0.5">
      <c r="A25" s="6" t="s">
        <v>57</v>
      </c>
      <c r="B25" s="12">
        <v>169</v>
      </c>
      <c r="C25" s="12">
        <v>33900</v>
      </c>
    </row>
    <row r="26" spans="1:3" x14ac:dyDescent="0.5">
      <c r="A26" s="6" t="s">
        <v>133</v>
      </c>
      <c r="B26" s="12">
        <v>465</v>
      </c>
      <c r="C26" s="12">
        <v>33061</v>
      </c>
    </row>
    <row r="27" spans="1:3" x14ac:dyDescent="0.5">
      <c r="A27" s="6" t="s">
        <v>134</v>
      </c>
      <c r="B27" s="12">
        <v>496</v>
      </c>
      <c r="C27" s="12">
        <v>32000</v>
      </c>
    </row>
    <row r="28" spans="1:3" x14ac:dyDescent="0.5">
      <c r="A28" s="6" t="s">
        <v>78</v>
      </c>
      <c r="B28" s="12">
        <v>98.92000000000003</v>
      </c>
      <c r="C28" s="12">
        <v>31521.8</v>
      </c>
    </row>
    <row r="29" spans="1:3" x14ac:dyDescent="0.5">
      <c r="A29" s="6" t="s">
        <v>30</v>
      </c>
      <c r="B29" s="12">
        <v>34.9</v>
      </c>
      <c r="C29" s="12">
        <v>30720</v>
      </c>
    </row>
    <row r="30" spans="1:3" x14ac:dyDescent="0.5">
      <c r="A30" s="6" t="s">
        <v>32</v>
      </c>
      <c r="B30" s="12">
        <v>60.600000000000044</v>
      </c>
      <c r="C30" s="12">
        <v>30146</v>
      </c>
    </row>
    <row r="31" spans="1:3" x14ac:dyDescent="0.5">
      <c r="A31" s="6" t="s">
        <v>175</v>
      </c>
      <c r="B31" s="12">
        <v>185</v>
      </c>
      <c r="C31" s="12">
        <v>29230</v>
      </c>
    </row>
    <row r="32" spans="1:3" x14ac:dyDescent="0.5">
      <c r="A32" s="6" t="s">
        <v>67</v>
      </c>
      <c r="B32" s="12">
        <v>87</v>
      </c>
      <c r="C32" s="12">
        <v>28881</v>
      </c>
    </row>
    <row r="33" spans="1:3" x14ac:dyDescent="0.5">
      <c r="A33" s="6" t="s">
        <v>48</v>
      </c>
      <c r="B33" s="12">
        <v>116.35</v>
      </c>
      <c r="C33" s="12">
        <v>28863.5</v>
      </c>
    </row>
    <row r="34" spans="1:3" x14ac:dyDescent="0.5">
      <c r="A34" s="6" t="s">
        <v>72</v>
      </c>
      <c r="B34" s="12">
        <v>35.70000000000001</v>
      </c>
      <c r="C34" s="12">
        <v>25932</v>
      </c>
    </row>
    <row r="35" spans="1:3" x14ac:dyDescent="0.5">
      <c r="A35" s="6" t="s">
        <v>54</v>
      </c>
      <c r="B35" s="12">
        <v>359</v>
      </c>
      <c r="C35" s="12">
        <v>24750</v>
      </c>
    </row>
    <row r="36" spans="1:3" x14ac:dyDescent="0.5">
      <c r="A36" s="6" t="s">
        <v>176</v>
      </c>
      <c r="B36" s="12">
        <v>83.81</v>
      </c>
      <c r="C36" s="12">
        <v>20820.3</v>
      </c>
    </row>
    <row r="37" spans="1:3" x14ac:dyDescent="0.5">
      <c r="A37" s="6" t="s">
        <v>71</v>
      </c>
      <c r="B37" s="12">
        <v>42.000000000000036</v>
      </c>
      <c r="C37" s="12">
        <v>20728</v>
      </c>
    </row>
    <row r="38" spans="1:3" x14ac:dyDescent="0.5">
      <c r="A38" s="6" t="s">
        <v>108</v>
      </c>
      <c r="B38" s="12">
        <v>80</v>
      </c>
      <c r="C38" s="12">
        <v>20102.5</v>
      </c>
    </row>
    <row r="39" spans="1:3" x14ac:dyDescent="0.5">
      <c r="A39" s="6" t="s">
        <v>39</v>
      </c>
      <c r="B39" s="12">
        <v>27.849999999999998</v>
      </c>
      <c r="C39" s="12">
        <v>20095</v>
      </c>
    </row>
    <row r="40" spans="1:3" x14ac:dyDescent="0.5">
      <c r="A40" s="6" t="s">
        <v>136</v>
      </c>
      <c r="B40" s="12">
        <v>212</v>
      </c>
      <c r="C40" s="12">
        <v>17265</v>
      </c>
    </row>
    <row r="41" spans="1:3" x14ac:dyDescent="0.5">
      <c r="A41" s="6" t="s">
        <v>110</v>
      </c>
      <c r="B41" s="12">
        <v>59</v>
      </c>
      <c r="C41" s="12">
        <v>14882.5</v>
      </c>
    </row>
    <row r="42" spans="1:3" x14ac:dyDescent="0.5">
      <c r="A42" s="6" t="s">
        <v>126</v>
      </c>
      <c r="B42" s="12">
        <v>36</v>
      </c>
      <c r="C42" s="12">
        <v>14500</v>
      </c>
    </row>
    <row r="43" spans="1:3" x14ac:dyDescent="0.5">
      <c r="A43" s="6" t="s">
        <v>37</v>
      </c>
      <c r="B43" s="12">
        <v>178</v>
      </c>
      <c r="C43" s="12">
        <v>14230</v>
      </c>
    </row>
    <row r="44" spans="1:3" x14ac:dyDescent="0.5">
      <c r="A44" s="6" t="s">
        <v>53</v>
      </c>
      <c r="B44" s="12">
        <v>77</v>
      </c>
      <c r="C44" s="12">
        <v>12965</v>
      </c>
    </row>
    <row r="45" spans="1:3" x14ac:dyDescent="0.5">
      <c r="A45" s="6" t="s">
        <v>112</v>
      </c>
      <c r="B45" s="12">
        <v>51.5</v>
      </c>
      <c r="C45" s="12">
        <v>12747.5</v>
      </c>
    </row>
    <row r="46" spans="1:3" x14ac:dyDescent="0.5">
      <c r="A46" s="6" t="s">
        <v>73</v>
      </c>
      <c r="B46" s="12">
        <v>18.3</v>
      </c>
      <c r="C46" s="12">
        <v>12170</v>
      </c>
    </row>
    <row r="47" spans="1:3" x14ac:dyDescent="0.5">
      <c r="A47" s="6" t="s">
        <v>113</v>
      </c>
      <c r="B47" s="12">
        <v>49</v>
      </c>
      <c r="C47" s="12">
        <v>12060</v>
      </c>
    </row>
    <row r="48" spans="1:3" x14ac:dyDescent="0.5">
      <c r="A48" s="6" t="s">
        <v>177</v>
      </c>
      <c r="B48" s="12">
        <v>25.199999999999992</v>
      </c>
      <c r="C48" s="12">
        <v>11835</v>
      </c>
    </row>
    <row r="49" spans="1:3" x14ac:dyDescent="0.5">
      <c r="A49" s="6" t="s">
        <v>55</v>
      </c>
      <c r="B49" s="12">
        <v>191</v>
      </c>
      <c r="C49" s="12">
        <v>11570</v>
      </c>
    </row>
    <row r="50" spans="1:3" x14ac:dyDescent="0.5">
      <c r="A50" s="6" t="s">
        <v>52</v>
      </c>
      <c r="B50" s="12">
        <v>69</v>
      </c>
      <c r="C50" s="12">
        <v>11450</v>
      </c>
    </row>
    <row r="51" spans="1:3" x14ac:dyDescent="0.5">
      <c r="A51" s="6" t="s">
        <v>139</v>
      </c>
      <c r="B51" s="12">
        <v>41</v>
      </c>
      <c r="C51" s="12">
        <v>10664</v>
      </c>
    </row>
    <row r="52" spans="1:3" x14ac:dyDescent="0.5">
      <c r="A52" s="6" t="s">
        <v>140</v>
      </c>
      <c r="B52" s="12">
        <v>37</v>
      </c>
      <c r="C52" s="12">
        <v>10539</v>
      </c>
    </row>
    <row r="53" spans="1:3" x14ac:dyDescent="0.5">
      <c r="A53" s="6" t="s">
        <v>103</v>
      </c>
      <c r="B53" s="12">
        <v>33</v>
      </c>
      <c r="C53" s="12">
        <v>10145</v>
      </c>
    </row>
    <row r="54" spans="1:3" x14ac:dyDescent="0.5">
      <c r="A54" s="6" t="s">
        <v>129</v>
      </c>
      <c r="B54" s="12">
        <v>37</v>
      </c>
      <c r="C54" s="12">
        <v>9322.5</v>
      </c>
    </row>
    <row r="55" spans="1:3" x14ac:dyDescent="0.5">
      <c r="A55" s="6" t="s">
        <v>76</v>
      </c>
      <c r="B55" s="12">
        <v>28.2</v>
      </c>
      <c r="C55" s="12">
        <v>9278</v>
      </c>
    </row>
    <row r="56" spans="1:3" x14ac:dyDescent="0.5">
      <c r="A56" s="6" t="s">
        <v>119</v>
      </c>
      <c r="B56" s="12">
        <v>48.2</v>
      </c>
      <c r="C56" s="12">
        <v>9170</v>
      </c>
    </row>
    <row r="57" spans="1:3" x14ac:dyDescent="0.5">
      <c r="A57" s="6" t="s">
        <v>178</v>
      </c>
      <c r="B57" s="12">
        <v>5</v>
      </c>
      <c r="C57" s="12">
        <v>8450</v>
      </c>
    </row>
    <row r="58" spans="1:3" x14ac:dyDescent="0.5">
      <c r="A58" s="6" t="s">
        <v>135</v>
      </c>
      <c r="B58" s="12">
        <v>169</v>
      </c>
      <c r="C58" s="12">
        <v>8085</v>
      </c>
    </row>
    <row r="59" spans="1:3" x14ac:dyDescent="0.5">
      <c r="A59" s="6" t="s">
        <v>179</v>
      </c>
      <c r="B59" s="12">
        <v>8.2100000000000009</v>
      </c>
      <c r="C59" s="12">
        <v>8025.8</v>
      </c>
    </row>
    <row r="60" spans="1:3" x14ac:dyDescent="0.5">
      <c r="A60" s="6" t="s">
        <v>107</v>
      </c>
      <c r="B60" s="12">
        <v>32</v>
      </c>
      <c r="C60" s="12">
        <v>7780</v>
      </c>
    </row>
    <row r="61" spans="1:3" x14ac:dyDescent="0.5">
      <c r="A61" s="6" t="s">
        <v>180</v>
      </c>
      <c r="B61" s="12">
        <v>82</v>
      </c>
      <c r="C61" s="12">
        <v>7305</v>
      </c>
    </row>
    <row r="62" spans="1:3" x14ac:dyDescent="0.5">
      <c r="A62" s="6" t="s">
        <v>181</v>
      </c>
      <c r="B62" s="12">
        <v>14.200000000000001</v>
      </c>
      <c r="C62" s="12">
        <v>6522</v>
      </c>
    </row>
    <row r="63" spans="1:3" x14ac:dyDescent="0.5">
      <c r="A63" s="6" t="s">
        <v>84</v>
      </c>
      <c r="B63" s="12">
        <v>1.53</v>
      </c>
      <c r="C63" s="12">
        <v>5796.6001999999999</v>
      </c>
    </row>
    <row r="64" spans="1:3" x14ac:dyDescent="0.5">
      <c r="A64" s="6" t="s">
        <v>182</v>
      </c>
      <c r="B64" s="12">
        <v>6.8999999999999986</v>
      </c>
      <c r="C64" s="12">
        <v>5437</v>
      </c>
    </row>
    <row r="65" spans="1:3" x14ac:dyDescent="0.5">
      <c r="A65" s="6" t="s">
        <v>79</v>
      </c>
      <c r="B65" s="12">
        <v>21.5</v>
      </c>
      <c r="C65" s="12">
        <v>5412.5</v>
      </c>
    </row>
    <row r="66" spans="1:3" x14ac:dyDescent="0.5">
      <c r="A66" s="6" t="s">
        <v>183</v>
      </c>
      <c r="B66" s="12">
        <v>17</v>
      </c>
      <c r="C66" s="12">
        <v>5070</v>
      </c>
    </row>
    <row r="67" spans="1:3" x14ac:dyDescent="0.5">
      <c r="A67" s="6" t="s">
        <v>184</v>
      </c>
      <c r="B67" s="12">
        <v>6.7999999999999989</v>
      </c>
      <c r="C67" s="12">
        <v>4740</v>
      </c>
    </row>
    <row r="68" spans="1:3" x14ac:dyDescent="0.5">
      <c r="A68" s="6" t="s">
        <v>185</v>
      </c>
      <c r="B68" s="12">
        <v>51</v>
      </c>
      <c r="C68" s="12">
        <v>4335</v>
      </c>
    </row>
    <row r="69" spans="1:3" x14ac:dyDescent="0.5">
      <c r="A69" s="6" t="s">
        <v>105</v>
      </c>
      <c r="B69" s="12">
        <v>64</v>
      </c>
      <c r="C69" s="12">
        <v>4142</v>
      </c>
    </row>
    <row r="70" spans="1:3" x14ac:dyDescent="0.5">
      <c r="A70" s="6" t="s">
        <v>186</v>
      </c>
      <c r="B70" s="12">
        <v>15</v>
      </c>
      <c r="C70" s="12">
        <v>3950</v>
      </c>
    </row>
    <row r="71" spans="1:3" x14ac:dyDescent="0.5">
      <c r="A71" s="6" t="s">
        <v>137</v>
      </c>
      <c r="B71" s="12">
        <v>24.800000000000004</v>
      </c>
      <c r="C71" s="12">
        <v>3940</v>
      </c>
    </row>
    <row r="72" spans="1:3" x14ac:dyDescent="0.5">
      <c r="A72" s="6" t="s">
        <v>187</v>
      </c>
      <c r="B72" s="12">
        <v>15</v>
      </c>
      <c r="C72" s="12">
        <v>3825</v>
      </c>
    </row>
    <row r="73" spans="1:3" x14ac:dyDescent="0.5">
      <c r="A73" s="6" t="s">
        <v>51</v>
      </c>
      <c r="B73" s="12">
        <v>25</v>
      </c>
      <c r="C73" s="12">
        <v>3735</v>
      </c>
    </row>
    <row r="74" spans="1:3" x14ac:dyDescent="0.5">
      <c r="A74" s="6" t="s">
        <v>80</v>
      </c>
      <c r="B74" s="12">
        <v>19</v>
      </c>
      <c r="C74" s="12">
        <v>3465</v>
      </c>
    </row>
    <row r="75" spans="1:3" x14ac:dyDescent="0.5">
      <c r="A75" s="6" t="s">
        <v>138</v>
      </c>
      <c r="B75" s="12">
        <v>6</v>
      </c>
      <c r="C75" s="12">
        <v>3310</v>
      </c>
    </row>
    <row r="76" spans="1:3" x14ac:dyDescent="0.5">
      <c r="A76" s="6" t="s">
        <v>85</v>
      </c>
      <c r="B76" s="12">
        <v>8.8000000000000007</v>
      </c>
      <c r="C76" s="12">
        <v>3230</v>
      </c>
    </row>
    <row r="77" spans="1:3" x14ac:dyDescent="0.5">
      <c r="A77" s="6" t="s">
        <v>188</v>
      </c>
      <c r="B77" s="12">
        <v>6.4</v>
      </c>
      <c r="C77" s="12">
        <v>3167</v>
      </c>
    </row>
    <row r="78" spans="1:3" x14ac:dyDescent="0.5">
      <c r="A78" s="6" t="s">
        <v>189</v>
      </c>
      <c r="B78" s="12">
        <v>12</v>
      </c>
      <c r="C78" s="12">
        <v>3120</v>
      </c>
    </row>
    <row r="79" spans="1:3" x14ac:dyDescent="0.5">
      <c r="A79" s="6" t="s">
        <v>190</v>
      </c>
      <c r="B79" s="12">
        <v>12</v>
      </c>
      <c r="C79" s="12">
        <v>3108</v>
      </c>
    </row>
    <row r="80" spans="1:3" x14ac:dyDescent="0.5">
      <c r="A80" s="6" t="s">
        <v>104</v>
      </c>
      <c r="B80" s="12">
        <v>19</v>
      </c>
      <c r="C80" s="12">
        <v>3060</v>
      </c>
    </row>
    <row r="81" spans="1:3" x14ac:dyDescent="0.5">
      <c r="A81" s="6" t="s">
        <v>100</v>
      </c>
      <c r="B81" s="12">
        <v>10</v>
      </c>
      <c r="C81" s="12">
        <v>3060</v>
      </c>
    </row>
    <row r="82" spans="1:3" x14ac:dyDescent="0.5">
      <c r="A82" s="6" t="s">
        <v>191</v>
      </c>
      <c r="B82" s="12">
        <v>8.1999999999999993</v>
      </c>
      <c r="C82" s="12">
        <v>2975</v>
      </c>
    </row>
    <row r="83" spans="1:3" x14ac:dyDescent="0.5">
      <c r="A83" s="6" t="s">
        <v>192</v>
      </c>
      <c r="B83" s="12">
        <v>15</v>
      </c>
      <c r="C83" s="12">
        <v>2850</v>
      </c>
    </row>
    <row r="84" spans="1:3" x14ac:dyDescent="0.5">
      <c r="A84" s="6" t="s">
        <v>193</v>
      </c>
      <c r="B84" s="12">
        <v>4</v>
      </c>
      <c r="C84" s="12">
        <v>2800</v>
      </c>
    </row>
    <row r="85" spans="1:3" x14ac:dyDescent="0.5">
      <c r="A85" s="6" t="s">
        <v>194</v>
      </c>
      <c r="B85" s="12">
        <v>10.399999999999999</v>
      </c>
      <c r="C85" s="12">
        <v>2510</v>
      </c>
    </row>
    <row r="86" spans="1:3" x14ac:dyDescent="0.5">
      <c r="A86" s="6" t="s">
        <v>195</v>
      </c>
      <c r="B86" s="12">
        <v>6.2</v>
      </c>
      <c r="C86" s="12">
        <v>2320</v>
      </c>
    </row>
    <row r="87" spans="1:3" x14ac:dyDescent="0.5">
      <c r="A87" s="6" t="s">
        <v>196</v>
      </c>
      <c r="B87" s="12">
        <v>14</v>
      </c>
      <c r="C87" s="12">
        <v>2280</v>
      </c>
    </row>
    <row r="88" spans="1:3" x14ac:dyDescent="0.5">
      <c r="A88" s="6" t="s">
        <v>92</v>
      </c>
      <c r="B88" s="12">
        <v>0.85</v>
      </c>
      <c r="C88" s="12">
        <v>2120</v>
      </c>
    </row>
    <row r="89" spans="1:3" x14ac:dyDescent="0.5">
      <c r="A89" s="6" t="s">
        <v>197</v>
      </c>
      <c r="B89" s="12">
        <v>6</v>
      </c>
      <c r="C89" s="12">
        <v>1980</v>
      </c>
    </row>
    <row r="90" spans="1:3" x14ac:dyDescent="0.5">
      <c r="A90" s="6" t="s">
        <v>198</v>
      </c>
      <c r="B90" s="12">
        <v>4.6999999999999993</v>
      </c>
      <c r="C90" s="12">
        <v>1970.0039999999999</v>
      </c>
    </row>
    <row r="91" spans="1:3" x14ac:dyDescent="0.5">
      <c r="A91" s="6" t="s">
        <v>199</v>
      </c>
      <c r="B91" s="12">
        <v>590</v>
      </c>
      <c r="C91" s="12">
        <v>1947</v>
      </c>
    </row>
    <row r="92" spans="1:3" x14ac:dyDescent="0.5">
      <c r="A92" s="6" t="s">
        <v>70</v>
      </c>
      <c r="B92" s="12">
        <v>2.6</v>
      </c>
      <c r="C92" s="12">
        <v>1790</v>
      </c>
    </row>
    <row r="93" spans="1:3" x14ac:dyDescent="0.5">
      <c r="A93" s="6" t="s">
        <v>90</v>
      </c>
      <c r="B93" s="12">
        <v>3.0000000000000004</v>
      </c>
      <c r="C93" s="12">
        <v>1720</v>
      </c>
    </row>
    <row r="94" spans="1:3" x14ac:dyDescent="0.5">
      <c r="A94" s="6" t="s">
        <v>200</v>
      </c>
      <c r="B94" s="12">
        <v>502.2</v>
      </c>
      <c r="C94" s="12">
        <v>1670</v>
      </c>
    </row>
    <row r="95" spans="1:3" x14ac:dyDescent="0.5">
      <c r="A95" s="6" t="s">
        <v>201</v>
      </c>
      <c r="B95" s="12">
        <v>5.6000000000000005</v>
      </c>
      <c r="C95" s="12">
        <v>1640</v>
      </c>
    </row>
    <row r="96" spans="1:3" x14ac:dyDescent="0.5">
      <c r="A96" s="6" t="s">
        <v>202</v>
      </c>
      <c r="B96" s="12">
        <v>2.9</v>
      </c>
      <c r="C96" s="12">
        <v>1420</v>
      </c>
    </row>
    <row r="97" spans="1:3" x14ac:dyDescent="0.5">
      <c r="A97" s="6" t="s">
        <v>203</v>
      </c>
      <c r="B97" s="12">
        <v>11</v>
      </c>
      <c r="C97" s="12">
        <v>1320</v>
      </c>
    </row>
    <row r="98" spans="1:3" x14ac:dyDescent="0.5">
      <c r="A98" s="6" t="s">
        <v>204</v>
      </c>
      <c r="B98" s="12">
        <v>14</v>
      </c>
      <c r="C98" s="12">
        <v>1295</v>
      </c>
    </row>
    <row r="99" spans="1:3" x14ac:dyDescent="0.5">
      <c r="A99" s="6" t="s">
        <v>205</v>
      </c>
      <c r="B99" s="12">
        <v>4</v>
      </c>
      <c r="C99" s="12">
        <v>1030</v>
      </c>
    </row>
    <row r="100" spans="1:3" x14ac:dyDescent="0.5">
      <c r="A100" s="6" t="s">
        <v>206</v>
      </c>
      <c r="B100" s="12">
        <v>3</v>
      </c>
      <c r="C100" s="12">
        <v>1000</v>
      </c>
    </row>
    <row r="101" spans="1:3" x14ac:dyDescent="0.5">
      <c r="A101" s="6" t="s">
        <v>207</v>
      </c>
      <c r="B101" s="12">
        <v>3</v>
      </c>
      <c r="C101" s="12">
        <v>990</v>
      </c>
    </row>
    <row r="102" spans="1:3" x14ac:dyDescent="0.5">
      <c r="A102" s="6" t="s">
        <v>208</v>
      </c>
      <c r="B102" s="12">
        <v>5</v>
      </c>
      <c r="C102" s="12">
        <v>950</v>
      </c>
    </row>
    <row r="103" spans="1:3" x14ac:dyDescent="0.5">
      <c r="A103" s="6" t="s">
        <v>209</v>
      </c>
      <c r="B103" s="12">
        <v>1.4000000000000001</v>
      </c>
      <c r="C103" s="12">
        <v>909</v>
      </c>
    </row>
    <row r="104" spans="1:3" x14ac:dyDescent="0.5">
      <c r="A104" s="6" t="s">
        <v>62</v>
      </c>
      <c r="B104" s="12">
        <v>2.5</v>
      </c>
      <c r="C104" s="12">
        <v>905</v>
      </c>
    </row>
    <row r="105" spans="1:3" x14ac:dyDescent="0.5">
      <c r="A105" s="6" t="s">
        <v>94</v>
      </c>
      <c r="B105" s="12">
        <v>17</v>
      </c>
      <c r="C105" s="12">
        <v>850</v>
      </c>
    </row>
    <row r="106" spans="1:3" x14ac:dyDescent="0.5">
      <c r="A106" s="6" t="s">
        <v>210</v>
      </c>
      <c r="B106" s="12">
        <v>1</v>
      </c>
      <c r="C106" s="12">
        <v>775</v>
      </c>
    </row>
    <row r="107" spans="1:3" x14ac:dyDescent="0.5">
      <c r="A107" s="6" t="s">
        <v>211</v>
      </c>
      <c r="B107" s="12">
        <v>10.1</v>
      </c>
      <c r="C107" s="12">
        <v>745</v>
      </c>
    </row>
    <row r="108" spans="1:3" x14ac:dyDescent="0.5">
      <c r="A108" s="6" t="s">
        <v>212</v>
      </c>
      <c r="B108" s="12">
        <v>3</v>
      </c>
      <c r="C108" s="12">
        <v>720</v>
      </c>
    </row>
    <row r="109" spans="1:3" x14ac:dyDescent="0.5">
      <c r="A109" s="6" t="s">
        <v>213</v>
      </c>
      <c r="B109" s="12">
        <v>1.5</v>
      </c>
      <c r="C109" s="12">
        <v>625</v>
      </c>
    </row>
    <row r="110" spans="1:3" x14ac:dyDescent="0.5">
      <c r="A110" s="6" t="s">
        <v>214</v>
      </c>
      <c r="B110" s="12">
        <v>1</v>
      </c>
      <c r="C110" s="12">
        <v>610</v>
      </c>
    </row>
    <row r="111" spans="1:3" x14ac:dyDescent="0.5">
      <c r="A111" s="6" t="s">
        <v>215</v>
      </c>
      <c r="B111" s="12">
        <v>6</v>
      </c>
      <c r="C111" s="12">
        <v>570</v>
      </c>
    </row>
    <row r="112" spans="1:3" x14ac:dyDescent="0.5">
      <c r="A112" s="6" t="s">
        <v>216</v>
      </c>
      <c r="B112" s="12">
        <v>2</v>
      </c>
      <c r="C112" s="12">
        <v>540</v>
      </c>
    </row>
    <row r="113" spans="1:3" x14ac:dyDescent="0.5">
      <c r="A113" s="6" t="s">
        <v>217</v>
      </c>
      <c r="B113" s="12">
        <v>2</v>
      </c>
      <c r="C113" s="12">
        <v>505</v>
      </c>
    </row>
    <row r="114" spans="1:3" x14ac:dyDescent="0.5">
      <c r="A114" s="6" t="s">
        <v>218</v>
      </c>
      <c r="B114" s="12">
        <v>3</v>
      </c>
      <c r="C114" s="12">
        <v>495</v>
      </c>
    </row>
    <row r="115" spans="1:3" x14ac:dyDescent="0.5">
      <c r="A115" s="6" t="s">
        <v>219</v>
      </c>
      <c r="B115" s="12">
        <v>0.60000000000000009</v>
      </c>
      <c r="C115" s="12">
        <v>492</v>
      </c>
    </row>
    <row r="116" spans="1:3" x14ac:dyDescent="0.5">
      <c r="A116" s="6" t="s">
        <v>220</v>
      </c>
      <c r="B116" s="12">
        <v>4</v>
      </c>
      <c r="C116" s="12">
        <v>465</v>
      </c>
    </row>
    <row r="117" spans="1:3" x14ac:dyDescent="0.5">
      <c r="A117" s="6" t="s">
        <v>221</v>
      </c>
      <c r="B117" s="12">
        <v>3</v>
      </c>
      <c r="C117" s="12">
        <v>450</v>
      </c>
    </row>
    <row r="118" spans="1:3" x14ac:dyDescent="0.5">
      <c r="A118" s="6" t="s">
        <v>91</v>
      </c>
      <c r="B118" s="12">
        <v>6</v>
      </c>
      <c r="C118" s="12">
        <v>390</v>
      </c>
    </row>
    <row r="119" spans="1:3" x14ac:dyDescent="0.5">
      <c r="A119" s="6" t="s">
        <v>222</v>
      </c>
      <c r="B119" s="12">
        <v>0.5</v>
      </c>
      <c r="C119" s="12">
        <v>325</v>
      </c>
    </row>
    <row r="120" spans="1:3" x14ac:dyDescent="0.5">
      <c r="A120" s="6" t="s">
        <v>61</v>
      </c>
      <c r="B120" s="12">
        <v>0.5</v>
      </c>
      <c r="C120" s="12">
        <v>300</v>
      </c>
    </row>
    <row r="121" spans="1:3" x14ac:dyDescent="0.5">
      <c r="A121" s="6" t="s">
        <v>87</v>
      </c>
      <c r="B121" s="12">
        <v>6</v>
      </c>
      <c r="C121" s="12">
        <v>300</v>
      </c>
    </row>
    <row r="122" spans="1:3" x14ac:dyDescent="0.5">
      <c r="A122" s="6" t="s">
        <v>124</v>
      </c>
      <c r="B122" s="12">
        <v>4</v>
      </c>
      <c r="C122" s="12">
        <v>300</v>
      </c>
    </row>
    <row r="123" spans="1:3" x14ac:dyDescent="0.5">
      <c r="A123" s="6" t="s">
        <v>223</v>
      </c>
      <c r="B123" s="12">
        <v>2</v>
      </c>
      <c r="C123" s="12">
        <v>250</v>
      </c>
    </row>
    <row r="124" spans="1:3" x14ac:dyDescent="0.5">
      <c r="A124" s="6" t="s">
        <v>224</v>
      </c>
      <c r="B124" s="12">
        <v>3</v>
      </c>
      <c r="C124" s="12">
        <v>216</v>
      </c>
    </row>
    <row r="125" spans="1:3" x14ac:dyDescent="0.5">
      <c r="A125" s="6" t="s">
        <v>89</v>
      </c>
      <c r="B125" s="12">
        <v>2</v>
      </c>
      <c r="C125" s="12">
        <v>210</v>
      </c>
    </row>
    <row r="126" spans="1:3" x14ac:dyDescent="0.5">
      <c r="A126" s="6" t="s">
        <v>225</v>
      </c>
      <c r="B126" s="12">
        <v>4</v>
      </c>
      <c r="C126" s="12">
        <v>200</v>
      </c>
    </row>
    <row r="127" spans="1:3" x14ac:dyDescent="0.5">
      <c r="A127" s="6" t="s">
        <v>226</v>
      </c>
      <c r="B127" s="12">
        <v>1</v>
      </c>
      <c r="C127" s="12">
        <v>160</v>
      </c>
    </row>
    <row r="128" spans="1:3" x14ac:dyDescent="0.5">
      <c r="A128" s="6" t="s">
        <v>227</v>
      </c>
      <c r="B128" s="12">
        <v>1</v>
      </c>
      <c r="C128" s="12">
        <v>155</v>
      </c>
    </row>
    <row r="129" spans="1:3" x14ac:dyDescent="0.5">
      <c r="A129" s="6" t="s">
        <v>228</v>
      </c>
      <c r="B129" s="12">
        <v>0.1</v>
      </c>
      <c r="C129" s="12">
        <v>75</v>
      </c>
    </row>
    <row r="130" spans="1:3" x14ac:dyDescent="0.5">
      <c r="A130" s="6" t="s">
        <v>229</v>
      </c>
      <c r="B130" s="12">
        <v>0.1</v>
      </c>
      <c r="C130" s="12">
        <v>67</v>
      </c>
    </row>
    <row r="131" spans="1:3" x14ac:dyDescent="0.5">
      <c r="A131" s="6" t="s">
        <v>230</v>
      </c>
      <c r="B131" s="12">
        <v>0.1</v>
      </c>
      <c r="C131" s="1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Purchase Report</vt:lpstr>
      <vt:lpstr>Item Details</vt:lpstr>
      <vt:lpstr>Sheet1</vt:lpstr>
      <vt:lpstr>purchase side pareto</vt:lpstr>
      <vt:lpstr>pur price flactuation</vt:lpstr>
      <vt:lpstr>monthwise purchase</vt:lpstr>
      <vt:lpstr>weekly supply</vt:lpstr>
      <vt:lpstr>POCstoring mechanism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Abhijit Nandi</cp:lastModifiedBy>
  <dcterms:created xsi:type="dcterms:W3CDTF">2024-04-01T07:48:59Z</dcterms:created>
  <dcterms:modified xsi:type="dcterms:W3CDTF">2024-04-24T12:37:42Z</dcterms:modified>
</cp:coreProperties>
</file>