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d4faee343544346e/Desktop/"/>
    </mc:Choice>
  </mc:AlternateContent>
  <xr:revisionPtr revIDLastSave="451" documentId="11_F25DC773A252ABDACC1048DC311C53DC5ADE58E0" xr6:coauthVersionLast="47" xr6:coauthVersionMax="47" xr10:uidLastSave="{99252BE4-8D3F-42C5-8AF1-7B4BE00B3390}"/>
  <bookViews>
    <workbookView xWindow="9518" yWindow="0" windowWidth="9765" windowHeight="10162" firstSheet="1" activeTab="2" xr2:uid="{00000000-000D-0000-FFFF-FFFF00000000}"/>
  </bookViews>
  <sheets>
    <sheet name="Storage Space" sheetId="1" r:id="rId1"/>
    <sheet name="Sheet1" sheetId="2" r:id="rId2"/>
    <sheet name="Sheet2" sheetId="3" r:id="rId3"/>
  </sheets>
  <calcPr calcId="191029"/>
  <pivotCaches>
    <pivotCache cacheId="5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3" l="1" a="1"/>
  <c r="C3" i="3" s="1"/>
  <c r="C5" i="3" a="1"/>
  <c r="C5" i="3"/>
  <c r="C6" i="3" a="1"/>
  <c r="C6" i="3"/>
  <c r="C10" i="3" a="1"/>
  <c r="C10" i="3"/>
  <c r="C12" i="3" a="1"/>
  <c r="C12" i="3"/>
  <c r="C16" i="3" a="1"/>
  <c r="C16" i="3" s="1"/>
  <c r="C19" i="3" a="1"/>
  <c r="C19" i="3" s="1"/>
  <c r="C20" i="3" a="1"/>
  <c r="C20" i="3"/>
  <c r="A37" i="3"/>
  <c r="E36" i="3"/>
  <c r="A36" i="3"/>
  <c r="A34" i="3"/>
  <c r="A33" i="3"/>
  <c r="A35" i="3"/>
  <c r="C6" i="2"/>
  <c r="C7" i="2"/>
  <c r="C8" i="2"/>
  <c r="C5" i="2"/>
  <c r="E4" i="1"/>
  <c r="E5" i="1"/>
  <c r="E6" i="1"/>
  <c r="E7" i="1"/>
  <c r="E8" i="1"/>
  <c r="E9" i="1"/>
  <c r="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<sst xmlns="http://schemas.openxmlformats.org/spreadsheetml/2006/main" count="72" uniqueCount="57">
  <si>
    <t>Length (ft)</t>
  </si>
  <si>
    <t>Breadth (ft)</t>
  </si>
  <si>
    <t>Shop counter</t>
  </si>
  <si>
    <t>Small Storage Room</t>
  </si>
  <si>
    <t>Medium Storage Room</t>
  </si>
  <si>
    <t>Godown 1 (small)</t>
  </si>
  <si>
    <t>Godown 2 (medium)</t>
  </si>
  <si>
    <t>Godown 3 (large)</t>
  </si>
  <si>
    <t>Godown 4 (large)</t>
  </si>
  <si>
    <t>Storage</t>
  </si>
  <si>
    <t>Height (ft)</t>
  </si>
  <si>
    <t>Available for ice cream products (Cu. ft)</t>
  </si>
  <si>
    <t>Nandi Variety Total availabel storage space</t>
  </si>
  <si>
    <t>Sum of Available for ice cream products (Cu. ft)</t>
  </si>
  <si>
    <t>Available for wood polish products (Cu. ft)</t>
  </si>
  <si>
    <t>Sum of Available for wood polish products (Cu. ft)</t>
  </si>
  <si>
    <t>Total volume ( Cu. ft)</t>
  </si>
  <si>
    <t>Sum of Total volume ( Cu. ft)</t>
  </si>
  <si>
    <t>Available for bakery products (Cu. ft)</t>
  </si>
  <si>
    <t>Sum of Available for bakery products (Cu. ft)</t>
  </si>
  <si>
    <t>Business Segment</t>
  </si>
  <si>
    <t>ice cream (Cu. ft)</t>
  </si>
  <si>
    <t>wood polish (Cu. ft)</t>
  </si>
  <si>
    <t>bakery(Cu. ft)</t>
  </si>
  <si>
    <t>Storage Space</t>
  </si>
  <si>
    <t>Percentage of storage space</t>
  </si>
  <si>
    <t>Row Lables</t>
  </si>
  <si>
    <t>37 pepsi roll</t>
  </si>
  <si>
    <t>40ml cup</t>
  </si>
  <si>
    <t>50 lt pty</t>
  </si>
  <si>
    <t>C.cornto set</t>
  </si>
  <si>
    <t>chocopaste</t>
  </si>
  <si>
    <t>citric</t>
  </si>
  <si>
    <t>CMC</t>
  </si>
  <si>
    <t>cocont dst</t>
  </si>
  <si>
    <t>glass cup</t>
  </si>
  <si>
    <t>jack</t>
  </si>
  <si>
    <t>Lily oil</t>
  </si>
  <si>
    <t>mini chocobar wrappers</t>
  </si>
  <si>
    <t>No.1 CMC</t>
  </si>
  <si>
    <t>No.1 stick</t>
  </si>
  <si>
    <t>orange wrappers</t>
  </si>
  <si>
    <t>pata</t>
  </si>
  <si>
    <t>sacarin</t>
  </si>
  <si>
    <t>stick</t>
  </si>
  <si>
    <t>suji</t>
  </si>
  <si>
    <t>swtx</t>
  </si>
  <si>
    <t>storage volume</t>
  </si>
  <si>
    <t>Median</t>
  </si>
  <si>
    <t>Q1</t>
  </si>
  <si>
    <t>Q3</t>
  </si>
  <si>
    <t>IQR</t>
  </si>
  <si>
    <t>MEDIUM</t>
  </si>
  <si>
    <t>custurd powder</t>
  </si>
  <si>
    <t>upper bound</t>
  </si>
  <si>
    <t>Kulfi wrappers</t>
  </si>
  <si>
    <t>40 ml 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</si>
</sst>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9" fontId="0" fillId="0" borderId="0" xfId="1" applyFont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Continuous"/>
    </xf>
    <xf numFmtId="0" fontId="0" fillId="0" borderId="0" xfId="0" applyNumberFormat="1" applyFill="1" applyBorder="1" applyAlignment="1"/>
    <xf numFmtId="10" fontId="0" fillId="0" borderId="0" xfId="0" applyNumberFormat="1" applyFill="1" applyBorder="1" applyAlignment="1"/>
    <xf numFmtId="0" fontId="0" fillId="0" borderId="2" xfId="0" applyNumberFormat="1" applyFill="1" applyBorder="1" applyAlignment="1"/>
    <xf numFmtId="10" fontId="0" fillId="0" borderId="2" xfId="0" applyNumberFormat="1" applyFill="1" applyBorder="1" applyAlignment="1"/>
    <xf numFmtId="0" fontId="0" fillId="0" borderId="4" xfId="0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Segment wise</a:t>
            </a:r>
            <a:r>
              <a:rPr lang="en-US"/>
              <a:t> distribution</a:t>
            </a:r>
            <a:r>
              <a:rPr lang="en-US" baseline="0"/>
              <a:t> of</a:t>
            </a:r>
            <a:r>
              <a:rPr lang="en-US"/>
              <a:t> storage space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Sheet1!$C$4</c:f>
              <c:strCache>
                <c:ptCount val="1"/>
                <c:pt idx="0">
                  <c:v>Percentage of storage space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009-4C4E-B7F5-2D66ED83178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009-4C4E-B7F5-2D66ED83178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009-4C4E-B7F5-2D66ED83178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Sheet1!$A$5:$A$7</c:f>
              <c:strCache>
                <c:ptCount val="3"/>
                <c:pt idx="0">
                  <c:v>ice cream (Cu. ft)</c:v>
                </c:pt>
                <c:pt idx="1">
                  <c:v>wood polish (Cu. ft)</c:v>
                </c:pt>
                <c:pt idx="2">
                  <c:v>bakery(Cu. ft)</c:v>
                </c:pt>
              </c:strCache>
            </c:strRef>
          </c:cat>
          <c:val>
            <c:numRef>
              <c:f>Sheet1!$C$5:$C$7</c:f>
              <c:numCache>
                <c:formatCode>0%</c:formatCode>
                <c:ptCount val="3"/>
                <c:pt idx="0">
                  <c:v>0.51061173533083648</c:v>
                </c:pt>
                <c:pt idx="1">
                  <c:v>0.28838951310861421</c:v>
                </c:pt>
                <c:pt idx="2">
                  <c:v>0.10112359550561797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8A-41DF-819F-C6276D2DC46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52394</xdr:colOff>
      <xdr:row>9</xdr:row>
      <xdr:rowOff>47633</xdr:rowOff>
    </xdr:from>
    <xdr:to>
      <xdr:col>3</xdr:col>
      <xdr:colOff>650087</xdr:colOff>
      <xdr:row>23</xdr:row>
      <xdr:rowOff>66682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F105A9-9845-20A4-7C59-9FBCCEB9DD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vi" refreshedDate="45299.626357986112" createdVersion="8" refreshedVersion="8" minRefreshableVersion="3" recordCount="7" xr:uid="{C18E7722-0CDA-49B1-AB9E-FE17F64A787F}">
  <cacheSource type="worksheet">
    <worksheetSource ref="A2:H9" sheet="Storage Space"/>
  </cacheSource>
  <cacheFields count="8">
    <cacheField name="Storage" numFmtId="0">
      <sharedItems/>
    </cacheField>
    <cacheField name="Length (ft)" numFmtId="0">
      <sharedItems containsSemiMixedTypes="0" containsString="0" containsNumber="1" containsInteger="1" minValue="9" maxValue="22"/>
    </cacheField>
    <cacheField name="Breadth (ft)" numFmtId="0">
      <sharedItems containsSemiMixedTypes="0" containsString="0" containsNumber="1" containsInteger="1" minValue="7" maxValue="10"/>
    </cacheField>
    <cacheField name="Height (ft)" numFmtId="0">
      <sharedItems containsSemiMixedTypes="0" containsString="0" containsNumber="1" containsInteger="1" minValue="10" maxValue="10"/>
    </cacheField>
    <cacheField name="Total volume ( Cu. ft)" numFmtId="0">
      <sharedItems containsSemiMixedTypes="0" containsString="0" containsNumber="1" containsInteger="1" minValue="630" maxValue="1760"/>
    </cacheField>
    <cacheField name="Available for ice cream products (Cu. ft)" numFmtId="0">
      <sharedItems containsSemiMixedTypes="0" containsString="0" containsNumber="1" containsInteger="1" minValue="0" maxValue="1760"/>
    </cacheField>
    <cacheField name="Available for wood polish products (Cu. ft)" numFmtId="0">
      <sharedItems containsSemiMixedTypes="0" containsString="0" containsNumber="1" containsInteger="1" minValue="0" maxValue="1500"/>
    </cacheField>
    <cacheField name="Available for bakery products (Cu. ft)" numFmtId="0">
      <sharedItems containsSemiMixedTypes="0" containsString="0" containsNumber="1" containsInteger="1" minValue="0" maxValue="3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s v="Shop counter"/>
    <n v="10"/>
    <n v="8"/>
    <n v="10"/>
    <n v="800"/>
    <n v="0"/>
    <n v="0"/>
    <n v="0"/>
  </r>
  <r>
    <s v="Small Storage Room"/>
    <n v="9"/>
    <n v="7"/>
    <n v="10"/>
    <n v="630"/>
    <n v="210"/>
    <n v="210"/>
    <n v="210"/>
  </r>
  <r>
    <s v="Medium Storage Room"/>
    <n v="12"/>
    <n v="9"/>
    <n v="10"/>
    <n v="1080"/>
    <n v="720"/>
    <n v="0"/>
    <n v="360"/>
  </r>
  <r>
    <s v="Godown 1 (small)"/>
    <n v="13"/>
    <n v="8"/>
    <n v="10"/>
    <n v="1040"/>
    <n v="800"/>
    <n v="0"/>
    <n v="240"/>
  </r>
  <r>
    <s v="Godown 2 (medium)"/>
    <n v="15"/>
    <n v="8"/>
    <n v="10"/>
    <n v="1200"/>
    <n v="600"/>
    <n v="600"/>
    <n v="0"/>
  </r>
  <r>
    <s v="Godown 3 (large)"/>
    <n v="22"/>
    <n v="8"/>
    <n v="10"/>
    <n v="1760"/>
    <n v="1760"/>
    <n v="0"/>
    <n v="0"/>
  </r>
  <r>
    <s v="Godown 4 (large)"/>
    <n v="15"/>
    <n v="10"/>
    <n v="10"/>
    <n v="1500"/>
    <n v="0"/>
    <n v="150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75D388-3FC4-4E19-90C8-54920E68D222}" name="PivotTable4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D2" firstHeaderRow="0" firstDataRow="1" firstDataCol="0"/>
  <pivotFields count="8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Available for ice cream products (Cu. ft)" fld="5" baseField="0" baseItem="0"/>
    <dataField name="Sum of Available for wood polish products (Cu. ft)" fld="6" baseField="0" baseItem="0"/>
    <dataField name="Sum of Available for bakery products (Cu. ft)" fld="7" baseField="0" baseItem="0"/>
    <dataField name="Sum of Total volume ( Cu. ft)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opLeftCell="A2" workbookViewId="0">
      <selection activeCell="H2" sqref="H2"/>
    </sheetView>
  </sheetViews>
  <sheetFormatPr defaultRowHeight="14.25" x14ac:dyDescent="0.45"/>
  <cols>
    <col min="1" max="1" width="19" bestFit="1" customWidth="1"/>
    <col min="2" max="2" width="9" bestFit="1" customWidth="1"/>
    <col min="3" max="3" width="9.9296875" bestFit="1" customWidth="1"/>
    <col min="4" max="4" width="9.9296875" customWidth="1"/>
    <col min="5" max="5" width="24.46484375" bestFit="1" customWidth="1"/>
    <col min="6" max="6" width="14.19921875" customWidth="1"/>
    <col min="7" max="7" width="10.796875" bestFit="1" customWidth="1"/>
  </cols>
  <sheetData>
    <row r="1" spans="1:8" x14ac:dyDescent="0.45">
      <c r="A1" s="1" t="s">
        <v>12</v>
      </c>
    </row>
    <row r="2" spans="1:8" ht="71.25" x14ac:dyDescent="0.45">
      <c r="A2" s="2" t="s">
        <v>9</v>
      </c>
      <c r="B2" s="2" t="s">
        <v>0</v>
      </c>
      <c r="C2" s="2" t="s">
        <v>1</v>
      </c>
      <c r="D2" s="2" t="s">
        <v>10</v>
      </c>
      <c r="E2" s="2" t="s">
        <v>16</v>
      </c>
      <c r="F2" s="3" t="s">
        <v>11</v>
      </c>
      <c r="G2" s="3" t="s">
        <v>14</v>
      </c>
      <c r="H2" s="3" t="s">
        <v>18</v>
      </c>
    </row>
    <row r="3" spans="1:8" hidden="1" x14ac:dyDescent="0.45">
      <c r="A3" t="s">
        <v>2</v>
      </c>
      <c r="B3">
        <v>10</v>
      </c>
      <c r="C3">
        <v>8</v>
      </c>
      <c r="D3">
        <v>10</v>
      </c>
      <c r="E3">
        <f>B3*C3*D3</f>
        <v>800</v>
      </c>
      <c r="F3">
        <v>0</v>
      </c>
      <c r="G3">
        <v>0</v>
      </c>
      <c r="H3">
        <v>0</v>
      </c>
    </row>
    <row r="4" spans="1:8" x14ac:dyDescent="0.45">
      <c r="A4" t="s">
        <v>3</v>
      </c>
      <c r="B4">
        <v>9</v>
      </c>
      <c r="C4">
        <v>7</v>
      </c>
      <c r="D4">
        <v>10</v>
      </c>
      <c r="E4">
        <f t="shared" ref="E4:E9" si="0">B4*C4*D4</f>
        <v>630</v>
      </c>
      <c r="F4">
        <v>210</v>
      </c>
      <c r="G4">
        <v>210</v>
      </c>
      <c r="H4">
        <v>210</v>
      </c>
    </row>
    <row r="5" spans="1:8" x14ac:dyDescent="0.45">
      <c r="A5" t="s">
        <v>4</v>
      </c>
      <c r="B5">
        <v>12</v>
      </c>
      <c r="C5">
        <v>9</v>
      </c>
      <c r="D5">
        <v>10</v>
      </c>
      <c r="E5">
        <f t="shared" si="0"/>
        <v>1080</v>
      </c>
      <c r="F5">
        <v>720</v>
      </c>
      <c r="G5">
        <v>0</v>
      </c>
      <c r="H5">
        <v>360</v>
      </c>
    </row>
    <row r="6" spans="1:8" x14ac:dyDescent="0.45">
      <c r="A6" t="s">
        <v>5</v>
      </c>
      <c r="B6">
        <v>13</v>
      </c>
      <c r="C6">
        <v>8</v>
      </c>
      <c r="D6">
        <v>10</v>
      </c>
      <c r="E6">
        <f t="shared" si="0"/>
        <v>1040</v>
      </c>
      <c r="F6">
        <v>800</v>
      </c>
      <c r="G6">
        <v>0</v>
      </c>
      <c r="H6">
        <v>240</v>
      </c>
    </row>
    <row r="7" spans="1:8" x14ac:dyDescent="0.45">
      <c r="A7" t="s">
        <v>6</v>
      </c>
      <c r="B7">
        <v>15</v>
      </c>
      <c r="C7">
        <v>8</v>
      </c>
      <c r="D7">
        <v>10</v>
      </c>
      <c r="E7">
        <f t="shared" si="0"/>
        <v>1200</v>
      </c>
      <c r="F7">
        <v>600</v>
      </c>
      <c r="G7">
        <v>600</v>
      </c>
      <c r="H7">
        <v>0</v>
      </c>
    </row>
    <row r="8" spans="1:8" x14ac:dyDescent="0.45">
      <c r="A8" t="s">
        <v>7</v>
      </c>
      <c r="B8">
        <v>22</v>
      </c>
      <c r="C8">
        <v>8</v>
      </c>
      <c r="D8">
        <v>10</v>
      </c>
      <c r="E8">
        <f t="shared" si="0"/>
        <v>1760</v>
      </c>
      <c r="F8">
        <v>1760</v>
      </c>
      <c r="G8">
        <v>0</v>
      </c>
      <c r="H8">
        <v>0</v>
      </c>
    </row>
    <row r="9" spans="1:8" x14ac:dyDescent="0.45">
      <c r="A9" t="s">
        <v>8</v>
      </c>
      <c r="B9">
        <v>15</v>
      </c>
      <c r="C9">
        <v>10</v>
      </c>
      <c r="D9">
        <v>10</v>
      </c>
      <c r="E9">
        <f t="shared" si="0"/>
        <v>1500</v>
      </c>
      <c r="F9">
        <v>0</v>
      </c>
      <c r="G9">
        <v>1500</v>
      </c>
      <c r="H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D37DA-291D-438F-8471-4100E5B240DB}">
  <dimension ref="A1:D8"/>
  <sheetViews>
    <sheetView workbookViewId="0">
      <selection activeCell="B16" sqref="B16"/>
    </sheetView>
  </sheetViews>
  <sheetFormatPr defaultRowHeight="14.25" x14ac:dyDescent="0.45"/>
  <cols>
    <col min="1" max="1" width="39.53125" bestFit="1" customWidth="1"/>
    <col min="2" max="2" width="41.9296875" bestFit="1" customWidth="1"/>
    <col min="3" max="3" width="37.33203125" bestFit="1" customWidth="1"/>
    <col min="4" max="4" width="24.265625" bestFit="1" customWidth="1"/>
    <col min="5" max="6" width="14.73046875" bestFit="1" customWidth="1"/>
    <col min="7" max="8" width="10.19921875" bestFit="1" customWidth="1"/>
  </cols>
  <sheetData>
    <row r="1" spans="1:4" x14ac:dyDescent="0.45">
      <c r="A1" t="s">
        <v>13</v>
      </c>
      <c r="B1" t="s">
        <v>15</v>
      </c>
      <c r="C1" t="s">
        <v>19</v>
      </c>
      <c r="D1" t="s">
        <v>17</v>
      </c>
    </row>
    <row r="2" spans="1:4" x14ac:dyDescent="0.45">
      <c r="A2">
        <v>4090</v>
      </c>
      <c r="B2">
        <v>2310</v>
      </c>
      <c r="C2">
        <v>810</v>
      </c>
      <c r="D2">
        <v>8010</v>
      </c>
    </row>
    <row r="4" spans="1:4" x14ac:dyDescent="0.45">
      <c r="A4" s="1" t="s">
        <v>20</v>
      </c>
      <c r="B4" s="1" t="s">
        <v>24</v>
      </c>
      <c r="C4" s="1" t="s">
        <v>25</v>
      </c>
    </row>
    <row r="5" spans="1:4" x14ac:dyDescent="0.45">
      <c r="A5" t="s">
        <v>21</v>
      </c>
      <c r="B5">
        <v>4090</v>
      </c>
      <c r="C5" s="4">
        <f>B5/$B$8</f>
        <v>0.51061173533083648</v>
      </c>
    </row>
    <row r="6" spans="1:4" x14ac:dyDescent="0.45">
      <c r="A6" t="s">
        <v>22</v>
      </c>
      <c r="B6">
        <v>2310</v>
      </c>
      <c r="C6" s="4">
        <f t="shared" ref="C6:C8" si="0">B6/$B$8</f>
        <v>0.28838951310861421</v>
      </c>
    </row>
    <row r="7" spans="1:4" x14ac:dyDescent="0.45">
      <c r="A7" t="s">
        <v>23</v>
      </c>
      <c r="B7">
        <v>810</v>
      </c>
      <c r="C7" s="4">
        <f t="shared" si="0"/>
        <v>0.10112359550561797</v>
      </c>
    </row>
    <row r="8" spans="1:4" x14ac:dyDescent="0.45">
      <c r="A8" t="s">
        <v>16</v>
      </c>
      <c r="B8">
        <v>8010</v>
      </c>
      <c r="C8" s="4">
        <f t="shared" si="0"/>
        <v>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A4C8A-EDB1-4E5C-9C0B-5E619384EB0C}">
  <dimension ref="A1:M37"/>
  <sheetViews>
    <sheetView tabSelected="1" topLeftCell="A19" workbookViewId="0">
      <selection activeCell="B24" sqref="B24"/>
    </sheetView>
  </sheetViews>
  <sheetFormatPr defaultRowHeight="14.25" x14ac:dyDescent="0.45"/>
  <cols>
    <col min="1" max="1" width="19.796875" bestFit="1" customWidth="1"/>
    <col min="12" max="12" width="15.86328125" bestFit="1" customWidth="1"/>
    <col min="13" max="13" width="11.73046875" bestFit="1" customWidth="1"/>
  </cols>
  <sheetData>
    <row r="1" spans="1:13" x14ac:dyDescent="0.45">
      <c r="A1" s="5" t="s">
        <v>26</v>
      </c>
      <c r="B1" t="s">
        <v>47</v>
      </c>
    </row>
    <row r="2" spans="1:13" x14ac:dyDescent="0.45">
      <c r="A2" s="6" t="s">
        <v>27</v>
      </c>
      <c r="B2">
        <v>1.56</v>
      </c>
      <c r="C2" t="s">
        <v>52</v>
      </c>
    </row>
    <row r="3" spans="1:13" x14ac:dyDescent="0.45">
      <c r="A3" s="6" t="s">
        <v>28</v>
      </c>
      <c r="B3">
        <v>11.53</v>
      </c>
      <c r="C3" t="str" cm="1">
        <f t="array" ref="C3">_xlfn.IFS(B3&gt;=$A$37,"HIGH",B3&lt;$A$33,"LOW",$A$33&lt;B3&amp;B3&lt;$A$34,"MEDIUM")</f>
        <v>HIGH</v>
      </c>
    </row>
    <row r="4" spans="1:13" x14ac:dyDescent="0.45">
      <c r="A4" s="6" t="s">
        <v>29</v>
      </c>
      <c r="B4">
        <v>2.99</v>
      </c>
      <c r="C4" t="s">
        <v>52</v>
      </c>
    </row>
    <row r="5" spans="1:13" x14ac:dyDescent="0.45">
      <c r="A5" s="6" t="s">
        <v>30</v>
      </c>
      <c r="B5">
        <v>1.4</v>
      </c>
      <c r="C5" t="str" cm="1">
        <f t="array" ref="C5">_xlfn.IFS(B5&gt;=$A$37,"HIGH",B5&lt;$A$33,"LOW",$A$33&lt;B5&amp;B5&lt;$A$34,"MEDIUM")</f>
        <v>LOW</v>
      </c>
    </row>
    <row r="6" spans="1:13" ht="14.65" thickBot="1" x14ac:dyDescent="0.5">
      <c r="A6" s="6" t="s">
        <v>31</v>
      </c>
      <c r="B6">
        <v>0.95</v>
      </c>
      <c r="C6" t="str" cm="1">
        <f t="array" ref="C6">_xlfn.IFS(B6&gt;=$A$37,"HIGH",B6&lt;$A$33,"LOW",$A$33&lt;B6&amp;B6&lt;$A$34,"MEDIUM")</f>
        <v>LOW</v>
      </c>
    </row>
    <row r="7" spans="1:13" x14ac:dyDescent="0.45">
      <c r="A7" s="6" t="s">
        <v>32</v>
      </c>
      <c r="B7">
        <v>1.78</v>
      </c>
      <c r="C7" t="s">
        <v>52</v>
      </c>
      <c r="D7" s="9"/>
      <c r="E7" s="9"/>
    </row>
    <row r="8" spans="1:13" x14ac:dyDescent="0.45">
      <c r="A8" s="6" t="s">
        <v>33</v>
      </c>
      <c r="B8">
        <v>1.56</v>
      </c>
      <c r="C8" t="s">
        <v>52</v>
      </c>
      <c r="D8" s="7"/>
      <c r="E8" s="7"/>
    </row>
    <row r="9" spans="1:13" x14ac:dyDescent="0.45">
      <c r="A9" s="6" t="s">
        <v>34</v>
      </c>
      <c r="B9">
        <v>2.37</v>
      </c>
      <c r="C9" t="s">
        <v>52</v>
      </c>
      <c r="D9" s="7"/>
      <c r="E9" s="7"/>
    </row>
    <row r="10" spans="1:13" ht="14.65" thickBot="1" x14ac:dyDescent="0.5">
      <c r="A10" s="6" t="s">
        <v>35</v>
      </c>
      <c r="B10">
        <v>11.63</v>
      </c>
      <c r="C10" t="str" cm="1">
        <f t="array" ref="C10">_xlfn.IFS(B10&gt;=$A$37,"HIGH",B10&lt;$A$33,"LOW",$A$33&lt;B10&amp;B10&lt;$A$34,"MEDIUM")</f>
        <v>HIGH</v>
      </c>
      <c r="D10" s="7"/>
      <c r="E10" s="7"/>
    </row>
    <row r="11" spans="1:13" x14ac:dyDescent="0.45">
      <c r="A11" s="6" t="s">
        <v>36</v>
      </c>
      <c r="B11">
        <v>4.67</v>
      </c>
      <c r="C11" t="s">
        <v>52</v>
      </c>
      <c r="D11" s="9"/>
      <c r="E11" s="9"/>
      <c r="F11" s="9"/>
      <c r="G11" s="9"/>
    </row>
    <row r="12" spans="1:13" x14ac:dyDescent="0.45">
      <c r="A12" s="6" t="s">
        <v>37</v>
      </c>
      <c r="B12">
        <v>0.69</v>
      </c>
      <c r="C12" t="str" cm="1">
        <f t="array" ref="C12">_xlfn.IFS(B12&gt;=$A$37,"HIGH",B12&lt;$A$33,"LOW",$A$33&lt;B12&amp;B12&lt;$A$34,"MEDIUM")</f>
        <v>LOW</v>
      </c>
      <c r="D12" s="7"/>
      <c r="E12" s="11"/>
      <c r="F12" s="7"/>
      <c r="G12" s="12"/>
    </row>
    <row r="13" spans="1:13" ht="14.65" thickBot="1" x14ac:dyDescent="0.5">
      <c r="A13" s="6" t="s">
        <v>55</v>
      </c>
      <c r="B13">
        <v>1.78</v>
      </c>
      <c r="C13" t="s">
        <v>52</v>
      </c>
      <c r="D13" s="7"/>
      <c r="E13" s="11"/>
      <c r="F13" s="7"/>
      <c r="G13" s="12"/>
    </row>
    <row r="14" spans="1:13" x14ac:dyDescent="0.45">
      <c r="A14" s="6" t="s">
        <v>38</v>
      </c>
      <c r="B14">
        <v>1.78</v>
      </c>
      <c r="C14" t="s">
        <v>52</v>
      </c>
      <c r="D14" s="7"/>
      <c r="E14" s="11"/>
      <c r="F14" s="7"/>
      <c r="G14" s="12"/>
      <c r="L14" s="10"/>
      <c r="M14" s="10"/>
    </row>
    <row r="15" spans="1:13" x14ac:dyDescent="0.45">
      <c r="A15" s="6" t="s">
        <v>39</v>
      </c>
      <c r="B15">
        <v>1.56</v>
      </c>
      <c r="C15" t="s">
        <v>52</v>
      </c>
      <c r="D15" s="7"/>
      <c r="E15" s="11"/>
      <c r="F15" s="7"/>
      <c r="G15" s="12"/>
      <c r="L15" s="7"/>
      <c r="M15" s="7"/>
    </row>
    <row r="16" spans="1:13" x14ac:dyDescent="0.45">
      <c r="A16" s="6" t="s">
        <v>40</v>
      </c>
      <c r="B16">
        <v>7.81</v>
      </c>
      <c r="C16" t="str" cm="1">
        <f t="array" ref="C16">_xlfn.IFS(B16&gt;=$A$37,"HIGH",B16&lt;$A$33,"LOW",$A$33&lt;B16&amp;B16&lt;$A$34,"MEDIUM")</f>
        <v>HIGH</v>
      </c>
      <c r="D16" s="7"/>
      <c r="E16" s="11"/>
      <c r="F16" s="7"/>
      <c r="G16" s="12"/>
      <c r="L16" s="7"/>
      <c r="M16" s="7"/>
    </row>
    <row r="17" spans="1:13" x14ac:dyDescent="0.45">
      <c r="A17" s="6" t="s">
        <v>41</v>
      </c>
      <c r="B17">
        <v>1.56</v>
      </c>
      <c r="C17" t="s">
        <v>52</v>
      </c>
      <c r="D17" s="7"/>
      <c r="E17" s="11"/>
      <c r="F17" s="7"/>
      <c r="G17" s="12"/>
      <c r="L17" s="7"/>
      <c r="M17" s="7"/>
    </row>
    <row r="18" spans="1:13" x14ac:dyDescent="0.45">
      <c r="A18" s="6" t="s">
        <v>42</v>
      </c>
      <c r="B18">
        <v>1.56</v>
      </c>
      <c r="C18" t="s">
        <v>52</v>
      </c>
      <c r="D18" s="7"/>
      <c r="E18" s="11"/>
      <c r="F18" s="7"/>
      <c r="G18" s="12"/>
      <c r="L18" s="7"/>
      <c r="M18" s="7"/>
    </row>
    <row r="19" spans="1:13" x14ac:dyDescent="0.45">
      <c r="A19" s="6" t="s">
        <v>43</v>
      </c>
      <c r="B19">
        <v>0.4</v>
      </c>
      <c r="C19" t="str" cm="1">
        <f t="array" ref="C19">_xlfn.IFS(B19&gt;=$A$37,"HIGH",B19&lt;$A$33,"LOW",$A$33&lt;B19&amp;B19&lt;$A$34,"MEDIUM")</f>
        <v>LOW</v>
      </c>
      <c r="D19" s="7"/>
      <c r="E19" s="11"/>
      <c r="F19" s="7"/>
      <c r="G19" s="12"/>
      <c r="L19" s="7"/>
      <c r="M19" s="7"/>
    </row>
    <row r="20" spans="1:13" x14ac:dyDescent="0.45">
      <c r="A20" s="6" t="s">
        <v>44</v>
      </c>
      <c r="B20">
        <v>7.81</v>
      </c>
      <c r="C20" t="str" cm="1">
        <f t="array" ref="C20">_xlfn.IFS(B20&gt;=$A$37,"HIGH",B20&lt;$A$33,"LOW",$A$33&lt;B20&amp;B20&lt;$A$34,"MEDIUM")</f>
        <v>HIGH</v>
      </c>
      <c r="D20" s="7"/>
      <c r="E20" s="11"/>
      <c r="F20" s="7"/>
      <c r="G20" s="12"/>
      <c r="L20" s="7"/>
      <c r="M20" s="7"/>
    </row>
    <row r="21" spans="1:13" x14ac:dyDescent="0.45">
      <c r="A21" s="6" t="s">
        <v>45</v>
      </c>
      <c r="B21">
        <v>1.56</v>
      </c>
      <c r="C21" t="s">
        <v>52</v>
      </c>
      <c r="D21" s="7"/>
      <c r="E21" s="11"/>
      <c r="F21" s="7"/>
      <c r="G21" s="12"/>
      <c r="L21" s="7"/>
      <c r="M21" s="7"/>
    </row>
    <row r="22" spans="1:13" x14ac:dyDescent="0.45">
      <c r="A22" s="6" t="s">
        <v>46</v>
      </c>
      <c r="B22">
        <v>3.11</v>
      </c>
      <c r="C22" t="s">
        <v>52</v>
      </c>
      <c r="D22" s="7"/>
      <c r="E22" s="11"/>
      <c r="F22" s="7"/>
      <c r="G22" s="12"/>
      <c r="L22" s="7"/>
      <c r="M22" s="7"/>
    </row>
    <row r="23" spans="1:13" x14ac:dyDescent="0.45">
      <c r="A23" s="15" t="s">
        <v>53</v>
      </c>
      <c r="B23">
        <v>3.95</v>
      </c>
      <c r="C23" t="s">
        <v>52</v>
      </c>
      <c r="D23" s="7"/>
      <c r="E23" s="11"/>
      <c r="F23" s="7"/>
      <c r="G23" s="12"/>
      <c r="L23" s="7"/>
      <c r="M23" s="7"/>
    </row>
    <row r="24" spans="1:13" x14ac:dyDescent="0.45">
      <c r="A24" s="15" t="s">
        <v>56</v>
      </c>
      <c r="B24">
        <v>1.5</v>
      </c>
      <c r="C24" t="s">
        <v>52</v>
      </c>
      <c r="D24" s="7"/>
      <c r="E24" s="11"/>
      <c r="F24" s="7"/>
      <c r="G24" s="12"/>
      <c r="L24" s="7"/>
      <c r="M24" s="7"/>
    </row>
    <row r="25" spans="1:13" x14ac:dyDescent="0.45">
      <c r="D25" s="7"/>
      <c r="E25" s="11"/>
      <c r="F25" s="7"/>
      <c r="G25" s="12"/>
      <c r="L25" s="7"/>
      <c r="M25" s="7"/>
    </row>
    <row r="26" spans="1:13" x14ac:dyDescent="0.45">
      <c r="D26" s="7"/>
      <c r="E26" s="11"/>
      <c r="F26" s="7"/>
      <c r="G26" s="12"/>
      <c r="L26" s="7"/>
      <c r="M26" s="7"/>
    </row>
    <row r="27" spans="1:13" x14ac:dyDescent="0.45">
      <c r="D27" s="7"/>
      <c r="E27" s="11"/>
      <c r="F27" s="7"/>
      <c r="G27" s="12"/>
      <c r="L27" s="7"/>
      <c r="M27" s="7"/>
    </row>
    <row r="28" spans="1:13" ht="14.65" thickBot="1" x14ac:dyDescent="0.5">
      <c r="D28" s="7"/>
      <c r="E28" s="11"/>
      <c r="F28" s="7"/>
      <c r="G28" s="12"/>
      <c r="L28" s="8"/>
      <c r="M28" s="8"/>
    </row>
    <row r="29" spans="1:13" x14ac:dyDescent="0.45">
      <c r="D29" s="7"/>
      <c r="E29" s="11"/>
      <c r="F29" s="7"/>
      <c r="G29" s="12"/>
    </row>
    <row r="30" spans="1:13" x14ac:dyDescent="0.45">
      <c r="D30" s="7"/>
      <c r="E30" s="11"/>
      <c r="F30" s="7"/>
      <c r="G30" s="12"/>
    </row>
    <row r="31" spans="1:13" x14ac:dyDescent="0.45">
      <c r="D31" s="7"/>
      <c r="E31" s="11"/>
      <c r="F31" s="7"/>
      <c r="G31" s="12"/>
    </row>
    <row r="32" spans="1:13" ht="14.65" thickBot="1" x14ac:dyDescent="0.5">
      <c r="D32" s="8"/>
      <c r="E32" s="13"/>
      <c r="F32" s="8"/>
      <c r="G32" s="14"/>
    </row>
    <row r="33" spans="1:5" x14ac:dyDescent="0.45">
      <c r="A33">
        <f>QUARTILE(B2:B23,1)</f>
        <v>1.56</v>
      </c>
      <c r="B33" t="s">
        <v>49</v>
      </c>
    </row>
    <row r="34" spans="1:5" x14ac:dyDescent="0.45">
      <c r="A34">
        <f>QUARTILE(B2:B23,3)</f>
        <v>3.74</v>
      </c>
      <c r="B34" t="s">
        <v>50</v>
      </c>
    </row>
    <row r="35" spans="1:5" x14ac:dyDescent="0.45">
      <c r="A35">
        <f>A34-A33</f>
        <v>2.1800000000000002</v>
      </c>
      <c r="B35" t="s">
        <v>51</v>
      </c>
    </row>
    <row r="36" spans="1:5" x14ac:dyDescent="0.45">
      <c r="A36">
        <f>MEDIAN(B2:B23)</f>
        <v>1.78</v>
      </c>
      <c r="B36" t="s">
        <v>48</v>
      </c>
      <c r="E36">
        <f>1.5*A35</f>
        <v>3.2700000000000005</v>
      </c>
    </row>
    <row r="37" spans="1:5" x14ac:dyDescent="0.45">
      <c r="A37">
        <f>A34+1.5*A35</f>
        <v>7.0100000000000007</v>
      </c>
      <c r="B37" t="s">
        <v>54</v>
      </c>
    </row>
  </sheetData>
  <sortState xmlns:xlrd2="http://schemas.microsoft.com/office/spreadsheetml/2017/richdata2" ref="D12:G32">
    <sortCondition ref="F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 Space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Abhijit Nandi</cp:lastModifiedBy>
  <dcterms:created xsi:type="dcterms:W3CDTF">2015-06-05T18:17:20Z</dcterms:created>
  <dcterms:modified xsi:type="dcterms:W3CDTF">2024-04-14T10:24:19Z</dcterms:modified>
</cp:coreProperties>
</file>