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9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eta\Downloads\"/>
    </mc:Choice>
  </mc:AlternateContent>
  <xr:revisionPtr revIDLastSave="0" documentId="8_{16E81F98-EF8C-4268-A746-6E220DD1DD5D}" xr6:coauthVersionLast="47" xr6:coauthVersionMax="47" xr10:uidLastSave="{00000000-0000-0000-0000-000000000000}"/>
  <bookViews>
    <workbookView xWindow="-110" yWindow="-110" windowWidth="19420" windowHeight="10300" xr2:uid="{3FD0D249-BE1D-4E0E-BC82-B7FEAA3A59A0}"/>
  </bookViews>
  <sheets>
    <sheet name="Decision Tree" sheetId="2" r:id="rId1"/>
    <sheet name="treeCalc_1" sheetId="3" state="hidden" r:id="rId2"/>
    <sheet name="Cumulative Chart" sheetId="6" state="hidden" r:id="rId3"/>
    <sheet name="Statistical Summary" sheetId="7" state="hidden" r:id="rId4"/>
    <sheet name="Optimal Tree" sheetId="8" r:id="rId5"/>
    <sheet name="Risk Profile " sheetId="9" r:id="rId6"/>
    <sheet name=" Selling price sensitivity" sheetId="20" r:id="rId7"/>
    <sheet name="Hotel permit sensitivity" sheetId="21" r:id="rId8"/>
    <sheet name="Office permit sensitivity" sheetId="22" r:id="rId9"/>
    <sheet name="Tornado" sheetId="23" r:id="rId10"/>
    <sheet name="Two Way Analysis" sheetId="25" r:id="rId11"/>
    <sheet name="one way sensitivity " sheetId="26" r:id="rId12"/>
    <sheet name="two sensitivity" sheetId="31" r:id="rId13"/>
  </sheets>
  <externalReferences>
    <externalReference r:id="rId14"/>
  </externalReferences>
  <definedNames>
    <definedName name="PalisadeReportWorksheetCreatedBy" localSheetId="6">"PrecisionTree"</definedName>
    <definedName name="PalisadeReportWorksheetCreatedBy" localSheetId="2">"PrecisionTree"</definedName>
    <definedName name="PalisadeReportWorksheetCreatedBy" localSheetId="7">"PrecisionTree"</definedName>
    <definedName name="PalisadeReportWorksheetCreatedBy" localSheetId="8">"PrecisionTree"</definedName>
    <definedName name="PalisadeReportWorksheetCreatedBy" localSheetId="11">"PrecisionTree"</definedName>
    <definedName name="PalisadeReportWorksheetCreatedBy" localSheetId="4">"PrecisionTree"</definedName>
    <definedName name="PalisadeReportWorksheetCreatedBy" localSheetId="5">"PrecisionTree"</definedName>
    <definedName name="PalisadeReportWorksheetCreatedBy" localSheetId="3">"PrecisionTree"</definedName>
    <definedName name="PalisadeReportWorksheetCreatedBy" localSheetId="9">"PrecisionTree"</definedName>
    <definedName name="PalisadeReportWorksheetCreatedBy" localSheetId="12">"PrecisionTree"</definedName>
    <definedName name="PalisadeReportWorksheetCreatedBy" localSheetId="10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0</definedName>
    <definedName name="PTree_RiskProfile_StartingNode" hidden="1">PTreeObjectReference(NULL,NULL)</definedName>
    <definedName name="PTree_SensitivityAnalysis_AnalysisType" hidden="1">1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0.95</definedName>
    <definedName name="PTree_SensitivityAnalysis_Inputs_1_Minimum" hidden="1">0.1</definedName>
    <definedName name="PTree_SensitivityAnalysis_Inputs_1_OneWayAnalysis" hidden="1">0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'Decision Tree'!$B$16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4</definedName>
    <definedName name="PTree_SensitivityAnalysis_Inputs_2_Minimum" hidden="1">1</definedName>
    <definedName name="PTree_SensitivityAnalysis_Inputs_2_OneWayAnalysis" hidden="1">0</definedName>
    <definedName name="PTree_SensitivityAnalysis_Inputs_2_Steps" hidden="1">11</definedName>
    <definedName name="PTree_SensitivityAnalysis_Inputs_2_TwoWayAnalysis" hidden="1">1</definedName>
    <definedName name="PTree_SensitivityAnalysis_Inputs_2_VariationMethod" hidden="1">2</definedName>
    <definedName name="PTree_SensitivityAnalysis_Inputs_2_VaryCell" hidden="1">'Decision Tree'!$C$4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0.95</definedName>
    <definedName name="PTree_SensitivityAnalysis_Inputs_3_Minimum" hidden="1">0.1</definedName>
    <definedName name="PTree_SensitivityAnalysis_Inputs_3_OneWayAnalysis" hidden="1">0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2</definedName>
    <definedName name="PTree_SensitivityAnalysis_Inputs_3_VaryCell" hidden="1">'Decision Tree'!$B$17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</definedName>
    <definedName name="PTree_SensitivityAnalysis_Inputs_4_Minimum" hidden="1">0.1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2</definedName>
    <definedName name="PTree_SensitivityAnalysis_Inputs_4_VariationMethod" hidden="1">2</definedName>
    <definedName name="PTree_SensitivityAnalysis_Inputs_4_VaryCell" hidden="1">'Decision Tree'!$B$11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4</definedName>
    <definedName name="PTree_SensitivityAnalysis_Inputs_5_Minimum" hidden="1">1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2</definedName>
    <definedName name="PTree_SensitivityAnalysis_Inputs_5_VaryCell" hidden="1">'Decision Tree'!$C$5</definedName>
    <definedName name="PTree_SensitivityAnalysis_Inputs_Count" hidden="1">5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0</definedName>
    <definedName name="PTree_SensitivityAnalysis_UpdateDisplay" hidden="1">FALSE</definedName>
    <definedName name="PtreeOptimalTree" localSheetId="4">1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2" l="1"/>
  <c r="K57" i="2"/>
  <c r="J32" i="3" s="1"/>
  <c r="K53" i="2"/>
  <c r="J31" i="3" s="1"/>
  <c r="K49" i="2"/>
  <c r="J30" i="3" s="1"/>
  <c r="K48" i="2"/>
  <c r="K30" i="3" s="1"/>
  <c r="J50" i="2"/>
  <c r="J58" i="2" s="1"/>
  <c r="K29" i="3" s="1"/>
  <c r="I55" i="2"/>
  <c r="J14" i="3" s="1"/>
  <c r="M47" i="2"/>
  <c r="J27" i="3" s="1"/>
  <c r="M43" i="2"/>
  <c r="J26" i="3" s="1"/>
  <c r="M39" i="2"/>
  <c r="J25" i="3" s="1"/>
  <c r="M35" i="2"/>
  <c r="J24" i="3" s="1"/>
  <c r="M34" i="2"/>
  <c r="M38" i="2" s="1"/>
  <c r="K25" i="3" s="1"/>
  <c r="L36" i="2"/>
  <c r="L44" i="2" s="1"/>
  <c r="K23" i="3" s="1"/>
  <c r="K41" i="2"/>
  <c r="J21" i="3" s="1"/>
  <c r="K33" i="2"/>
  <c r="J20" i="3" s="1"/>
  <c r="K29" i="2"/>
  <c r="J19" i="3" s="1"/>
  <c r="K25" i="2"/>
  <c r="J18" i="3" s="1"/>
  <c r="K21" i="2"/>
  <c r="J17" i="3" s="1"/>
  <c r="K20" i="2"/>
  <c r="K17" i="3" s="1"/>
  <c r="J22" i="2"/>
  <c r="J30" i="2" s="1"/>
  <c r="K16" i="3" s="1"/>
  <c r="I27" i="2"/>
  <c r="J13" i="3" s="1"/>
  <c r="I17" i="2"/>
  <c r="J12" i="3" s="1"/>
  <c r="C27" i="2"/>
  <c r="B27" i="2"/>
  <c r="C26" i="2"/>
  <c r="B26" i="2"/>
  <c r="C25" i="2"/>
  <c r="B25" i="2"/>
  <c r="C24" i="2"/>
  <c r="B24" i="2"/>
  <c r="J33" i="3"/>
  <c r="J29" i="3"/>
  <c r="O29" i="3"/>
  <c r="J28" i="3"/>
  <c r="O28" i="3"/>
  <c r="O14" i="3"/>
  <c r="J23" i="3"/>
  <c r="O23" i="3"/>
  <c r="O22" i="3"/>
  <c r="J22" i="3"/>
  <c r="O21" i="3"/>
  <c r="J16" i="3"/>
  <c r="O16" i="3"/>
  <c r="J15" i="3"/>
  <c r="O15" i="3"/>
  <c r="O13" i="3"/>
  <c r="K11" i="3"/>
  <c r="J11" i="3"/>
  <c r="O11" i="3"/>
  <c r="B11" i="3"/>
  <c r="B2" i="3"/>
  <c r="K28" i="3" l="1"/>
  <c r="K52" i="2"/>
  <c r="K31" i="3" s="1"/>
  <c r="K22" i="3"/>
  <c r="K24" i="3"/>
  <c r="K24" i="2"/>
  <c r="K18" i="3" s="1"/>
  <c r="K15" i="3"/>
  <c r="F2" i="3"/>
  <c r="K31" i="2"/>
  <c r="N39" i="2"/>
  <c r="L52" i="2"/>
  <c r="K23" i="2"/>
  <c r="L29" i="2"/>
  <c r="M37" i="2"/>
  <c r="K51" i="2"/>
  <c r="L25" i="2"/>
  <c r="K28" i="2"/>
  <c r="N42" i="2"/>
  <c r="L49" i="2"/>
  <c r="L24" i="2"/>
  <c r="L32" i="2"/>
  <c r="M42" i="2"/>
  <c r="L53" i="2"/>
  <c r="J27" i="2"/>
  <c r="L33" i="2"/>
  <c r="N46" i="2"/>
  <c r="L57" i="2"/>
  <c r="J16" i="2"/>
  <c r="K32" i="2"/>
  <c r="N43" i="2"/>
  <c r="L56" i="2"/>
  <c r="I16" i="2"/>
  <c r="L28" i="2"/>
  <c r="N47" i="2"/>
  <c r="K56" i="2"/>
  <c r="L48" i="2"/>
  <c r="N38" i="2"/>
  <c r="L21" i="2"/>
  <c r="K60" i="2"/>
  <c r="J55" i="2"/>
  <c r="N35" i="2"/>
  <c r="L20" i="2"/>
  <c r="K59" i="2"/>
  <c r="I54" i="2"/>
  <c r="N34" i="2"/>
  <c r="I26" i="2"/>
  <c r="L61" i="2"/>
  <c r="M46" i="2"/>
  <c r="L41" i="2"/>
  <c r="J17" i="2"/>
  <c r="L60" i="2"/>
  <c r="M45" i="2"/>
  <c r="K40" i="2"/>
  <c r="I19" i="2"/>
  <c r="A33" i="3" l="1"/>
  <c r="A32" i="3"/>
  <c r="A31" i="3"/>
  <c r="A30" i="3"/>
  <c r="A28" i="3"/>
  <c r="A29" i="3"/>
  <c r="A27" i="3"/>
  <c r="A26" i="3"/>
  <c r="A25" i="3"/>
  <c r="A24" i="3"/>
  <c r="A22" i="3"/>
  <c r="A23" i="3"/>
  <c r="A21" i="3"/>
  <c r="A20" i="3"/>
  <c r="A19" i="3"/>
  <c r="A16" i="3"/>
  <c r="A17" i="3"/>
  <c r="A12" i="3"/>
  <c r="A11" i="3"/>
  <c r="A14" i="3"/>
  <c r="A13" i="3"/>
  <c r="A18" i="3"/>
  <c r="A15" i="3"/>
</calcChain>
</file>

<file path=xl/sharedStrings.xml><?xml version="1.0" encoding="utf-8"?>
<sst xmlns="http://schemas.openxmlformats.org/spreadsheetml/2006/main" count="436" uniqueCount="168">
  <si>
    <t>320EF172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</si>
  <si>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</si>
  <si>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</si>
  <si>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</si>
  <si>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</si>
  <si>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</si>
  <si>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</si>
  <si>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</si>
  <si>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</si>
  <si>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</si>
  <si>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</si>
  <si>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</si>
  <si>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</si>
  <si>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</si>
  <si>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</si>
  <si>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</si>
  <si>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</si>
  <si>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</si>
  <si>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</si>
  <si>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</si>
  <si>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</si>
  <si>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</si>
  <si>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</si>
  <si>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</si>
  <si>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</si>
  <si>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</si>
  <si>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</si>
  <si>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</si>
  <si>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</si>
  <si>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</si>
  <si>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</si>
  <si>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</si>
  <si>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</si>
  <si>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</si>
  <si>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</si>
  <si>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</si>
  <si>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</si>
  <si>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</si>
  <si>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8.5.2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</si>
  <si>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</si>
  <si>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</si>
  <si>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</si>
  <si>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</si>
  <si>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</si>
  <si>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</si>
  <si>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</si>
  <si>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Cal Dev Decision</t>
  </si>
  <si>
    <t>Decision</t>
  </si>
  <si>
    <t>4,0,0,0,1,0,0</t>
  </si>
  <si>
    <t>2,0,0,3,2,3,4,0,0,0</t>
  </si>
  <si>
    <t>Sell the property</t>
  </si>
  <si>
    <t>Request Hotel Permit</t>
  </si>
  <si>
    <t>Request Office Permit</t>
  </si>
  <si>
    <t>Chance</t>
  </si>
  <si>
    <t>1,0,0,2,5,6,1,0,0</t>
  </si>
  <si>
    <t>Approve</t>
  </si>
  <si>
    <t>Reject</t>
  </si>
  <si>
    <t>4,0,0,0,5,0,0</t>
  </si>
  <si>
    <t>1,0,0,2,7,8,3,0,0</t>
  </si>
  <si>
    <t>Economic Growth</t>
  </si>
  <si>
    <t>Economic Decline</t>
  </si>
  <si>
    <t>4,0,0,0,6,0,0</t>
  </si>
  <si>
    <t>2,0,0,3,9,10,11,3,0,0</t>
  </si>
  <si>
    <t>Sell property</t>
  </si>
  <si>
    <t>Lease to college</t>
  </si>
  <si>
    <t>1,0,0,2,12,13,6,0,0</t>
  </si>
  <si>
    <t>4,0,0,0,12,0,0</t>
  </si>
  <si>
    <t>1,0,0,2,14,15,11,0,0</t>
  </si>
  <si>
    <t>4,0,0,0,13,0,0</t>
  </si>
  <si>
    <t>2,0,0,2,16,17,11,0,0</t>
  </si>
  <si>
    <t>1,0,0,2,18,19,1,0,0</t>
  </si>
  <si>
    <t>4,0,0,0,18,0,0</t>
  </si>
  <si>
    <t>1,0,0,2,20,21,4,0,0</t>
  </si>
  <si>
    <t>4,0,0,0,19,0,0</t>
  </si>
  <si>
    <t>2,0,0,2,22,23,4,0,0</t>
  </si>
  <si>
    <t>Lease back to college</t>
  </si>
  <si>
    <t>PrecisionTree Policy Suggestion - Optimal Decision Tree</t>
  </si>
  <si>
    <r>
      <t>Performed By:</t>
    </r>
    <r>
      <rPr>
        <sz val="8"/>
        <color theme="1"/>
        <rFont val="Tahoma"/>
        <family val="2"/>
      </rPr>
      <t xml:space="preserve"> ABHI RAM SAI</t>
    </r>
  </si>
  <si>
    <r>
      <t>Model:</t>
    </r>
    <r>
      <rPr>
        <sz val="8"/>
        <color theme="1"/>
        <rFont val="Tahoma"/>
        <family val="2"/>
      </rPr>
      <t xml:space="preserve"> Decision Tree 'Cal Dev Decision' in [CASE 4.xlsx]Sheet2</t>
    </r>
  </si>
  <si>
    <t>PrecisionTree Risk Profile - Probability Chart</t>
  </si>
  <si>
    <r>
      <t>Analysis:</t>
    </r>
    <r>
      <rPr>
        <sz val="8"/>
        <color theme="1"/>
        <rFont val="Tahoma"/>
        <family val="2"/>
      </rPr>
      <t xml:space="preserve"> Choice Comparison for Node 'Decision' (I22)</t>
    </r>
  </si>
  <si>
    <t>Chart Data</t>
  </si>
  <si>
    <t>#1</t>
  </si>
  <si>
    <t>#2</t>
  </si>
  <si>
    <t>#3</t>
  </si>
  <si>
    <t>Value</t>
  </si>
  <si>
    <t>Probability</t>
  </si>
  <si>
    <t>PrecisionTree RiskProfile - Cumulative Chart</t>
  </si>
  <si>
    <r>
      <t>Date:</t>
    </r>
    <r>
      <rPr>
        <sz val="8"/>
        <color theme="1"/>
        <rFont val="Tahoma"/>
        <family val="2"/>
      </rPr>
      <t xml:space="preserve"> Monday, February 26, 2024 9:17:22 PM</t>
    </r>
  </si>
  <si>
    <t>#4</t>
  </si>
  <si>
    <t>#5</t>
  </si>
  <si>
    <t>#6</t>
  </si>
  <si>
    <t>#7</t>
  </si>
  <si>
    <t>#8</t>
  </si>
  <si>
    <t>PrecisionTree Risk Profile - Statistical Summary</t>
  </si>
  <si>
    <r>
      <t>Date:</t>
    </r>
    <r>
      <rPr>
        <sz val="8"/>
        <color theme="1"/>
        <rFont val="Tahoma"/>
        <family val="2"/>
      </rPr>
      <t xml:space="preserve"> Monday, February 26, 2024 9:17:23 PM</t>
    </r>
  </si>
  <si>
    <t>Statistics</t>
  </si>
  <si>
    <t>Mean</t>
  </si>
  <si>
    <t>Minimum</t>
  </si>
  <si>
    <t>Maximum</t>
  </si>
  <si>
    <t>Mode</t>
  </si>
  <si>
    <t>Std. Deviation</t>
  </si>
  <si>
    <t>Skewness</t>
  </si>
  <si>
    <t>Kurtosis</t>
  </si>
  <si>
    <t>N/A</t>
  </si>
  <si>
    <t>Decisions</t>
  </si>
  <si>
    <t>Lease back to College</t>
  </si>
  <si>
    <t>Build Hotel by requesting permit</t>
  </si>
  <si>
    <t>Build Office by requesting Permit</t>
  </si>
  <si>
    <t>Outcomes</t>
  </si>
  <si>
    <t>Economic growth</t>
  </si>
  <si>
    <t>Permit Approval Probabilities</t>
  </si>
  <si>
    <t>Approval Rate</t>
  </si>
  <si>
    <t>Reject Rate</t>
  </si>
  <si>
    <t>Building Hotel</t>
  </si>
  <si>
    <t>Building Office</t>
  </si>
  <si>
    <t>Selling Property</t>
  </si>
  <si>
    <t>Leasing back to college</t>
  </si>
  <si>
    <t>Cost(in Million $) per permit</t>
  </si>
  <si>
    <t>-</t>
  </si>
  <si>
    <t>City Economic State</t>
  </si>
  <si>
    <t>Payoffs (In Millions, $)</t>
  </si>
  <si>
    <t>Expected Return</t>
  </si>
  <si>
    <r>
      <t>Date:</t>
    </r>
    <r>
      <rPr>
        <sz val="8"/>
        <color theme="1"/>
        <rFont val="Tahoma"/>
        <family val="2"/>
      </rPr>
      <t xml:space="preserve"> Monday, February 26, 2024 10:09:21 PM</t>
    </r>
  </si>
  <si>
    <r>
      <t>Model:</t>
    </r>
    <r>
      <rPr>
        <sz val="8"/>
        <color theme="1"/>
        <rFont val="Tahoma"/>
        <family val="2"/>
      </rPr>
      <t xml:space="preserve"> Decision Tree 'Cal Dev Decision' in [CASE 4_op.xlsx]Decision Tree</t>
    </r>
  </si>
  <si>
    <r>
      <t>Date:</t>
    </r>
    <r>
      <rPr>
        <sz val="8"/>
        <color theme="1"/>
        <rFont val="Tahoma"/>
        <family val="2"/>
      </rPr>
      <t xml:space="preserve"> Monday, February 26, 2024 10:09:43 PM</t>
    </r>
  </si>
  <si>
    <r>
      <t>Analysis:</t>
    </r>
    <r>
      <rPr>
        <sz val="8"/>
        <color theme="1"/>
        <rFont val="Tahoma"/>
        <family val="2"/>
      </rPr>
      <t xml:space="preserve"> Choice Comparison for Node 'Decision' (I19)</t>
    </r>
  </si>
  <si>
    <r>
      <t>Output:</t>
    </r>
    <r>
      <rPr>
        <sz val="8"/>
        <color theme="1"/>
        <rFont val="Tahoma"/>
        <family val="2"/>
      </rPr>
      <t xml:space="preserve"> Decision Tree 'Cal Dev Decision' (Expected Value of Entire Model)</t>
    </r>
  </si>
  <si>
    <t>#9</t>
  </si>
  <si>
    <t>#10</t>
  </si>
  <si>
    <t>#11</t>
  </si>
  <si>
    <t>Input</t>
  </si>
  <si>
    <t>Change (%)</t>
  </si>
  <si>
    <t>Output</t>
  </si>
  <si>
    <r>
      <t>Input:</t>
    </r>
    <r>
      <rPr>
        <sz val="8"/>
        <color theme="1"/>
        <rFont val="Tahoma"/>
        <family val="2"/>
      </rPr>
      <t xml:space="preserve"> Building Hotel (B16)</t>
    </r>
  </si>
  <si>
    <r>
      <t>Input:</t>
    </r>
    <r>
      <rPr>
        <sz val="8"/>
        <color theme="1"/>
        <rFont val="Tahoma"/>
        <family val="2"/>
      </rPr>
      <t xml:space="preserve"> Building Office (B17)</t>
    </r>
  </si>
  <si>
    <t>PrecisionTree Sensitivity Analysis - Strategy Region</t>
  </si>
  <si>
    <t>Strategy Region Data</t>
  </si>
  <si>
    <t>PrecisionTree Sensitivity Analysis - Tornado Graph</t>
  </si>
  <si>
    <t>Tornado Graph Data</t>
  </si>
  <si>
    <t>Decision Tree 'Cal Dev Decision' (Expected Value of Entire Model)</t>
  </si>
  <si>
    <t>Rank</t>
  </si>
  <si>
    <t>Input Name</t>
  </si>
  <si>
    <t>Cell</t>
  </si>
  <si>
    <t>C4</t>
  </si>
  <si>
    <t>Building Hotel (B16)</t>
  </si>
  <si>
    <t>B16</t>
  </si>
  <si>
    <t>Building Office (B17)</t>
  </si>
  <si>
    <t>B17</t>
  </si>
  <si>
    <t xml:space="preserve"> Price Under Strong economy growth</t>
  </si>
  <si>
    <t>Price Under Weak economy</t>
  </si>
  <si>
    <r>
      <t>Date:</t>
    </r>
    <r>
      <rPr>
        <sz val="8"/>
        <color theme="1"/>
        <rFont val="Tahoma"/>
        <family val="2"/>
      </rPr>
      <t xml:space="preserve"> Tuesday, February 27, 2024 11:57:34 AM</t>
    </r>
  </si>
  <si>
    <r>
      <t>Input:</t>
    </r>
    <r>
      <rPr>
        <sz val="8"/>
        <color theme="1"/>
        <rFont val="Tahoma"/>
        <family val="2"/>
      </rPr>
      <t xml:space="preserve">  Price Under Strong economy growth (C4)</t>
    </r>
  </si>
  <si>
    <r>
      <t>Date:</t>
    </r>
    <r>
      <rPr>
        <sz val="8"/>
        <color theme="1"/>
        <rFont val="Tahoma"/>
        <family val="2"/>
      </rPr>
      <t xml:space="preserve"> Tuesday, February 27, 2024 11:57:35 AM</t>
    </r>
  </si>
  <si>
    <r>
      <t>Date:</t>
    </r>
    <r>
      <rPr>
        <sz val="8"/>
        <color theme="1"/>
        <rFont val="Tahoma"/>
        <family val="2"/>
      </rPr>
      <t xml:space="preserve"> Tuesday, February 27, 2024 11:57:37 AM</t>
    </r>
  </si>
  <si>
    <r>
      <t>Date:</t>
    </r>
    <r>
      <rPr>
        <sz val="8"/>
        <color theme="1"/>
        <rFont val="Tahoma"/>
        <family val="2"/>
      </rPr>
      <t xml:space="preserve"> Tuesday, February 27, 2024 11:57:38 AM</t>
    </r>
  </si>
  <si>
    <t xml:space="preserve"> Price Under Strong economy growth (C4)</t>
  </si>
  <si>
    <t>PrecisionTree Sensitivity Analysis - Strategy Region (2-Way)</t>
  </si>
  <si>
    <r>
      <t>Node:</t>
    </r>
    <r>
      <rPr>
        <sz val="8"/>
        <color theme="1"/>
        <rFont val="Tahoma"/>
        <family val="2"/>
      </rPr>
      <t xml:space="preserve"> 'Decision' (I19)</t>
    </r>
  </si>
  <si>
    <t>Strategy Region Chart Data</t>
  </si>
  <si>
    <r>
      <t>Date:</t>
    </r>
    <r>
      <rPr>
        <sz val="8"/>
        <color theme="1"/>
        <rFont val="Tahoma"/>
        <family val="2"/>
      </rPr>
      <t xml:space="preserve"> Tuesday, February 27, 2024 4:13:22 PM</t>
    </r>
  </si>
  <si>
    <r>
      <t>Input #1:</t>
    </r>
    <r>
      <rPr>
        <sz val="8"/>
        <color theme="1"/>
        <rFont val="Tahoma"/>
        <family val="2"/>
      </rPr>
      <t xml:space="preserve">  Price Under Strong economy growth (C4)</t>
    </r>
  </si>
  <si>
    <r>
      <t>Input #2:</t>
    </r>
    <r>
      <rPr>
        <sz val="8"/>
        <color theme="1"/>
        <rFont val="Tahoma"/>
        <family val="2"/>
      </rPr>
      <t xml:space="preserve"> Building Hotel (B16)</t>
    </r>
  </si>
  <si>
    <r>
      <t>Date:</t>
    </r>
    <r>
      <rPr>
        <sz val="8"/>
        <color theme="1"/>
        <rFont val="Tahoma"/>
        <family val="2"/>
      </rPr>
      <t xml:space="preserve"> Tuesday, February 27, 2024 4:31:38 PM</t>
    </r>
  </si>
  <si>
    <r>
      <t>Input:</t>
    </r>
    <r>
      <rPr>
        <sz val="8"/>
        <color theme="1"/>
        <rFont val="Tahoma"/>
        <family val="2"/>
      </rPr>
      <t xml:space="preserve"> Economic growth (B11)</t>
    </r>
  </si>
  <si>
    <r>
      <t>Input #2:</t>
    </r>
    <r>
      <rPr>
        <sz val="8"/>
        <color theme="1"/>
        <rFont val="Tahoma"/>
        <family val="2"/>
      </rPr>
      <t xml:space="preserve"> Economic growth (B11)</t>
    </r>
  </si>
  <si>
    <t>Economic growth (B11)</t>
  </si>
  <si>
    <r>
      <t>Date:</t>
    </r>
    <r>
      <rPr>
        <sz val="8"/>
        <color theme="1"/>
        <rFont val="Tahoma"/>
        <family val="2"/>
      </rPr>
      <t xml:space="preserve"> Tuesday, February 27, 2024 4:50:10 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</si>
</sst>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&gt;0.00001]0.0###%;[=0]0.0%;0.00E+00"/>
    <numFmt numFmtId="165" formatCode="[&gt;0.00001]0.0000%;[=0]0.0000%;0.00E+00"/>
    <numFmt numFmtId="166" formatCode="&quot;Infinity&quot;"/>
    <numFmt numFmtId="167" formatCode="0.0000"/>
  </numFmts>
  <fonts count="15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00008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rgb="FF008000"/>
      <name val="Aptos Narrow"/>
      <family val="2"/>
      <scheme val="minor"/>
    </font>
    <font>
      <sz val="8"/>
      <color rgb="FF008000"/>
      <name val="Aptos Narrow"/>
      <family val="2"/>
      <scheme val="minor"/>
    </font>
    <font>
      <b/>
      <sz val="8"/>
      <color rgb="FF800000"/>
      <name val="Aptos Narrow"/>
      <family val="2"/>
      <scheme val="minor"/>
    </font>
    <font>
      <sz val="8"/>
      <color rgb="FF800000"/>
      <name val="Aptos Narrow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22"/>
      </left>
      <right style="thin">
        <color indexed="22"/>
      </right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10" fillId="2" borderId="0" xfId="0" applyFont="1" applyFill="1"/>
    <xf numFmtId="0" fontId="9" fillId="2" borderId="0" xfId="0" applyFont="1" applyFill="1"/>
    <xf numFmtId="0" fontId="9" fillId="2" borderId="5" xfId="0" applyFont="1" applyFill="1" applyBorder="1"/>
    <xf numFmtId="0" fontId="10" fillId="2" borderId="0" xfId="0" quotePrefix="1" applyFont="1" applyFill="1"/>
    <xf numFmtId="0" fontId="11" fillId="2" borderId="0" xfId="0" applyFont="1" applyFill="1"/>
    <xf numFmtId="0" fontId="11" fillId="2" borderId="5" xfId="0" applyFont="1" applyFill="1" applyBorder="1"/>
    <xf numFmtId="0" fontId="13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center" vertical="top"/>
    </xf>
    <xf numFmtId="0" fontId="13" fillId="0" borderId="2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15" xfId="0" applyFont="1" applyBorder="1" applyAlignment="1">
      <alignment horizontal="right" vertical="top"/>
    </xf>
    <xf numFmtId="0" fontId="4" fillId="0" borderId="16" xfId="0" applyFont="1" applyBorder="1" applyAlignment="1">
      <alignment horizontal="right" vertical="top"/>
    </xf>
    <xf numFmtId="0" fontId="13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right" vertical="top"/>
    </xf>
    <xf numFmtId="0" fontId="4" fillId="0" borderId="26" xfId="0" applyFont="1" applyBorder="1" applyAlignment="1">
      <alignment horizontal="right" vertical="top"/>
    </xf>
    <xf numFmtId="165" fontId="4" fillId="0" borderId="25" xfId="0" applyNumberFormat="1" applyFont="1" applyBorder="1" applyAlignment="1">
      <alignment horizontal="right" vertical="top"/>
    </xf>
    <xf numFmtId="165" fontId="4" fillId="0" borderId="26" xfId="0" applyNumberFormat="1" applyFont="1" applyBorder="1" applyAlignment="1">
      <alignment horizontal="right" vertical="top"/>
    </xf>
    <xf numFmtId="165" fontId="4" fillId="0" borderId="7" xfId="0" applyNumberFormat="1" applyFont="1" applyBorder="1" applyAlignment="1">
      <alignment horizontal="right" vertical="top"/>
    </xf>
    <xf numFmtId="165" fontId="4" fillId="0" borderId="16" xfId="0" applyNumberFormat="1" applyFont="1" applyBorder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166" fontId="4" fillId="0" borderId="15" xfId="0" applyNumberFormat="1" applyFont="1" applyBorder="1" applyAlignment="1">
      <alignment horizontal="right" vertical="top"/>
    </xf>
    <xf numFmtId="0" fontId="13" fillId="0" borderId="13" xfId="0" applyFont="1" applyBorder="1" applyAlignment="1">
      <alignment horizontal="center"/>
    </xf>
    <xf numFmtId="167" fontId="4" fillId="0" borderId="7" xfId="0" applyNumberFormat="1" applyFont="1" applyBorder="1" applyAlignment="1">
      <alignment horizontal="right" vertical="top"/>
    </xf>
    <xf numFmtId="167" fontId="4" fillId="0" borderId="16" xfId="0" applyNumberFormat="1" applyFont="1" applyBorder="1" applyAlignment="1">
      <alignment horizontal="right" vertical="top"/>
    </xf>
    <xf numFmtId="0" fontId="13" fillId="0" borderId="11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6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right" vertical="top"/>
    </xf>
    <xf numFmtId="167" fontId="4" fillId="0" borderId="31" xfId="0" applyNumberFormat="1" applyFont="1" applyBorder="1" applyAlignment="1">
      <alignment horizontal="right" vertical="top"/>
    </xf>
    <xf numFmtId="167" fontId="4" fillId="0" borderId="32" xfId="0" applyNumberFormat="1" applyFont="1" applyBorder="1" applyAlignment="1">
      <alignment horizontal="right" vertical="top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right" vertical="top"/>
    </xf>
    <xf numFmtId="167" fontId="4" fillId="0" borderId="35" xfId="0" applyNumberFormat="1" applyFont="1" applyBorder="1" applyAlignment="1">
      <alignment horizontal="right" vertical="top"/>
    </xf>
    <xf numFmtId="167" fontId="4" fillId="0" borderId="36" xfId="0" applyNumberFormat="1" applyFont="1" applyBorder="1" applyAlignment="1">
      <alignment horizontal="right" vertical="top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0" fontId="4" fillId="0" borderId="25" xfId="0" applyNumberFormat="1" applyFont="1" applyBorder="1" applyAlignment="1">
      <alignment horizontal="right" vertical="top"/>
    </xf>
    <xf numFmtId="10" fontId="4" fillId="0" borderId="26" xfId="0" applyNumberFormat="1" applyFont="1" applyBorder="1" applyAlignment="1">
      <alignment horizontal="right" vertical="top"/>
    </xf>
    <xf numFmtId="10" fontId="4" fillId="0" borderId="7" xfId="0" applyNumberFormat="1" applyFont="1" applyBorder="1" applyAlignment="1">
      <alignment horizontal="right" vertical="top"/>
    </xf>
    <xf numFmtId="10" fontId="4" fillId="0" borderId="16" xfId="0" applyNumberFormat="1" applyFont="1" applyBorder="1" applyAlignment="1">
      <alignment horizontal="right" vertical="top"/>
    </xf>
    <xf numFmtId="0" fontId="4" fillId="0" borderId="6" xfId="0" applyFont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13" fillId="0" borderId="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25" xfId="0" applyFont="1" applyBorder="1" applyAlignment="1">
      <alignment horizontal="center"/>
    </xf>
    <xf numFmtId="0" fontId="13" fillId="0" borderId="24" xfId="0" applyFont="1" applyBorder="1" applyAlignment="1">
      <alignment horizontal="left"/>
    </xf>
    <xf numFmtId="0" fontId="4" fillId="0" borderId="0" xfId="0" quotePrefix="1" applyFont="1" applyAlignment="1">
      <alignment horizontal="left" vertical="top" wrapText="1"/>
    </xf>
    <xf numFmtId="0" fontId="4" fillId="0" borderId="25" xfId="0" quotePrefix="1" applyFont="1" applyBorder="1" applyAlignment="1">
      <alignment horizontal="left" vertical="top"/>
    </xf>
    <xf numFmtId="0" fontId="4" fillId="0" borderId="15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horizontal="left" vertical="top"/>
    </xf>
    <xf numFmtId="0" fontId="4" fillId="0" borderId="6" xfId="0" applyFont="1" applyBorder="1" applyAlignment="1">
      <alignment horizontal="right" vertical="top"/>
    </xf>
    <xf numFmtId="0" fontId="4" fillId="0" borderId="14" xfId="0" applyFont="1" applyBorder="1" applyAlignment="1">
      <alignment horizontal="right" vertical="top"/>
    </xf>
    <xf numFmtId="0" fontId="13" fillId="0" borderId="17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2" fillId="3" borderId="11" xfId="0" quotePrefix="1" applyFont="1" applyFill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3" fillId="0" borderId="27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4" fillId="3" borderId="6" xfId="0" quotePrefix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7" xfId="0" applyFont="1" applyBorder="1" applyAlignment="1">
      <alignment horizontal="left"/>
    </xf>
    <xf numFmtId="0" fontId="13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3" fillId="0" borderId="4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Cumulative Probabilities for Decision Tree 'Cal Dev Decision'</a:t>
            </a:r>
            <a:r>
              <a:rPr lang="en-US" sz="800" b="0"/>
              <a:t>
Choice Comparison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70176263889910961"/>
          <c:h val="0.81442421259842523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'Cumulative Chart'!$C$32:$C$39</c:f>
              <c:numCache>
                <c:formatCode>General</c:formatCode>
                <c:ptCount val="8"/>
                <c:pt idx="0" formatCode="&quot;Infinity&quot;">
                  <c:v>-1.0000000000000001E+300</c:v>
                </c:pt>
                <c:pt idx="1">
                  <c:v>2.1</c:v>
                </c:pt>
                <c:pt idx="2">
                  <c:v>2.1</c:v>
                </c:pt>
                <c:pt idx="3" formatCode="&quot;Infinity&quot;">
                  <c:v>1.0000000000000001E+300</c:v>
                </c:pt>
              </c:numCache>
            </c:numRef>
          </c:xVal>
          <c:yVal>
            <c:numRef>
              <c:f>'Cumulative Chart'!$D$32:$D$39</c:f>
              <c:numCache>
                <c:formatCode>[&gt;0.00001]0.0000%;[=0]0.0000%;0.00E+00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6-4153-AE76-9AD8A8DB8F9F}"/>
            </c:ext>
          </c:extLst>
        </c:ser>
        <c:ser>
          <c:idx val="1"/>
          <c:order val="1"/>
          <c:tx>
            <c:v>Request 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'Cumulative Chart'!$E$32:$E$39</c:f>
              <c:numCache>
                <c:formatCode>General</c:formatCode>
                <c:ptCount val="8"/>
                <c:pt idx="0" formatCode="&quot;Infinity&quot;">
                  <c:v>-1.0000000000000001E+300</c:v>
                </c:pt>
                <c:pt idx="1">
                  <c:v>1.3</c:v>
                </c:pt>
                <c:pt idx="2">
                  <c:v>1.3</c:v>
                </c:pt>
                <c:pt idx="3">
                  <c:v>2.1</c:v>
                </c:pt>
                <c:pt idx="4">
                  <c:v>2.1</c:v>
                </c:pt>
                <c:pt idx="5">
                  <c:v>3.1</c:v>
                </c:pt>
                <c:pt idx="6">
                  <c:v>3.1</c:v>
                </c:pt>
                <c:pt idx="7" formatCode="&quot;Infinity&quot;">
                  <c:v>1.0000000000000001E+300</c:v>
                </c:pt>
              </c:numCache>
            </c:numRef>
          </c:xVal>
          <c:yVal>
            <c:numRef>
              <c:f>'Cumulative Chart'!$F$32:$F$39</c:f>
              <c:numCache>
                <c:formatCode>[&gt;0.00001]0.0000%;[=0]0.0000%;0.00E+00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0.85</c:v>
                </c:pt>
                <c:pt idx="5">
                  <c:v>0.85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6-4153-AE76-9AD8A8DB8F9F}"/>
            </c:ext>
          </c:extLst>
        </c:ser>
        <c:ser>
          <c:idx val="2"/>
          <c:order val="2"/>
          <c:tx>
            <c:v>Request 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'Cumulative Chart'!$G$32:$G$39</c:f>
              <c:numCache>
                <c:formatCode>General</c:formatCode>
                <c:ptCount val="8"/>
                <c:pt idx="0" formatCode="&quot;Infinity&quot;">
                  <c:v>-1.0000000000000001E+300</c:v>
                </c:pt>
                <c:pt idx="1">
                  <c:v>1</c:v>
                </c:pt>
                <c:pt idx="2">
                  <c:v>1</c:v>
                </c:pt>
                <c:pt idx="3">
                  <c:v>2.1</c:v>
                </c:pt>
                <c:pt idx="4">
                  <c:v>2.1</c:v>
                </c:pt>
                <c:pt idx="5">
                  <c:v>2.6</c:v>
                </c:pt>
                <c:pt idx="6">
                  <c:v>2.6</c:v>
                </c:pt>
                <c:pt idx="7" formatCode="&quot;Infinity&quot;">
                  <c:v>1.0000000000000001E+300</c:v>
                </c:pt>
              </c:numCache>
            </c:numRef>
          </c:xVal>
          <c:yVal>
            <c:numRef>
              <c:f>'Cumulative Chart'!$H$32:$H$39</c:f>
              <c:numCache>
                <c:formatCode>[&gt;0.00001]0.0000%;[=0]0.0000%;0.00E+00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0.27999999999999997</c:v>
                </c:pt>
                <c:pt idx="3">
                  <c:v>0.27999999999999997</c:v>
                </c:pt>
                <c:pt idx="4">
                  <c:v>0.58000000000000007</c:v>
                </c:pt>
                <c:pt idx="5">
                  <c:v>0.58000000000000007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6-4153-AE76-9AD8A8DB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10144"/>
        <c:axId val="1418003632"/>
      </c:scatterChart>
      <c:valAx>
        <c:axId val="311810144"/>
        <c:scaling>
          <c:orientation val="minMax"/>
          <c:max val="3.5"/>
          <c:min val="0.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18003632"/>
        <c:crossesAt val="-1.0000000000000001E+300"/>
        <c:crossBetween val="midCat"/>
        <c:majorUnit val="0.5"/>
      </c:valAx>
      <c:valAx>
        <c:axId val="1418003632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Cumulative 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311810144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'Cal Dev Decision'</a:t>
            </a:r>
            <a:r>
              <a:rPr lang="en-US" sz="800" b="0"/>
              <a:t>
Choice Comparison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73730351755096035"/>
          <c:h val="0.81442421259842523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381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'Risk Profile '!$C$32:$C$34</c:f>
              <c:numCache>
                <c:formatCode>General</c:formatCode>
                <c:ptCount val="3"/>
                <c:pt idx="0">
                  <c:v>2.1</c:v>
                </c:pt>
              </c:numCache>
            </c:numRef>
          </c:xVal>
          <c:yVal>
            <c:numRef>
              <c:f>'Risk Profile '!$D$32:$D$34</c:f>
              <c:numCache>
                <c:formatCode>[&gt;0.00001]0.0000%;[=0]0.0000%;0.00E+00</c:formatCode>
                <c:ptCount val="3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0-4943-BFD8-A5815E770DC3}"/>
            </c:ext>
          </c:extLst>
        </c:ser>
        <c:ser>
          <c:idx val="1"/>
          <c:order val="1"/>
          <c:tx>
            <c:v>Request Hotel Permit</c:v>
          </c:tx>
          <c:spPr>
            <a:ln w="381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'Risk Profile '!$E$32:$E$34</c:f>
              <c:numCache>
                <c:formatCode>General</c:formatCode>
                <c:ptCount val="3"/>
                <c:pt idx="0">
                  <c:v>1.3</c:v>
                </c:pt>
                <c:pt idx="1">
                  <c:v>2.1</c:v>
                </c:pt>
                <c:pt idx="2">
                  <c:v>3.1</c:v>
                </c:pt>
              </c:numCache>
            </c:numRef>
          </c:xVal>
          <c:yVal>
            <c:numRef>
              <c:f>'Risk Profile '!$F$32:$F$34</c:f>
              <c:numCache>
                <c:formatCode>[&gt;0.00001]0.0000%;[=0]0.0000%;0.00E+00</c:formatCode>
                <c:ptCount val="3"/>
                <c:pt idx="0">
                  <c:v>0.1</c:v>
                </c:pt>
                <c:pt idx="1">
                  <c:v>0.75</c:v>
                </c:pt>
                <c:pt idx="2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0-4943-BFD8-A5815E770DC3}"/>
            </c:ext>
          </c:extLst>
        </c:ser>
        <c:ser>
          <c:idx val="2"/>
          <c:order val="2"/>
          <c:tx>
            <c:v>Request Office Permit</c:v>
          </c:tx>
          <c:spPr>
            <a:ln w="3810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9966"/>
                </a:solidFill>
                <a:prstDash val="solid"/>
              </a:ln>
            </c:spPr>
          </c:errBars>
          <c:xVal>
            <c:numRef>
              <c:f>'Risk Profile '!$G$32:$G$34</c:f>
              <c:numCache>
                <c:formatCode>General</c:formatCode>
                <c:ptCount val="3"/>
                <c:pt idx="0">
                  <c:v>1</c:v>
                </c:pt>
                <c:pt idx="1">
                  <c:v>2.1</c:v>
                </c:pt>
                <c:pt idx="2">
                  <c:v>2.6</c:v>
                </c:pt>
              </c:numCache>
            </c:numRef>
          </c:xVal>
          <c:yVal>
            <c:numRef>
              <c:f>'Risk Profile '!$H$32:$H$34</c:f>
              <c:numCache>
                <c:formatCode>[&gt;0.00001]0.0000%;[=0]0.0000%;0.00E+00</c:formatCode>
                <c:ptCount val="3"/>
                <c:pt idx="0">
                  <c:v>0.27999999999999997</c:v>
                </c:pt>
                <c:pt idx="1">
                  <c:v>0.30000000000000004</c:v>
                </c:pt>
                <c:pt idx="2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0-4943-BFD8-A5815E77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11488"/>
        <c:axId val="1428154256"/>
      </c:scatterChart>
      <c:valAx>
        <c:axId val="427611488"/>
        <c:scaling>
          <c:orientation val="minMax"/>
          <c:max val="3.5"/>
          <c:min val="0.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28154256"/>
        <c:crossesAt val="-1.0000000000000001E+300"/>
        <c:crossBetween val="midCat"/>
        <c:majorUnit val="0.5"/>
      </c:valAx>
      <c:valAx>
        <c:axId val="14281542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27611488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 Dev Decision'</a:t>
            </a:r>
            <a:r>
              <a:rPr lang="en-US" sz="800" b="0"/>
              <a:t>
Expected Value of Node 'Decision' (I19)
With Variation of  Price Under Strong economy growth (C4)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0176263889910961"/>
          <c:h val="0.74031237049316201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 Selling price sensitivity'!$C$32:$C$42</c:f>
              <c:numCache>
                <c:formatCode>General</c:formatCode>
                <c:ptCount val="1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2.8</c:v>
                </c:pt>
                <c:pt idx="7">
                  <c:v>3.1</c:v>
                </c:pt>
                <c:pt idx="8">
                  <c:v>3.4</c:v>
                </c:pt>
                <c:pt idx="9">
                  <c:v>3.7</c:v>
                </c:pt>
                <c:pt idx="10">
                  <c:v>4</c:v>
                </c:pt>
              </c:numCache>
            </c:numRef>
          </c:xVal>
          <c:yVal>
            <c:numRef>
              <c:f>' Selling price sensitivity'!$E$32:$E$42</c:f>
              <c:numCache>
                <c:formatCode>General</c:formatCode>
                <c:ptCount val="1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2.8</c:v>
                </c:pt>
                <c:pt idx="7">
                  <c:v>3.1</c:v>
                </c:pt>
                <c:pt idx="8">
                  <c:v>3.4</c:v>
                </c:pt>
                <c:pt idx="9">
                  <c:v>3.7</c:v>
                </c:pt>
                <c:pt idx="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8-4348-859F-73E231BE5B93}"/>
            </c:ext>
          </c:extLst>
        </c:ser>
        <c:ser>
          <c:idx val="1"/>
          <c:order val="1"/>
          <c:tx>
            <c:v>Request 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 Selling price sensitivity'!$C$32:$C$42</c:f>
              <c:numCache>
                <c:formatCode>General</c:formatCode>
                <c:ptCount val="1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2.8</c:v>
                </c:pt>
                <c:pt idx="7">
                  <c:v>3.1</c:v>
                </c:pt>
                <c:pt idx="8">
                  <c:v>3.4</c:v>
                </c:pt>
                <c:pt idx="9">
                  <c:v>3.7</c:v>
                </c:pt>
                <c:pt idx="10">
                  <c:v>4</c:v>
                </c:pt>
              </c:numCache>
            </c:numRef>
          </c:xVal>
          <c:yVal>
            <c:numRef>
              <c:f>' Selling price sensitivity'!$G$32:$G$42</c:f>
              <c:numCache>
                <c:formatCode>General</c:formatCode>
                <c:ptCount val="11"/>
                <c:pt idx="0">
                  <c:v>2.17</c:v>
                </c:pt>
                <c:pt idx="1">
                  <c:v>2.17</c:v>
                </c:pt>
                <c:pt idx="2">
                  <c:v>2.17</c:v>
                </c:pt>
                <c:pt idx="3">
                  <c:v>2.17</c:v>
                </c:pt>
                <c:pt idx="4">
                  <c:v>2.17</c:v>
                </c:pt>
                <c:pt idx="5">
                  <c:v>2.2450000000000001</c:v>
                </c:pt>
                <c:pt idx="6">
                  <c:v>2.4699999999999998</c:v>
                </c:pt>
                <c:pt idx="7">
                  <c:v>2.6950000000000003</c:v>
                </c:pt>
                <c:pt idx="8">
                  <c:v>2.92</c:v>
                </c:pt>
                <c:pt idx="9">
                  <c:v>3.1450000000000005</c:v>
                </c:pt>
                <c:pt idx="10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8-4348-859F-73E231BE5B93}"/>
            </c:ext>
          </c:extLst>
        </c:ser>
        <c:ser>
          <c:idx val="2"/>
          <c:order val="2"/>
          <c:tx>
            <c:v>Request 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 Selling price sensitivity'!$C$32:$C$42</c:f>
              <c:numCache>
                <c:formatCode>General</c:formatCode>
                <c:ptCount val="1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2.8</c:v>
                </c:pt>
                <c:pt idx="7">
                  <c:v>3.1</c:v>
                </c:pt>
                <c:pt idx="8">
                  <c:v>3.4</c:v>
                </c:pt>
                <c:pt idx="9">
                  <c:v>3.7</c:v>
                </c:pt>
                <c:pt idx="10">
                  <c:v>4</c:v>
                </c:pt>
              </c:numCache>
            </c:numRef>
          </c:xVal>
          <c:yVal>
            <c:numRef>
              <c:f>' Selling price sensitivity'!$I$32:$I$42</c:f>
              <c:numCache>
                <c:formatCode>General</c:formatCode>
                <c:ptCount val="11"/>
                <c:pt idx="0">
                  <c:v>2.0019999999999998</c:v>
                </c:pt>
                <c:pt idx="1">
                  <c:v>2.0019999999999998</c:v>
                </c:pt>
                <c:pt idx="2">
                  <c:v>2.0019999999999998</c:v>
                </c:pt>
                <c:pt idx="3">
                  <c:v>2.0019999999999998</c:v>
                </c:pt>
                <c:pt idx="4">
                  <c:v>2.0019999999999998</c:v>
                </c:pt>
                <c:pt idx="5">
                  <c:v>2.032</c:v>
                </c:pt>
                <c:pt idx="6">
                  <c:v>2.1219999999999999</c:v>
                </c:pt>
                <c:pt idx="7">
                  <c:v>2.2120000000000002</c:v>
                </c:pt>
                <c:pt idx="8">
                  <c:v>2.302</c:v>
                </c:pt>
                <c:pt idx="9">
                  <c:v>2.3920000000000003</c:v>
                </c:pt>
                <c:pt idx="10">
                  <c:v>2.4820000000000002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8-4348-859F-73E231BE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81520"/>
        <c:axId val="497968400"/>
      </c:scatterChart>
      <c:valAx>
        <c:axId val="498381520"/>
        <c:scaling>
          <c:orientation val="minMax"/>
          <c:max val="4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 Price Under Strong economy growth (C4)</a:t>
                </a:r>
              </a:p>
            </c:rich>
          </c:tx>
          <c:layout>
            <c:manualLayout>
              <c:xMode val="edge"/>
              <c:yMode val="edge"/>
              <c:x val="0.21700272279049232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97968400"/>
        <c:crossesAt val="-1.0000000000000001E+300"/>
        <c:crossBetween val="midCat"/>
        <c:majorUnit val="0.5"/>
      </c:valAx>
      <c:valAx>
        <c:axId val="497968400"/>
        <c:scaling>
          <c:orientation val="minMax"/>
          <c:max val="4.5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98381520"/>
        <c:crossesAt val="-1.0000000000000001E+300"/>
        <c:crossBetween val="midCat"/>
        <c:majorUnit val="0.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 Dev Decision'</a:t>
            </a:r>
            <a:r>
              <a:rPr lang="en-US" sz="800" b="0"/>
              <a:t>
Expected Value of Node 'Decision' (I19)
With Variation of Building Hotel (B16)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0176263889910961"/>
          <c:h val="0.74031237049316201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'Hotel permit sensitivity'!$C$32:$C$42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'Hotel permit sensitivity'!$E$32:$E$42</c:f>
              <c:numCache>
                <c:formatCode>General</c:formatCode>
                <c:ptCount val="11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9BC-BFC3-2B7AA9BB090B}"/>
            </c:ext>
          </c:extLst>
        </c:ser>
        <c:ser>
          <c:idx val="1"/>
          <c:order val="1"/>
          <c:tx>
            <c:v>Request 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'Hotel permit sensitivity'!$C$32:$C$42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'Hotel permit sensitivity'!$G$32:$G$42</c:f>
              <c:numCache>
                <c:formatCode>General</c:formatCode>
                <c:ptCount val="11"/>
                <c:pt idx="0">
                  <c:v>2.1280000000000001</c:v>
                </c:pt>
                <c:pt idx="1">
                  <c:v>2.1518000000000002</c:v>
                </c:pt>
                <c:pt idx="2">
                  <c:v>2.1756000000000002</c:v>
                </c:pt>
                <c:pt idx="3">
                  <c:v>2.1993999999999998</c:v>
                </c:pt>
                <c:pt idx="4">
                  <c:v>2.2232000000000003</c:v>
                </c:pt>
                <c:pt idx="5">
                  <c:v>2.2469999999999999</c:v>
                </c:pt>
                <c:pt idx="6">
                  <c:v>2.2707999999999999</c:v>
                </c:pt>
                <c:pt idx="7">
                  <c:v>2.2946</c:v>
                </c:pt>
                <c:pt idx="8">
                  <c:v>2.3183999999999996</c:v>
                </c:pt>
                <c:pt idx="9">
                  <c:v>2.3422000000000001</c:v>
                </c:pt>
                <c:pt idx="10">
                  <c:v>2.3659999999999997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1-49BC-BFC3-2B7AA9BB090B}"/>
            </c:ext>
          </c:extLst>
        </c:ser>
        <c:ser>
          <c:idx val="2"/>
          <c:order val="2"/>
          <c:tx>
            <c:v>Request 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'Hotel permit sensitivity'!$C$32:$C$42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'Hotel permit sensitivity'!$I$32:$I$42</c:f>
              <c:numCache>
                <c:formatCode>General</c:formatCode>
                <c:ptCount val="11"/>
                <c:pt idx="0">
                  <c:v>2.0019999999999998</c:v>
                </c:pt>
                <c:pt idx="1">
                  <c:v>2.0019999999999998</c:v>
                </c:pt>
                <c:pt idx="2">
                  <c:v>2.0019999999999998</c:v>
                </c:pt>
                <c:pt idx="3">
                  <c:v>2.0019999999999998</c:v>
                </c:pt>
                <c:pt idx="4">
                  <c:v>2.0019999999999998</c:v>
                </c:pt>
                <c:pt idx="5">
                  <c:v>2.0019999999999998</c:v>
                </c:pt>
                <c:pt idx="6">
                  <c:v>2.0019999999999998</c:v>
                </c:pt>
                <c:pt idx="7">
                  <c:v>2.0019999999999998</c:v>
                </c:pt>
                <c:pt idx="8">
                  <c:v>2.0019999999999998</c:v>
                </c:pt>
                <c:pt idx="9">
                  <c:v>2.0019999999999998</c:v>
                </c:pt>
                <c:pt idx="10">
                  <c:v>2.0019999999999998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1-49BC-BFC3-2B7AA9BB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44560"/>
        <c:axId val="316919232"/>
      </c:scatterChart>
      <c:valAx>
        <c:axId val="4983445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Building Hotel (B16)</a:t>
                </a:r>
              </a:p>
            </c:rich>
          </c:tx>
          <c:layout>
            <c:manualLayout>
              <c:xMode val="edge"/>
              <c:yMode val="edge"/>
              <c:x val="0.29527963794245343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316919232"/>
        <c:crossesAt val="-1.0000000000000001E+300"/>
        <c:crossBetween val="midCat"/>
        <c:majorUnit val="0.1"/>
      </c:valAx>
      <c:valAx>
        <c:axId val="316919232"/>
        <c:scaling>
          <c:orientation val="minMax"/>
          <c:max val="2.4"/>
          <c:min val="1.95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98344560"/>
        <c:crossesAt val="-1.0000000000000001E+300"/>
        <c:crossBetween val="midCat"/>
        <c:majorUnit val="4.9999999999999968E-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 Dev Decision'</a:t>
            </a:r>
            <a:r>
              <a:rPr lang="en-US" sz="800" b="0"/>
              <a:t>
Expected Value of Node 'Decision' (I19)
With Variation of Building Office (B17)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0176263889910961"/>
          <c:h val="0.74031237049316201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'Office permit sensitivity'!$C$32:$C$42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'Office permit sensitivity'!$E$32:$E$42</c:f>
              <c:numCache>
                <c:formatCode>General</c:formatCode>
                <c:ptCount val="11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A-4A08-A610-07813047C766}"/>
            </c:ext>
          </c:extLst>
        </c:ser>
        <c:ser>
          <c:idx val="1"/>
          <c:order val="1"/>
          <c:tx>
            <c:v>Request 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'Office permit sensitivity'!$C$32:$C$42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'Office permit sensitivity'!$G$32:$G$42</c:f>
              <c:numCache>
                <c:formatCode>General</c:formatCode>
                <c:ptCount val="11"/>
                <c:pt idx="0">
                  <c:v>2.17</c:v>
                </c:pt>
                <c:pt idx="1">
                  <c:v>2.17</c:v>
                </c:pt>
                <c:pt idx="2">
                  <c:v>2.17</c:v>
                </c:pt>
                <c:pt idx="3">
                  <c:v>2.17</c:v>
                </c:pt>
                <c:pt idx="4">
                  <c:v>2.17</c:v>
                </c:pt>
                <c:pt idx="5">
                  <c:v>2.17</c:v>
                </c:pt>
                <c:pt idx="6">
                  <c:v>2.17</c:v>
                </c:pt>
                <c:pt idx="7">
                  <c:v>2.17</c:v>
                </c:pt>
                <c:pt idx="8">
                  <c:v>2.17</c:v>
                </c:pt>
                <c:pt idx="9">
                  <c:v>2.17</c:v>
                </c:pt>
                <c:pt idx="10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A-4A08-A610-07813047C766}"/>
            </c:ext>
          </c:extLst>
        </c:ser>
        <c:ser>
          <c:idx val="2"/>
          <c:order val="2"/>
          <c:tx>
            <c:v>Request 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'Office permit sensitivity'!$C$32:$C$42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</c:numCache>
            </c:numRef>
          </c:xVal>
          <c:yVal>
            <c:numRef>
              <c:f>'Office permit sensitivity'!$I$32:$I$42</c:f>
              <c:numCache>
                <c:formatCode>General</c:formatCode>
                <c:ptCount val="11"/>
                <c:pt idx="0">
                  <c:v>2.0860000000000003</c:v>
                </c:pt>
                <c:pt idx="1">
                  <c:v>2.0741000000000001</c:v>
                </c:pt>
                <c:pt idx="2">
                  <c:v>2.0621999999999998</c:v>
                </c:pt>
                <c:pt idx="3">
                  <c:v>2.0503</c:v>
                </c:pt>
                <c:pt idx="4">
                  <c:v>2.0384000000000002</c:v>
                </c:pt>
                <c:pt idx="5">
                  <c:v>2.0265</c:v>
                </c:pt>
                <c:pt idx="6">
                  <c:v>2.0146000000000002</c:v>
                </c:pt>
                <c:pt idx="7">
                  <c:v>2.0026999999999999</c:v>
                </c:pt>
                <c:pt idx="8">
                  <c:v>1.9907999999999999</c:v>
                </c:pt>
                <c:pt idx="9">
                  <c:v>1.9789000000000001</c:v>
                </c:pt>
                <c:pt idx="10">
                  <c:v>1.9670000000000001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A-4A08-A610-07813047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18160"/>
        <c:axId val="502570736"/>
      </c:scatterChart>
      <c:valAx>
        <c:axId val="4983181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Building Office (B17)</a:t>
                </a:r>
              </a:p>
            </c:rich>
          </c:tx>
          <c:layout>
            <c:manualLayout>
              <c:xMode val="edge"/>
              <c:yMode val="edge"/>
              <c:x val="0.29306001177422913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02570736"/>
        <c:crossesAt val="-1.0000000000000001E+300"/>
        <c:crossBetween val="midCat"/>
        <c:majorUnit val="0.1"/>
      </c:valAx>
      <c:valAx>
        <c:axId val="502570736"/>
        <c:scaling>
          <c:orientation val="minMax"/>
          <c:max val="2.1999999999999997"/>
          <c:min val="1.9500000000000002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98318160"/>
        <c:crossesAt val="-1.0000000000000001E+300"/>
        <c:crossBetween val="midCat"/>
        <c:majorUnit val="4.9999999999999913E-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'Cal Dev Decision'</a:t>
            </a:r>
            <a:r>
              <a:rPr lang="en-US" sz="800" b="0"/>
              <a:t>
Expected Value of Entire Model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610210319104849"/>
          <c:w val="0.94859813084112155"/>
          <c:h val="0.7724339515126398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 Price Under Strong economy growth (C4)</c:v>
                </c:pt>
                <c:pt idx="1">
                  <c:v>Building Hotel (B16)</c:v>
                </c:pt>
                <c:pt idx="2">
                  <c:v>Building Office (B17)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4633-428E-86E6-C6E8D10AC7D3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 Price Under Strong economy growth (C4)</c:v>
                </c:pt>
                <c:pt idx="1">
                  <c:v>Building Hotel (B16)</c:v>
                </c:pt>
                <c:pt idx="2">
                  <c:v>Building Office (B17)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2.17</c:v>
              </c:pt>
              <c:pt idx="1">
                <c:v>2.1280000000000001</c:v>
              </c:pt>
              <c:pt idx="2">
                <c:v>2.17</c:v>
              </c:pt>
            </c:numLit>
          </c:val>
          <c:extLst>
            <c:ext xmlns:c16="http://schemas.microsoft.com/office/drawing/2014/chart" uri="{C3380CC4-5D6E-409C-BE32-E72D297353CC}">
              <c16:uniqueId val="{00000001-4633-428E-86E6-C6E8D10AC7D3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 Price Under Strong economy growth (C4)</c:v>
                </c:pt>
                <c:pt idx="1">
                  <c:v>Building Hotel (B16)</c:v>
                </c:pt>
                <c:pt idx="2">
                  <c:v>Building Office (B17)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4633-428E-86E6-C6E8D10AC7D3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Tornado!$C$33:$C$35</c:f>
              <c:strCache>
                <c:ptCount val="3"/>
                <c:pt idx="0">
                  <c:v> Price Under Strong economy growth (C4)</c:v>
                </c:pt>
                <c:pt idx="1">
                  <c:v>Building Hotel (B16)</c:v>
                </c:pt>
                <c:pt idx="2">
                  <c:v>Building Office (B17)</c:v>
                </c:pt>
              </c:strCache>
            </c:strRef>
          </c:cat>
          <c:val>
            <c:numLit>
              <c:formatCode>General</c:formatCode>
              <c:ptCount val="3"/>
              <c:pt idx="0">
                <c:v>1.83</c:v>
              </c:pt>
              <c:pt idx="1">
                <c:v>0.23799999999999955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633-428E-86E6-C6E8D10A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8318160"/>
        <c:axId val="2143451040"/>
      </c:barChart>
      <c:catAx>
        <c:axId val="498318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2143451040"/>
        <c:crossesAt val="-1.0000000000000001E+300"/>
        <c:auto val="1"/>
        <c:lblAlgn val="ctr"/>
        <c:lblOffset val="100"/>
        <c:noMultiLvlLbl val="0"/>
      </c:catAx>
      <c:valAx>
        <c:axId val="2143451040"/>
        <c:scaling>
          <c:orientation val="minMax"/>
          <c:max val="4.2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71173375524321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98318160"/>
        <c:crosses val="max"/>
        <c:crossBetween val="between"/>
        <c:majorUnit val="0.2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74174313783207002"/>
          <c:h val="0.86325652619084292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'Two Way Analysis'!$B$42:$B$111</c:f>
              <c:numCache>
                <c:formatCode>General</c:formatCode>
                <c:ptCount val="70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3.1</c:v>
                </c:pt>
                <c:pt idx="27">
                  <c:v>3.1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  <c:pt idx="36">
                  <c:v>3.1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</c:numCache>
            </c:numRef>
          </c:xVal>
          <c:yVal>
            <c:numRef>
              <c:f>'Two Way Analysis'!$C$42:$C$111</c:f>
              <c:numCache>
                <c:formatCode>General</c:formatCode>
                <c:ptCount val="70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0.1</c:v>
                </c:pt>
                <c:pt idx="5">
                  <c:v>0.185</c:v>
                </c:pt>
                <c:pt idx="6">
                  <c:v>0.27</c:v>
                </c:pt>
                <c:pt idx="7">
                  <c:v>0.35499999999999998</c:v>
                </c:pt>
                <c:pt idx="8">
                  <c:v>0.44</c:v>
                </c:pt>
                <c:pt idx="9">
                  <c:v>0.52500000000000002</c:v>
                </c:pt>
                <c:pt idx="10">
                  <c:v>0.61</c:v>
                </c:pt>
                <c:pt idx="11">
                  <c:v>0.69499999999999995</c:v>
                </c:pt>
                <c:pt idx="12">
                  <c:v>0.77999999999999992</c:v>
                </c:pt>
                <c:pt idx="13">
                  <c:v>0.86499999999999999</c:v>
                </c:pt>
                <c:pt idx="14">
                  <c:v>0.95</c:v>
                </c:pt>
                <c:pt idx="15">
                  <c:v>0.1</c:v>
                </c:pt>
                <c:pt idx="16">
                  <c:v>0.185</c:v>
                </c:pt>
                <c:pt idx="17">
                  <c:v>0.27</c:v>
                </c:pt>
                <c:pt idx="18">
                  <c:v>0.35499999999999998</c:v>
                </c:pt>
                <c:pt idx="19">
                  <c:v>0.44</c:v>
                </c:pt>
                <c:pt idx="20">
                  <c:v>0.52500000000000002</c:v>
                </c:pt>
                <c:pt idx="21">
                  <c:v>0.61</c:v>
                </c:pt>
                <c:pt idx="22">
                  <c:v>0.69499999999999995</c:v>
                </c:pt>
                <c:pt idx="23">
                  <c:v>0.77999999999999992</c:v>
                </c:pt>
                <c:pt idx="24">
                  <c:v>0.86499999999999999</c:v>
                </c:pt>
                <c:pt idx="25">
                  <c:v>0.95</c:v>
                </c:pt>
                <c:pt idx="26">
                  <c:v>0.1</c:v>
                </c:pt>
                <c:pt idx="27">
                  <c:v>0.185</c:v>
                </c:pt>
                <c:pt idx="28">
                  <c:v>0.27</c:v>
                </c:pt>
                <c:pt idx="29">
                  <c:v>0.35499999999999998</c:v>
                </c:pt>
                <c:pt idx="30">
                  <c:v>0.44</c:v>
                </c:pt>
                <c:pt idx="31">
                  <c:v>0.52500000000000002</c:v>
                </c:pt>
                <c:pt idx="32">
                  <c:v>0.61</c:v>
                </c:pt>
                <c:pt idx="33">
                  <c:v>0.69499999999999995</c:v>
                </c:pt>
                <c:pt idx="34">
                  <c:v>0.77999999999999992</c:v>
                </c:pt>
                <c:pt idx="35">
                  <c:v>0.86499999999999999</c:v>
                </c:pt>
                <c:pt idx="36">
                  <c:v>0.95</c:v>
                </c:pt>
                <c:pt idx="37">
                  <c:v>0.1</c:v>
                </c:pt>
                <c:pt idx="38">
                  <c:v>0.185</c:v>
                </c:pt>
                <c:pt idx="39">
                  <c:v>0.27</c:v>
                </c:pt>
                <c:pt idx="40">
                  <c:v>0.35499999999999998</c:v>
                </c:pt>
                <c:pt idx="41">
                  <c:v>0.44</c:v>
                </c:pt>
                <c:pt idx="42">
                  <c:v>0.52500000000000002</c:v>
                </c:pt>
                <c:pt idx="43">
                  <c:v>0.61</c:v>
                </c:pt>
                <c:pt idx="44">
                  <c:v>0.69499999999999995</c:v>
                </c:pt>
                <c:pt idx="45">
                  <c:v>0.77999999999999992</c:v>
                </c:pt>
                <c:pt idx="46">
                  <c:v>0.86499999999999999</c:v>
                </c:pt>
                <c:pt idx="47">
                  <c:v>0.95</c:v>
                </c:pt>
                <c:pt idx="48">
                  <c:v>0.1</c:v>
                </c:pt>
                <c:pt idx="49">
                  <c:v>0.185</c:v>
                </c:pt>
                <c:pt idx="50">
                  <c:v>0.27</c:v>
                </c:pt>
                <c:pt idx="51">
                  <c:v>0.35499999999999998</c:v>
                </c:pt>
                <c:pt idx="52">
                  <c:v>0.44</c:v>
                </c:pt>
                <c:pt idx="53">
                  <c:v>0.52500000000000002</c:v>
                </c:pt>
                <c:pt idx="54">
                  <c:v>0.61</c:v>
                </c:pt>
                <c:pt idx="55">
                  <c:v>0.69499999999999995</c:v>
                </c:pt>
                <c:pt idx="56">
                  <c:v>0.77999999999999992</c:v>
                </c:pt>
                <c:pt idx="57">
                  <c:v>0.86499999999999999</c:v>
                </c:pt>
                <c:pt idx="58">
                  <c:v>0.95</c:v>
                </c:pt>
                <c:pt idx="59">
                  <c:v>0.1</c:v>
                </c:pt>
                <c:pt idx="60">
                  <c:v>0.185</c:v>
                </c:pt>
                <c:pt idx="61">
                  <c:v>0.27</c:v>
                </c:pt>
                <c:pt idx="62">
                  <c:v>0.35499999999999998</c:v>
                </c:pt>
                <c:pt idx="63">
                  <c:v>0.44</c:v>
                </c:pt>
                <c:pt idx="64">
                  <c:v>0.52500000000000002</c:v>
                </c:pt>
                <c:pt idx="65">
                  <c:v>0.61</c:v>
                </c:pt>
                <c:pt idx="66">
                  <c:v>0.69499999999999995</c:v>
                </c:pt>
                <c:pt idx="67">
                  <c:v>0.77999999999999992</c:v>
                </c:pt>
                <c:pt idx="68">
                  <c:v>0.86499999999999999</c:v>
                </c:pt>
                <c:pt idx="69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6D0-B407-D3A02AD6FF14}"/>
            </c:ext>
          </c:extLst>
        </c:ser>
        <c:ser>
          <c:idx val="1"/>
          <c:order val="1"/>
          <c:tx>
            <c:v>Request Hotel Permit</c:v>
          </c:tx>
          <c:spPr>
            <a:ln w="3810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'Two Way Analysis'!$D$42:$D$111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</c:numCache>
            </c:numRef>
          </c:xVal>
          <c:yVal>
            <c:numRef>
              <c:f>'Two Way Analysis'!$E$42:$E$111</c:f>
              <c:numCache>
                <c:formatCode>General</c:formatCode>
                <c:ptCount val="70"/>
                <c:pt idx="0">
                  <c:v>0.1</c:v>
                </c:pt>
                <c:pt idx="1">
                  <c:v>0.185</c:v>
                </c:pt>
                <c:pt idx="2">
                  <c:v>0.27</c:v>
                </c:pt>
                <c:pt idx="3">
                  <c:v>0.35499999999999998</c:v>
                </c:pt>
                <c:pt idx="4">
                  <c:v>0.44</c:v>
                </c:pt>
                <c:pt idx="5">
                  <c:v>0.52500000000000002</c:v>
                </c:pt>
                <c:pt idx="6">
                  <c:v>0.61</c:v>
                </c:pt>
                <c:pt idx="7">
                  <c:v>0.69499999999999995</c:v>
                </c:pt>
                <c:pt idx="8">
                  <c:v>0.77999999999999992</c:v>
                </c:pt>
                <c:pt idx="9">
                  <c:v>0.86499999999999999</c:v>
                </c:pt>
                <c:pt idx="10">
                  <c:v>0.95</c:v>
                </c:pt>
                <c:pt idx="11">
                  <c:v>0.1</c:v>
                </c:pt>
                <c:pt idx="12">
                  <c:v>0.185</c:v>
                </c:pt>
                <c:pt idx="13">
                  <c:v>0.27</c:v>
                </c:pt>
                <c:pt idx="14">
                  <c:v>0.35499999999999998</c:v>
                </c:pt>
                <c:pt idx="15">
                  <c:v>0.44</c:v>
                </c:pt>
                <c:pt idx="16">
                  <c:v>0.52500000000000002</c:v>
                </c:pt>
                <c:pt idx="17">
                  <c:v>0.61</c:v>
                </c:pt>
                <c:pt idx="18">
                  <c:v>0.69499999999999995</c:v>
                </c:pt>
                <c:pt idx="19">
                  <c:v>0.77999999999999992</c:v>
                </c:pt>
                <c:pt idx="20">
                  <c:v>0.86499999999999999</c:v>
                </c:pt>
                <c:pt idx="21">
                  <c:v>0.95</c:v>
                </c:pt>
                <c:pt idx="22">
                  <c:v>0.1</c:v>
                </c:pt>
                <c:pt idx="23">
                  <c:v>0.185</c:v>
                </c:pt>
                <c:pt idx="24">
                  <c:v>0.27</c:v>
                </c:pt>
                <c:pt idx="25">
                  <c:v>0.35499999999999998</c:v>
                </c:pt>
                <c:pt idx="26">
                  <c:v>0.44</c:v>
                </c:pt>
                <c:pt idx="27">
                  <c:v>0.52500000000000002</c:v>
                </c:pt>
                <c:pt idx="28">
                  <c:v>0.61</c:v>
                </c:pt>
                <c:pt idx="29">
                  <c:v>0.69499999999999995</c:v>
                </c:pt>
                <c:pt idx="30">
                  <c:v>0.77999999999999992</c:v>
                </c:pt>
                <c:pt idx="31">
                  <c:v>0.86499999999999999</c:v>
                </c:pt>
                <c:pt idx="32">
                  <c:v>0.95</c:v>
                </c:pt>
                <c:pt idx="33">
                  <c:v>0.1</c:v>
                </c:pt>
                <c:pt idx="34">
                  <c:v>0.185</c:v>
                </c:pt>
                <c:pt idx="35">
                  <c:v>0.27</c:v>
                </c:pt>
                <c:pt idx="36">
                  <c:v>0.35499999999999998</c:v>
                </c:pt>
                <c:pt idx="37">
                  <c:v>0.44</c:v>
                </c:pt>
                <c:pt idx="38">
                  <c:v>0.52500000000000002</c:v>
                </c:pt>
                <c:pt idx="39">
                  <c:v>0.61</c:v>
                </c:pt>
                <c:pt idx="40">
                  <c:v>0.69499999999999995</c:v>
                </c:pt>
                <c:pt idx="41">
                  <c:v>0.77999999999999992</c:v>
                </c:pt>
                <c:pt idx="42">
                  <c:v>0.86499999999999999</c:v>
                </c:pt>
                <c:pt idx="43">
                  <c:v>0.95</c:v>
                </c:pt>
                <c:pt idx="44">
                  <c:v>0.44</c:v>
                </c:pt>
                <c:pt idx="45">
                  <c:v>0.52500000000000002</c:v>
                </c:pt>
                <c:pt idx="46">
                  <c:v>0.61</c:v>
                </c:pt>
                <c:pt idx="47">
                  <c:v>0.69499999999999995</c:v>
                </c:pt>
                <c:pt idx="48">
                  <c:v>0.77999999999999992</c:v>
                </c:pt>
                <c:pt idx="49">
                  <c:v>0.86499999999999999</c:v>
                </c:pt>
                <c:pt idx="5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6D0-B407-D3A02AD6F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66160"/>
        <c:axId val="908885408"/>
      </c:scatterChart>
      <c:valAx>
        <c:axId val="498366160"/>
        <c:scaling>
          <c:orientation val="minMax"/>
          <c:max val="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 Price Under Strong economy growth (C4)</a:t>
                </a:r>
              </a:p>
            </c:rich>
          </c:tx>
          <c:layout>
            <c:manualLayout>
              <c:xMode val="edge"/>
              <c:yMode val="edge"/>
              <c:x val="0.23699297225697255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08885408"/>
        <c:crossesAt val="-1.0000000000000001E+300"/>
        <c:crossBetween val="midCat"/>
        <c:majorUnit val="0.5"/>
      </c:valAx>
      <c:valAx>
        <c:axId val="908885408"/>
        <c:scaling>
          <c:orientation val="minMax"/>
          <c:max val="1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Building Hotel (B16)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98366160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'Cal Dev Decision'</a:t>
            </a:r>
            <a:r>
              <a:rPr lang="en-US" sz="800" b="0"/>
              <a:t>
Expected Value of Node 'Decision' (I19)
With Variation of Economic growth (B11)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822368421052631"/>
          <c:w val="0.70176263889910961"/>
          <c:h val="0.74031237049316201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'one way sensitivity 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0.19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0.46</c:v>
                </c:pt>
                <c:pt idx="5">
                  <c:v>0.55000000000000004</c:v>
                </c:pt>
                <c:pt idx="6">
                  <c:v>0.64</c:v>
                </c:pt>
                <c:pt idx="7">
                  <c:v>0.73</c:v>
                </c:pt>
                <c:pt idx="8">
                  <c:v>0.82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'one way sensitivity '!$E$32:$E$42</c:f>
              <c:numCache>
                <c:formatCode>General</c:formatCode>
                <c:ptCount val="11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C-4F7E-BD33-719CBAA9FB9C}"/>
            </c:ext>
          </c:extLst>
        </c:ser>
        <c:ser>
          <c:idx val="1"/>
          <c:order val="1"/>
          <c:tx>
            <c:v>Request Hotel Permit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'one way sensitivity 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0.19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0.46</c:v>
                </c:pt>
                <c:pt idx="5">
                  <c:v>0.55000000000000004</c:v>
                </c:pt>
                <c:pt idx="6">
                  <c:v>0.64</c:v>
                </c:pt>
                <c:pt idx="7">
                  <c:v>0.73</c:v>
                </c:pt>
                <c:pt idx="8">
                  <c:v>0.82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'one way sensitivity '!$G$32:$G$42</c:f>
              <c:numCache>
                <c:formatCode>General</c:formatCode>
                <c:ptCount val="11"/>
                <c:pt idx="0">
                  <c:v>1.9450000000000003</c:v>
                </c:pt>
                <c:pt idx="1">
                  <c:v>1.9855000000000003</c:v>
                </c:pt>
                <c:pt idx="2">
                  <c:v>2.0260000000000002</c:v>
                </c:pt>
                <c:pt idx="3">
                  <c:v>2.0665000000000004</c:v>
                </c:pt>
                <c:pt idx="4">
                  <c:v>2.1070000000000002</c:v>
                </c:pt>
                <c:pt idx="5">
                  <c:v>2.1475</c:v>
                </c:pt>
                <c:pt idx="6">
                  <c:v>2.1880000000000002</c:v>
                </c:pt>
                <c:pt idx="7">
                  <c:v>2.2285000000000004</c:v>
                </c:pt>
                <c:pt idx="8">
                  <c:v>2.2690000000000001</c:v>
                </c:pt>
                <c:pt idx="9">
                  <c:v>2.3095000000000003</c:v>
                </c:pt>
                <c:pt idx="10">
                  <c:v>2.3874999999999997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C-4F7E-BD33-719CBAA9FB9C}"/>
            </c:ext>
          </c:extLst>
        </c:ser>
        <c:ser>
          <c:idx val="2"/>
          <c:order val="2"/>
          <c:tx>
            <c:v>Request Office Permit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'one way sensitivity '!$C$32:$C$42</c:f>
              <c:numCache>
                <c:formatCode>General</c:formatCode>
                <c:ptCount val="11"/>
                <c:pt idx="0">
                  <c:v>0.1</c:v>
                </c:pt>
                <c:pt idx="1">
                  <c:v>0.19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0.46</c:v>
                </c:pt>
                <c:pt idx="5">
                  <c:v>0.55000000000000004</c:v>
                </c:pt>
                <c:pt idx="6">
                  <c:v>0.64</c:v>
                </c:pt>
                <c:pt idx="7">
                  <c:v>0.73</c:v>
                </c:pt>
                <c:pt idx="8">
                  <c:v>0.82</c:v>
                </c:pt>
                <c:pt idx="9">
                  <c:v>0.91</c:v>
                </c:pt>
                <c:pt idx="10">
                  <c:v>1</c:v>
                </c:pt>
              </c:numCache>
            </c:numRef>
          </c:xVal>
          <c:yVal>
            <c:numRef>
              <c:f>'one way sensitivity '!$I$32:$I$42</c:f>
              <c:numCache>
                <c:formatCode>General</c:formatCode>
                <c:ptCount val="11"/>
                <c:pt idx="0">
                  <c:v>1.4420000000000002</c:v>
                </c:pt>
                <c:pt idx="1">
                  <c:v>1.5428000000000002</c:v>
                </c:pt>
                <c:pt idx="2">
                  <c:v>1.6435999999999999</c:v>
                </c:pt>
                <c:pt idx="3">
                  <c:v>1.7444000000000002</c:v>
                </c:pt>
                <c:pt idx="4">
                  <c:v>1.8452000000000002</c:v>
                </c:pt>
                <c:pt idx="5">
                  <c:v>1.9460000000000002</c:v>
                </c:pt>
                <c:pt idx="6">
                  <c:v>2.0468000000000002</c:v>
                </c:pt>
                <c:pt idx="7">
                  <c:v>2.1476000000000002</c:v>
                </c:pt>
                <c:pt idx="8">
                  <c:v>2.2484000000000002</c:v>
                </c:pt>
                <c:pt idx="9">
                  <c:v>2.3491999999999997</c:v>
                </c:pt>
                <c:pt idx="10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C-4F7E-BD33-719CBAA9F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03408"/>
        <c:axId val="2143452032"/>
      </c:scatterChart>
      <c:valAx>
        <c:axId val="907303408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Economic growth (B11)</a:t>
                </a:r>
              </a:p>
            </c:rich>
          </c:tx>
          <c:layout>
            <c:manualLayout>
              <c:xMode val="edge"/>
              <c:yMode val="edge"/>
              <c:x val="0.28297244094488189"/>
              <c:y val="0.9218255283878988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2143452032"/>
        <c:crossesAt val="-1.0000000000000001E+300"/>
        <c:crossBetween val="midCat"/>
        <c:majorUnit val="0.1"/>
      </c:valAx>
      <c:valAx>
        <c:axId val="2143452032"/>
        <c:scaling>
          <c:orientation val="minMax"/>
          <c:max val="2.6000000000000005"/>
          <c:min val="1.400000000000000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07303408"/>
        <c:crossesAt val="-1.0000000000000001E+300"/>
        <c:crossBetween val="midCat"/>
        <c:majorUnit val="0.20000000000000007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73730351755096035"/>
          <c:h val="0.86325652619084292"/>
        </c:manualLayout>
      </c:layout>
      <c:scatterChart>
        <c:scatterStyle val="lineMarker"/>
        <c:varyColors val="0"/>
        <c:ser>
          <c:idx val="0"/>
          <c:order val="0"/>
          <c:tx>
            <c:v>Sell the property</c:v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'two sensitivity'!$B$42:$B$114</c:f>
              <c:numCache>
                <c:formatCode>General</c:formatCode>
                <c:ptCount val="73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3.1</c:v>
                </c:pt>
                <c:pt idx="30">
                  <c:v>3.1</c:v>
                </c:pt>
                <c:pt idx="31">
                  <c:v>3.1</c:v>
                </c:pt>
                <c:pt idx="32">
                  <c:v>3.1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  <c:pt idx="36">
                  <c:v>3.1</c:v>
                </c:pt>
                <c:pt idx="37">
                  <c:v>3.1</c:v>
                </c:pt>
                <c:pt idx="38">
                  <c:v>3.1</c:v>
                </c:pt>
                <c:pt idx="39">
                  <c:v>3.1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3.4</c:v>
                </c:pt>
                <c:pt idx="44">
                  <c:v>3.4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3.4</c:v>
                </c:pt>
                <c:pt idx="50">
                  <c:v>3.4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</c:numCache>
            </c:numRef>
          </c:xVal>
          <c:yVal>
            <c:numRef>
              <c:f>'two sensitivity'!$C$42:$C$114</c:f>
              <c:numCache>
                <c:formatCode>General</c:formatCode>
                <c:ptCount val="73"/>
                <c:pt idx="0">
                  <c:v>0.1</c:v>
                </c:pt>
                <c:pt idx="1">
                  <c:v>0.19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0.46</c:v>
                </c:pt>
                <c:pt idx="5">
                  <c:v>0.55000000000000004</c:v>
                </c:pt>
                <c:pt idx="6">
                  <c:v>0.64</c:v>
                </c:pt>
                <c:pt idx="7">
                  <c:v>0.1</c:v>
                </c:pt>
                <c:pt idx="8">
                  <c:v>0.19</c:v>
                </c:pt>
                <c:pt idx="9">
                  <c:v>0.28000000000000003</c:v>
                </c:pt>
                <c:pt idx="10">
                  <c:v>0.37</c:v>
                </c:pt>
                <c:pt idx="11">
                  <c:v>0.46</c:v>
                </c:pt>
                <c:pt idx="12">
                  <c:v>0.55000000000000004</c:v>
                </c:pt>
                <c:pt idx="13">
                  <c:v>0.64</c:v>
                </c:pt>
                <c:pt idx="14">
                  <c:v>0.73</c:v>
                </c:pt>
                <c:pt idx="15">
                  <c:v>0.82</c:v>
                </c:pt>
                <c:pt idx="16">
                  <c:v>0.91</c:v>
                </c:pt>
                <c:pt idx="17">
                  <c:v>1</c:v>
                </c:pt>
                <c:pt idx="18">
                  <c:v>0.1</c:v>
                </c:pt>
                <c:pt idx="19">
                  <c:v>0.19</c:v>
                </c:pt>
                <c:pt idx="20">
                  <c:v>0.28000000000000003</c:v>
                </c:pt>
                <c:pt idx="21">
                  <c:v>0.37</c:v>
                </c:pt>
                <c:pt idx="22">
                  <c:v>0.46</c:v>
                </c:pt>
                <c:pt idx="23">
                  <c:v>0.55000000000000004</c:v>
                </c:pt>
                <c:pt idx="24">
                  <c:v>0.64</c:v>
                </c:pt>
                <c:pt idx="25">
                  <c:v>0.73</c:v>
                </c:pt>
                <c:pt idx="26">
                  <c:v>0.82</c:v>
                </c:pt>
                <c:pt idx="27">
                  <c:v>0.91</c:v>
                </c:pt>
                <c:pt idx="28">
                  <c:v>1</c:v>
                </c:pt>
                <c:pt idx="29">
                  <c:v>0.1</c:v>
                </c:pt>
                <c:pt idx="30">
                  <c:v>0.19</c:v>
                </c:pt>
                <c:pt idx="31">
                  <c:v>0.28000000000000003</c:v>
                </c:pt>
                <c:pt idx="32">
                  <c:v>0.37</c:v>
                </c:pt>
                <c:pt idx="33">
                  <c:v>0.46</c:v>
                </c:pt>
                <c:pt idx="34">
                  <c:v>0.55000000000000004</c:v>
                </c:pt>
                <c:pt idx="35">
                  <c:v>0.64</c:v>
                </c:pt>
                <c:pt idx="36">
                  <c:v>0.73</c:v>
                </c:pt>
                <c:pt idx="37">
                  <c:v>0.82</c:v>
                </c:pt>
                <c:pt idx="38">
                  <c:v>0.91</c:v>
                </c:pt>
                <c:pt idx="39">
                  <c:v>1</c:v>
                </c:pt>
                <c:pt idx="40">
                  <c:v>0.1</c:v>
                </c:pt>
                <c:pt idx="41">
                  <c:v>0.19</c:v>
                </c:pt>
                <c:pt idx="42">
                  <c:v>0.28000000000000003</c:v>
                </c:pt>
                <c:pt idx="43">
                  <c:v>0.37</c:v>
                </c:pt>
                <c:pt idx="44">
                  <c:v>0.46</c:v>
                </c:pt>
                <c:pt idx="45">
                  <c:v>0.55000000000000004</c:v>
                </c:pt>
                <c:pt idx="46">
                  <c:v>0.64</c:v>
                </c:pt>
                <c:pt idx="47">
                  <c:v>0.73</c:v>
                </c:pt>
                <c:pt idx="48">
                  <c:v>0.82</c:v>
                </c:pt>
                <c:pt idx="49">
                  <c:v>0.91</c:v>
                </c:pt>
                <c:pt idx="50">
                  <c:v>1</c:v>
                </c:pt>
                <c:pt idx="51">
                  <c:v>0.1</c:v>
                </c:pt>
                <c:pt idx="52">
                  <c:v>0.19</c:v>
                </c:pt>
                <c:pt idx="53">
                  <c:v>0.28000000000000003</c:v>
                </c:pt>
                <c:pt idx="54">
                  <c:v>0.37</c:v>
                </c:pt>
                <c:pt idx="55">
                  <c:v>0.46</c:v>
                </c:pt>
                <c:pt idx="56">
                  <c:v>0.55000000000000004</c:v>
                </c:pt>
                <c:pt idx="57">
                  <c:v>0.64</c:v>
                </c:pt>
                <c:pt idx="58">
                  <c:v>0.73</c:v>
                </c:pt>
                <c:pt idx="59">
                  <c:v>0.82</c:v>
                </c:pt>
                <c:pt idx="60">
                  <c:v>0.91</c:v>
                </c:pt>
                <c:pt idx="61">
                  <c:v>1</c:v>
                </c:pt>
                <c:pt idx="62">
                  <c:v>0.1</c:v>
                </c:pt>
                <c:pt idx="63">
                  <c:v>0.19</c:v>
                </c:pt>
                <c:pt idx="64">
                  <c:v>0.28000000000000003</c:v>
                </c:pt>
                <c:pt idx="65">
                  <c:v>0.37</c:v>
                </c:pt>
                <c:pt idx="66">
                  <c:v>0.46</c:v>
                </c:pt>
                <c:pt idx="67">
                  <c:v>0.55000000000000004</c:v>
                </c:pt>
                <c:pt idx="68">
                  <c:v>0.64</c:v>
                </c:pt>
                <c:pt idx="69">
                  <c:v>0.73</c:v>
                </c:pt>
                <c:pt idx="70">
                  <c:v>0.82</c:v>
                </c:pt>
                <c:pt idx="71">
                  <c:v>0.91</c:v>
                </c:pt>
                <c:pt idx="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4-4356-B543-3D4DA39709DC}"/>
            </c:ext>
          </c:extLst>
        </c:ser>
        <c:ser>
          <c:idx val="1"/>
          <c:order val="1"/>
          <c:tx>
            <c:v>Request Hotel Permit</c:v>
          </c:tx>
          <c:spPr>
            <a:ln w="3810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'two sensitivity'!$D$42:$D$114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2.2000000000000002</c:v>
                </c:pt>
                <c:pt idx="37">
                  <c:v>2.2000000000000002</c:v>
                </c:pt>
              </c:numCache>
            </c:numRef>
          </c:xVal>
          <c:yVal>
            <c:numRef>
              <c:f>'two sensitivity'!$E$42:$E$114</c:f>
              <c:numCache>
                <c:formatCode>General</c:formatCode>
                <c:ptCount val="73"/>
                <c:pt idx="0">
                  <c:v>0.1</c:v>
                </c:pt>
                <c:pt idx="1">
                  <c:v>0.19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0.46</c:v>
                </c:pt>
                <c:pt idx="5">
                  <c:v>0.55000000000000004</c:v>
                </c:pt>
                <c:pt idx="6">
                  <c:v>0.64</c:v>
                </c:pt>
                <c:pt idx="7">
                  <c:v>0.73</c:v>
                </c:pt>
                <c:pt idx="8">
                  <c:v>0.82</c:v>
                </c:pt>
                <c:pt idx="9">
                  <c:v>0.1</c:v>
                </c:pt>
                <c:pt idx="10">
                  <c:v>0.19</c:v>
                </c:pt>
                <c:pt idx="11">
                  <c:v>0.28000000000000003</c:v>
                </c:pt>
                <c:pt idx="12">
                  <c:v>0.37</c:v>
                </c:pt>
                <c:pt idx="13">
                  <c:v>0.46</c:v>
                </c:pt>
                <c:pt idx="14">
                  <c:v>0.55000000000000004</c:v>
                </c:pt>
                <c:pt idx="15">
                  <c:v>0.64</c:v>
                </c:pt>
                <c:pt idx="16">
                  <c:v>0.73</c:v>
                </c:pt>
                <c:pt idx="17">
                  <c:v>0.82</c:v>
                </c:pt>
                <c:pt idx="18">
                  <c:v>0.1</c:v>
                </c:pt>
                <c:pt idx="19">
                  <c:v>0.19</c:v>
                </c:pt>
                <c:pt idx="20">
                  <c:v>0.28000000000000003</c:v>
                </c:pt>
                <c:pt idx="21">
                  <c:v>0.37</c:v>
                </c:pt>
                <c:pt idx="22">
                  <c:v>0.46</c:v>
                </c:pt>
                <c:pt idx="23">
                  <c:v>0.55000000000000004</c:v>
                </c:pt>
                <c:pt idx="24">
                  <c:v>0.64</c:v>
                </c:pt>
                <c:pt idx="25">
                  <c:v>0.73</c:v>
                </c:pt>
                <c:pt idx="26">
                  <c:v>0.82</c:v>
                </c:pt>
                <c:pt idx="27">
                  <c:v>0.1</c:v>
                </c:pt>
                <c:pt idx="28">
                  <c:v>0.19</c:v>
                </c:pt>
                <c:pt idx="29">
                  <c:v>0.28000000000000003</c:v>
                </c:pt>
                <c:pt idx="30">
                  <c:v>0.37</c:v>
                </c:pt>
                <c:pt idx="31">
                  <c:v>0.46</c:v>
                </c:pt>
                <c:pt idx="32">
                  <c:v>0.55000000000000004</c:v>
                </c:pt>
                <c:pt idx="33">
                  <c:v>0.64</c:v>
                </c:pt>
                <c:pt idx="34">
                  <c:v>0.73</c:v>
                </c:pt>
                <c:pt idx="35">
                  <c:v>0.82</c:v>
                </c:pt>
                <c:pt idx="36">
                  <c:v>0.73</c:v>
                </c:pt>
                <c:pt idx="37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4-4356-B543-3D4DA39709DC}"/>
            </c:ext>
          </c:extLst>
        </c:ser>
        <c:ser>
          <c:idx val="2"/>
          <c:order val="2"/>
          <c:tx>
            <c:v>Request Office Permit</c:v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'two sensitivity'!$F$42:$F$114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1.3</c:v>
                </c:pt>
                <c:pt idx="3">
                  <c:v>1.3</c:v>
                </c:pt>
                <c:pt idx="4">
                  <c:v>1.6</c:v>
                </c:pt>
                <c:pt idx="5">
                  <c:v>1.6</c:v>
                </c:pt>
                <c:pt idx="6">
                  <c:v>1.9</c:v>
                </c:pt>
                <c:pt idx="7">
                  <c:v>1.9</c:v>
                </c:pt>
                <c:pt idx="8">
                  <c:v>2.2000000000000002</c:v>
                </c:pt>
                <c:pt idx="9">
                  <c:v>2.2000000000000002</c:v>
                </c:pt>
              </c:numCache>
            </c:numRef>
          </c:xVal>
          <c:yVal>
            <c:numRef>
              <c:f>'two sensitivity'!$G$42:$G$114</c:f>
              <c:numCache>
                <c:formatCode>General</c:formatCode>
                <c:ptCount val="73"/>
                <c:pt idx="0">
                  <c:v>0.91</c:v>
                </c:pt>
                <c:pt idx="1">
                  <c:v>1</c:v>
                </c:pt>
                <c:pt idx="2">
                  <c:v>0.91</c:v>
                </c:pt>
                <c:pt idx="3">
                  <c:v>1</c:v>
                </c:pt>
                <c:pt idx="4">
                  <c:v>0.91</c:v>
                </c:pt>
                <c:pt idx="5">
                  <c:v>1</c:v>
                </c:pt>
                <c:pt idx="6">
                  <c:v>0.91</c:v>
                </c:pt>
                <c:pt idx="7">
                  <c:v>1</c:v>
                </c:pt>
                <c:pt idx="8">
                  <c:v>0.91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4-4356-B543-3D4DA3970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326448"/>
        <c:axId val="912885056"/>
      </c:scatterChart>
      <c:valAx>
        <c:axId val="907326448"/>
        <c:scaling>
          <c:orientation val="minMax"/>
          <c:max val="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 Price Under Strong economy growth (C4)</a:t>
                </a:r>
              </a:p>
            </c:rich>
          </c:tx>
          <c:layout>
            <c:manualLayout>
              <c:xMode val="edge"/>
              <c:yMode val="edge"/>
              <c:x val="0.23477316211641769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12885056"/>
        <c:crossesAt val="-1.0000000000000001E+300"/>
        <c:crossBetween val="midCat"/>
        <c:majorUnit val="0.5"/>
      </c:valAx>
      <c:valAx>
        <c:axId val="912885056"/>
        <c:scaling>
          <c:orientation val="minMax"/>
          <c:max val="1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Economic growth (B11)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907326448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239522</xdr:colOff>
      <xdr:row>59</xdr:row>
      <xdr:rowOff>179070</xdr:rowOff>
    </xdr:from>
    <xdr:to>
      <xdr:col>11</xdr:col>
      <xdr:colOff>127</xdr:colOff>
      <xdr:row>59</xdr:row>
      <xdr:rowOff>179070</xdr:rowOff>
    </xdr:to>
    <xdr:cxnSp macro="_xll.PtreeEvent_ObjectClick">
      <xdr:nvCxnSpPr>
        <xdr:cNvPr id="130" name="PTObj_DBranchHLine_1_23">
          <a:extLst>
            <a:ext uri="{FF2B5EF4-FFF2-40B4-BE49-F238E27FC236}">
              <a16:creationId xmlns:a16="http://schemas.microsoft.com/office/drawing/2014/main" id="{318BE648-3CF3-B95C-118B-A48035C4D084}"/>
            </a:ext>
          </a:extLst>
        </xdr:cNvPr>
        <xdr:cNvCxnSpPr/>
      </xdr:nvCxnSpPr>
      <xdr:spPr>
        <a:xfrm>
          <a:off x="9529572" y="11596370"/>
          <a:ext cx="1544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57</xdr:row>
      <xdr:rowOff>173989</xdr:rowOff>
    </xdr:from>
    <xdr:to>
      <xdr:col>10</xdr:col>
      <xdr:colOff>239522</xdr:colOff>
      <xdr:row>59</xdr:row>
      <xdr:rowOff>179070</xdr:rowOff>
    </xdr:to>
    <xdr:cxnSp macro="_xll.PtreeEvent_ObjectClick">
      <xdr:nvCxnSpPr>
        <xdr:cNvPr id="129" name="PTObj_DBranchDLine_1_23">
          <a:extLst>
            <a:ext uri="{FF2B5EF4-FFF2-40B4-BE49-F238E27FC236}">
              <a16:creationId xmlns:a16="http://schemas.microsoft.com/office/drawing/2014/main" id="{654897E6-EDE2-119C-E09E-98C702AB9F97}"/>
            </a:ext>
          </a:extLst>
        </xdr:cNvPr>
        <xdr:cNvCxnSpPr/>
      </xdr:nvCxnSpPr>
      <xdr:spPr>
        <a:xfrm>
          <a:off x="9377172" y="112229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55</xdr:row>
      <xdr:rowOff>179070</xdr:rowOff>
    </xdr:from>
    <xdr:to>
      <xdr:col>11</xdr:col>
      <xdr:colOff>127</xdr:colOff>
      <xdr:row>55</xdr:row>
      <xdr:rowOff>179070</xdr:rowOff>
    </xdr:to>
    <xdr:cxnSp macro="_xll.PtreeEvent_ObjectClick">
      <xdr:nvCxnSpPr>
        <xdr:cNvPr id="126" name="PTObj_DBranchHLine_1_22">
          <a:extLst>
            <a:ext uri="{FF2B5EF4-FFF2-40B4-BE49-F238E27FC236}">
              <a16:creationId xmlns:a16="http://schemas.microsoft.com/office/drawing/2014/main" id="{AA33A01C-F49A-9144-7091-96A0C2C7B05E}"/>
            </a:ext>
          </a:extLst>
        </xdr:cNvPr>
        <xdr:cNvCxnSpPr/>
      </xdr:nvCxnSpPr>
      <xdr:spPr>
        <a:xfrm>
          <a:off x="9529572" y="10859770"/>
          <a:ext cx="1544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55</xdr:row>
      <xdr:rowOff>179070</xdr:rowOff>
    </xdr:from>
    <xdr:to>
      <xdr:col>10</xdr:col>
      <xdr:colOff>239522</xdr:colOff>
      <xdr:row>57</xdr:row>
      <xdr:rowOff>173989</xdr:rowOff>
    </xdr:to>
    <xdr:cxnSp macro="_xll.PtreeEvent_ObjectClick">
      <xdr:nvCxnSpPr>
        <xdr:cNvPr id="125" name="PTObj_DBranchDLine_1_22">
          <a:extLst>
            <a:ext uri="{FF2B5EF4-FFF2-40B4-BE49-F238E27FC236}">
              <a16:creationId xmlns:a16="http://schemas.microsoft.com/office/drawing/2014/main" id="{974F697E-5B89-953F-FE8C-A2BC0218BF2D}"/>
            </a:ext>
          </a:extLst>
        </xdr:cNvPr>
        <xdr:cNvCxnSpPr/>
      </xdr:nvCxnSpPr>
      <xdr:spPr>
        <a:xfrm flipV="1">
          <a:off x="9377172" y="108597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57</xdr:row>
      <xdr:rowOff>179070</xdr:rowOff>
    </xdr:from>
    <xdr:to>
      <xdr:col>10</xdr:col>
      <xdr:colOff>127</xdr:colOff>
      <xdr:row>57</xdr:row>
      <xdr:rowOff>179070</xdr:rowOff>
    </xdr:to>
    <xdr:cxnSp macro="_xll.PtreeEvent_ObjectClick">
      <xdr:nvCxnSpPr>
        <xdr:cNvPr id="122" name="PTObj_DBranchHLine_1_19">
          <a:extLst>
            <a:ext uri="{FF2B5EF4-FFF2-40B4-BE49-F238E27FC236}">
              <a16:creationId xmlns:a16="http://schemas.microsoft.com/office/drawing/2014/main" id="{7DE38AFE-7838-0A45-2243-EF4E21B20CD9}"/>
            </a:ext>
          </a:extLst>
        </xdr:cNvPr>
        <xdr:cNvCxnSpPr/>
      </xdr:nvCxnSpPr>
      <xdr:spPr>
        <a:xfrm>
          <a:off x="8011922" y="10859770"/>
          <a:ext cx="12782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53</xdr:row>
      <xdr:rowOff>173989</xdr:rowOff>
    </xdr:from>
    <xdr:to>
      <xdr:col>9</xdr:col>
      <xdr:colOff>239522</xdr:colOff>
      <xdr:row>57</xdr:row>
      <xdr:rowOff>179070</xdr:rowOff>
    </xdr:to>
    <xdr:cxnSp macro="_xll.PtreeEvent_ObjectClick">
      <xdr:nvCxnSpPr>
        <xdr:cNvPr id="121" name="PTObj_DBranchDLine_1_19">
          <a:extLst>
            <a:ext uri="{FF2B5EF4-FFF2-40B4-BE49-F238E27FC236}">
              <a16:creationId xmlns:a16="http://schemas.microsoft.com/office/drawing/2014/main" id="{B133C7C1-F088-F9C9-F72C-B69FC9B72C51}"/>
            </a:ext>
          </a:extLst>
        </xdr:cNvPr>
        <xdr:cNvCxnSpPr/>
      </xdr:nvCxnSpPr>
      <xdr:spPr>
        <a:xfrm>
          <a:off x="7859522" y="104863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51</xdr:row>
      <xdr:rowOff>179070</xdr:rowOff>
    </xdr:from>
    <xdr:to>
      <xdr:col>11</xdr:col>
      <xdr:colOff>127</xdr:colOff>
      <xdr:row>51</xdr:row>
      <xdr:rowOff>179070</xdr:rowOff>
    </xdr:to>
    <xdr:cxnSp macro="_xll.PtreeEvent_ObjectClick">
      <xdr:nvCxnSpPr>
        <xdr:cNvPr id="118" name="PTObj_DBranchHLine_1_21">
          <a:extLst>
            <a:ext uri="{FF2B5EF4-FFF2-40B4-BE49-F238E27FC236}">
              <a16:creationId xmlns:a16="http://schemas.microsoft.com/office/drawing/2014/main" id="{C9F9BE43-3DE6-CD86-65C6-D1525D409B1B}"/>
            </a:ext>
          </a:extLst>
        </xdr:cNvPr>
        <xdr:cNvCxnSpPr/>
      </xdr:nvCxnSpPr>
      <xdr:spPr>
        <a:xfrm>
          <a:off x="9529572" y="10123170"/>
          <a:ext cx="1544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49</xdr:row>
      <xdr:rowOff>173989</xdr:rowOff>
    </xdr:from>
    <xdr:to>
      <xdr:col>10</xdr:col>
      <xdr:colOff>239522</xdr:colOff>
      <xdr:row>51</xdr:row>
      <xdr:rowOff>179070</xdr:rowOff>
    </xdr:to>
    <xdr:cxnSp macro="_xll.PtreeEvent_ObjectClick">
      <xdr:nvCxnSpPr>
        <xdr:cNvPr id="117" name="PTObj_DBranchDLine_1_21">
          <a:extLst>
            <a:ext uri="{FF2B5EF4-FFF2-40B4-BE49-F238E27FC236}">
              <a16:creationId xmlns:a16="http://schemas.microsoft.com/office/drawing/2014/main" id="{F4F106E5-8177-9209-6207-647169D0D9E2}"/>
            </a:ext>
          </a:extLst>
        </xdr:cNvPr>
        <xdr:cNvCxnSpPr/>
      </xdr:nvCxnSpPr>
      <xdr:spPr>
        <a:xfrm>
          <a:off x="9377172" y="97497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47</xdr:row>
      <xdr:rowOff>179070</xdr:rowOff>
    </xdr:from>
    <xdr:to>
      <xdr:col>11</xdr:col>
      <xdr:colOff>127</xdr:colOff>
      <xdr:row>47</xdr:row>
      <xdr:rowOff>179070</xdr:rowOff>
    </xdr:to>
    <xdr:cxnSp macro="_xll.PtreeEvent_ObjectClick">
      <xdr:nvCxnSpPr>
        <xdr:cNvPr id="114" name="PTObj_DBranchHLine_1_20">
          <a:extLst>
            <a:ext uri="{FF2B5EF4-FFF2-40B4-BE49-F238E27FC236}">
              <a16:creationId xmlns:a16="http://schemas.microsoft.com/office/drawing/2014/main" id="{34F25A72-ED90-B1CA-13AD-C0076898136E}"/>
            </a:ext>
          </a:extLst>
        </xdr:cNvPr>
        <xdr:cNvCxnSpPr/>
      </xdr:nvCxnSpPr>
      <xdr:spPr>
        <a:xfrm>
          <a:off x="9529572" y="9386570"/>
          <a:ext cx="1544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47</xdr:row>
      <xdr:rowOff>179070</xdr:rowOff>
    </xdr:from>
    <xdr:to>
      <xdr:col>10</xdr:col>
      <xdr:colOff>239522</xdr:colOff>
      <xdr:row>49</xdr:row>
      <xdr:rowOff>173989</xdr:rowOff>
    </xdr:to>
    <xdr:cxnSp macro="_xll.PtreeEvent_ObjectClick">
      <xdr:nvCxnSpPr>
        <xdr:cNvPr id="113" name="PTObj_DBranchDLine_1_20">
          <a:extLst>
            <a:ext uri="{FF2B5EF4-FFF2-40B4-BE49-F238E27FC236}">
              <a16:creationId xmlns:a16="http://schemas.microsoft.com/office/drawing/2014/main" id="{ACC99566-F6D3-822B-ECEF-B2E1E7DEEBBE}"/>
            </a:ext>
          </a:extLst>
        </xdr:cNvPr>
        <xdr:cNvCxnSpPr/>
      </xdr:nvCxnSpPr>
      <xdr:spPr>
        <a:xfrm flipV="1">
          <a:off x="9377172" y="93865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49</xdr:row>
      <xdr:rowOff>179070</xdr:rowOff>
    </xdr:from>
    <xdr:to>
      <xdr:col>10</xdr:col>
      <xdr:colOff>127</xdr:colOff>
      <xdr:row>49</xdr:row>
      <xdr:rowOff>179070</xdr:rowOff>
    </xdr:to>
    <xdr:cxnSp macro="_xll.PtreeEvent_ObjectClick">
      <xdr:nvCxnSpPr>
        <xdr:cNvPr id="110" name="PTObj_DBranchHLine_1_18">
          <a:extLst>
            <a:ext uri="{FF2B5EF4-FFF2-40B4-BE49-F238E27FC236}">
              <a16:creationId xmlns:a16="http://schemas.microsoft.com/office/drawing/2014/main" id="{72EA20B5-80DF-5B61-FA49-EB0D89BE9B1C}"/>
            </a:ext>
          </a:extLst>
        </xdr:cNvPr>
        <xdr:cNvCxnSpPr/>
      </xdr:nvCxnSpPr>
      <xdr:spPr>
        <a:xfrm>
          <a:off x="8011922" y="9386570"/>
          <a:ext cx="12782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49</xdr:row>
      <xdr:rowOff>179070</xdr:rowOff>
    </xdr:from>
    <xdr:to>
      <xdr:col>9</xdr:col>
      <xdr:colOff>239522</xdr:colOff>
      <xdr:row>53</xdr:row>
      <xdr:rowOff>173989</xdr:rowOff>
    </xdr:to>
    <xdr:cxnSp macro="_xll.PtreeEvent_ObjectClick">
      <xdr:nvCxnSpPr>
        <xdr:cNvPr id="109" name="PTObj_DBranchDLine_1_18">
          <a:extLst>
            <a:ext uri="{FF2B5EF4-FFF2-40B4-BE49-F238E27FC236}">
              <a16:creationId xmlns:a16="http://schemas.microsoft.com/office/drawing/2014/main" id="{11D207ED-EA46-3EF3-BB65-C779B95321A1}"/>
            </a:ext>
          </a:extLst>
        </xdr:cNvPr>
        <xdr:cNvCxnSpPr/>
      </xdr:nvCxnSpPr>
      <xdr:spPr>
        <a:xfrm flipV="1">
          <a:off x="7859522" y="93865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53</xdr:row>
      <xdr:rowOff>179070</xdr:rowOff>
    </xdr:from>
    <xdr:to>
      <xdr:col>9</xdr:col>
      <xdr:colOff>127</xdr:colOff>
      <xdr:row>53</xdr:row>
      <xdr:rowOff>179070</xdr:rowOff>
    </xdr:to>
    <xdr:cxnSp macro="_xll.PtreeEvent_ObjectClick">
      <xdr:nvCxnSpPr>
        <xdr:cNvPr id="98" name="PTObj_DBranchHLine_1_4">
          <a:extLst>
            <a:ext uri="{FF2B5EF4-FFF2-40B4-BE49-F238E27FC236}">
              <a16:creationId xmlns:a16="http://schemas.microsoft.com/office/drawing/2014/main" id="{95B18F53-14CC-1175-0B05-B8C21E0F3699}"/>
            </a:ext>
          </a:extLst>
        </xdr:cNvPr>
        <xdr:cNvCxnSpPr/>
      </xdr:nvCxnSpPr>
      <xdr:spPr>
        <a:xfrm>
          <a:off x="6227572" y="9386570"/>
          <a:ext cx="1538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17</xdr:row>
      <xdr:rowOff>173990</xdr:rowOff>
    </xdr:from>
    <xdr:to>
      <xdr:col>8</xdr:col>
      <xdr:colOff>239522</xdr:colOff>
      <xdr:row>53</xdr:row>
      <xdr:rowOff>179070</xdr:rowOff>
    </xdr:to>
    <xdr:cxnSp macro="_xll.PtreeEvent_ObjectClick">
      <xdr:nvCxnSpPr>
        <xdr:cNvPr id="97" name="PTObj_DBranchDLine_1_4">
          <a:extLst>
            <a:ext uri="{FF2B5EF4-FFF2-40B4-BE49-F238E27FC236}">
              <a16:creationId xmlns:a16="http://schemas.microsoft.com/office/drawing/2014/main" id="{1B7E0E7A-1076-97CF-F400-6887D2E07461}"/>
            </a:ext>
          </a:extLst>
        </xdr:cNvPr>
        <xdr:cNvCxnSpPr/>
      </xdr:nvCxnSpPr>
      <xdr:spPr>
        <a:xfrm>
          <a:off x="6075172" y="3856990"/>
          <a:ext cx="152400" cy="55295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45</xdr:row>
      <xdr:rowOff>179070</xdr:rowOff>
    </xdr:from>
    <xdr:to>
      <xdr:col>13</xdr:col>
      <xdr:colOff>127</xdr:colOff>
      <xdr:row>45</xdr:row>
      <xdr:rowOff>179070</xdr:rowOff>
    </xdr:to>
    <xdr:cxnSp macro="_xll.PtreeEvent_ObjectClick">
      <xdr:nvCxnSpPr>
        <xdr:cNvPr id="94" name="PTObj_DBranchHLine_1_17">
          <a:extLst>
            <a:ext uri="{FF2B5EF4-FFF2-40B4-BE49-F238E27FC236}">
              <a16:creationId xmlns:a16="http://schemas.microsoft.com/office/drawing/2014/main" id="{B1E0ECCA-0406-1AFD-5B51-6AA68CEB3AF1}"/>
            </a:ext>
          </a:extLst>
        </xdr:cNvPr>
        <xdr:cNvCxnSpPr/>
      </xdr:nvCxnSpPr>
      <xdr:spPr>
        <a:xfrm>
          <a:off x="12812522" y="9018270"/>
          <a:ext cx="1392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43</xdr:row>
      <xdr:rowOff>173989</xdr:rowOff>
    </xdr:from>
    <xdr:to>
      <xdr:col>12</xdr:col>
      <xdr:colOff>239522</xdr:colOff>
      <xdr:row>45</xdr:row>
      <xdr:rowOff>179070</xdr:rowOff>
    </xdr:to>
    <xdr:cxnSp macro="_xll.PtreeEvent_ObjectClick">
      <xdr:nvCxnSpPr>
        <xdr:cNvPr id="93" name="PTObj_DBranchDLine_1_17">
          <a:extLst>
            <a:ext uri="{FF2B5EF4-FFF2-40B4-BE49-F238E27FC236}">
              <a16:creationId xmlns:a16="http://schemas.microsoft.com/office/drawing/2014/main" id="{B864FF4A-DBB7-45C9-08D1-3C1B16A0BF0C}"/>
            </a:ext>
          </a:extLst>
        </xdr:cNvPr>
        <xdr:cNvCxnSpPr/>
      </xdr:nvCxnSpPr>
      <xdr:spPr>
        <a:xfrm>
          <a:off x="12660122" y="86448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41</xdr:row>
      <xdr:rowOff>179070</xdr:rowOff>
    </xdr:from>
    <xdr:to>
      <xdr:col>13</xdr:col>
      <xdr:colOff>127</xdr:colOff>
      <xdr:row>41</xdr:row>
      <xdr:rowOff>179070</xdr:rowOff>
    </xdr:to>
    <xdr:cxnSp macro="_xll.PtreeEvent_ObjectClick">
      <xdr:nvCxnSpPr>
        <xdr:cNvPr id="90" name="PTObj_DBranchHLine_1_16">
          <a:extLst>
            <a:ext uri="{FF2B5EF4-FFF2-40B4-BE49-F238E27FC236}">
              <a16:creationId xmlns:a16="http://schemas.microsoft.com/office/drawing/2014/main" id="{CD138374-63B4-2D18-56DF-C6209EB4A3AB}"/>
            </a:ext>
          </a:extLst>
        </xdr:cNvPr>
        <xdr:cNvCxnSpPr/>
      </xdr:nvCxnSpPr>
      <xdr:spPr>
        <a:xfrm>
          <a:off x="12812522" y="8281670"/>
          <a:ext cx="1392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41</xdr:row>
      <xdr:rowOff>179070</xdr:rowOff>
    </xdr:from>
    <xdr:to>
      <xdr:col>12</xdr:col>
      <xdr:colOff>239522</xdr:colOff>
      <xdr:row>43</xdr:row>
      <xdr:rowOff>173989</xdr:rowOff>
    </xdr:to>
    <xdr:cxnSp macro="_xll.PtreeEvent_ObjectClick">
      <xdr:nvCxnSpPr>
        <xdr:cNvPr id="89" name="PTObj_DBranchDLine_1_16">
          <a:extLst>
            <a:ext uri="{FF2B5EF4-FFF2-40B4-BE49-F238E27FC236}">
              <a16:creationId xmlns:a16="http://schemas.microsoft.com/office/drawing/2014/main" id="{C851FC85-D7C5-0338-EFDF-34721CDB21A8}"/>
            </a:ext>
          </a:extLst>
        </xdr:cNvPr>
        <xdr:cNvCxnSpPr/>
      </xdr:nvCxnSpPr>
      <xdr:spPr>
        <a:xfrm flipV="1">
          <a:off x="12660122" y="82816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43</xdr:row>
      <xdr:rowOff>179070</xdr:rowOff>
    </xdr:from>
    <xdr:to>
      <xdr:col>12</xdr:col>
      <xdr:colOff>127</xdr:colOff>
      <xdr:row>43</xdr:row>
      <xdr:rowOff>179070</xdr:rowOff>
    </xdr:to>
    <xdr:cxnSp macro="_xll.PtreeEvent_ObjectClick">
      <xdr:nvCxnSpPr>
        <xdr:cNvPr id="86" name="PTObj_DBranchHLine_1_13">
          <a:extLst>
            <a:ext uri="{FF2B5EF4-FFF2-40B4-BE49-F238E27FC236}">
              <a16:creationId xmlns:a16="http://schemas.microsoft.com/office/drawing/2014/main" id="{6B1A5113-B626-7D86-127E-C06ACBC96DF0}"/>
            </a:ext>
          </a:extLst>
        </xdr:cNvPr>
        <xdr:cNvCxnSpPr/>
      </xdr:nvCxnSpPr>
      <xdr:spPr>
        <a:xfrm>
          <a:off x="11301222" y="8281670"/>
          <a:ext cx="1271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39</xdr:row>
      <xdr:rowOff>173989</xdr:rowOff>
    </xdr:from>
    <xdr:to>
      <xdr:col>11</xdr:col>
      <xdr:colOff>239522</xdr:colOff>
      <xdr:row>43</xdr:row>
      <xdr:rowOff>179070</xdr:rowOff>
    </xdr:to>
    <xdr:cxnSp macro="_xll.PtreeEvent_ObjectClick">
      <xdr:nvCxnSpPr>
        <xdr:cNvPr id="85" name="PTObj_DBranchDLine_1_13">
          <a:extLst>
            <a:ext uri="{FF2B5EF4-FFF2-40B4-BE49-F238E27FC236}">
              <a16:creationId xmlns:a16="http://schemas.microsoft.com/office/drawing/2014/main" id="{4D46FD91-F29E-CFA7-C707-CDDE1AAFF1A8}"/>
            </a:ext>
          </a:extLst>
        </xdr:cNvPr>
        <xdr:cNvCxnSpPr/>
      </xdr:nvCxnSpPr>
      <xdr:spPr>
        <a:xfrm>
          <a:off x="11148822" y="79082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37</xdr:row>
      <xdr:rowOff>179070</xdr:rowOff>
    </xdr:from>
    <xdr:to>
      <xdr:col>13</xdr:col>
      <xdr:colOff>127</xdr:colOff>
      <xdr:row>37</xdr:row>
      <xdr:rowOff>179070</xdr:rowOff>
    </xdr:to>
    <xdr:cxnSp macro="_xll.PtreeEvent_ObjectClick">
      <xdr:nvCxnSpPr>
        <xdr:cNvPr id="82" name="PTObj_DBranchHLine_1_15">
          <a:extLst>
            <a:ext uri="{FF2B5EF4-FFF2-40B4-BE49-F238E27FC236}">
              <a16:creationId xmlns:a16="http://schemas.microsoft.com/office/drawing/2014/main" id="{24DBE0B4-6D99-243F-9B29-33905A318E14}"/>
            </a:ext>
          </a:extLst>
        </xdr:cNvPr>
        <xdr:cNvCxnSpPr/>
      </xdr:nvCxnSpPr>
      <xdr:spPr>
        <a:xfrm>
          <a:off x="12812522" y="7545070"/>
          <a:ext cx="11322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35</xdr:row>
      <xdr:rowOff>173989</xdr:rowOff>
    </xdr:from>
    <xdr:to>
      <xdr:col>12</xdr:col>
      <xdr:colOff>239522</xdr:colOff>
      <xdr:row>37</xdr:row>
      <xdr:rowOff>179070</xdr:rowOff>
    </xdr:to>
    <xdr:cxnSp macro="_xll.PtreeEvent_ObjectClick">
      <xdr:nvCxnSpPr>
        <xdr:cNvPr id="81" name="PTObj_DBranchDLine_1_15">
          <a:extLst>
            <a:ext uri="{FF2B5EF4-FFF2-40B4-BE49-F238E27FC236}">
              <a16:creationId xmlns:a16="http://schemas.microsoft.com/office/drawing/2014/main" id="{EF05DF43-821E-BBA9-6180-98FDD6642DBC}"/>
            </a:ext>
          </a:extLst>
        </xdr:cNvPr>
        <xdr:cNvCxnSpPr/>
      </xdr:nvCxnSpPr>
      <xdr:spPr>
        <a:xfrm>
          <a:off x="12660122" y="71716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33</xdr:row>
      <xdr:rowOff>179070</xdr:rowOff>
    </xdr:from>
    <xdr:to>
      <xdr:col>13</xdr:col>
      <xdr:colOff>127</xdr:colOff>
      <xdr:row>33</xdr:row>
      <xdr:rowOff>179070</xdr:rowOff>
    </xdr:to>
    <xdr:cxnSp macro="_xll.PtreeEvent_ObjectClick">
      <xdr:nvCxnSpPr>
        <xdr:cNvPr id="78" name="PTObj_DBranchHLine_1_14">
          <a:extLst>
            <a:ext uri="{FF2B5EF4-FFF2-40B4-BE49-F238E27FC236}">
              <a16:creationId xmlns:a16="http://schemas.microsoft.com/office/drawing/2014/main" id="{D1619076-E387-BB55-CFBF-7AE4054AF853}"/>
            </a:ext>
          </a:extLst>
        </xdr:cNvPr>
        <xdr:cNvCxnSpPr/>
      </xdr:nvCxnSpPr>
      <xdr:spPr>
        <a:xfrm>
          <a:off x="12812522" y="6808470"/>
          <a:ext cx="92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33</xdr:row>
      <xdr:rowOff>179070</xdr:rowOff>
    </xdr:from>
    <xdr:to>
      <xdr:col>12</xdr:col>
      <xdr:colOff>239522</xdr:colOff>
      <xdr:row>35</xdr:row>
      <xdr:rowOff>173989</xdr:rowOff>
    </xdr:to>
    <xdr:cxnSp macro="_xll.PtreeEvent_ObjectClick">
      <xdr:nvCxnSpPr>
        <xdr:cNvPr id="77" name="PTObj_DBranchDLine_1_14">
          <a:extLst>
            <a:ext uri="{FF2B5EF4-FFF2-40B4-BE49-F238E27FC236}">
              <a16:creationId xmlns:a16="http://schemas.microsoft.com/office/drawing/2014/main" id="{1DF0C72F-2819-45C5-B5C6-300680CD6DB6}"/>
            </a:ext>
          </a:extLst>
        </xdr:cNvPr>
        <xdr:cNvCxnSpPr/>
      </xdr:nvCxnSpPr>
      <xdr:spPr>
        <a:xfrm flipV="1">
          <a:off x="12660122" y="68084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35</xdr:row>
      <xdr:rowOff>179070</xdr:rowOff>
    </xdr:from>
    <xdr:to>
      <xdr:col>12</xdr:col>
      <xdr:colOff>127</xdr:colOff>
      <xdr:row>35</xdr:row>
      <xdr:rowOff>179070</xdr:rowOff>
    </xdr:to>
    <xdr:cxnSp macro="_xll.PtreeEvent_ObjectClick">
      <xdr:nvCxnSpPr>
        <xdr:cNvPr id="74" name="PTObj_DBranchHLine_1_12">
          <a:extLst>
            <a:ext uri="{FF2B5EF4-FFF2-40B4-BE49-F238E27FC236}">
              <a16:creationId xmlns:a16="http://schemas.microsoft.com/office/drawing/2014/main" id="{90E4D3A3-F8F4-F02D-EA22-9BFFA1AE5A51}"/>
            </a:ext>
          </a:extLst>
        </xdr:cNvPr>
        <xdr:cNvCxnSpPr/>
      </xdr:nvCxnSpPr>
      <xdr:spPr>
        <a:xfrm>
          <a:off x="11301222" y="6808470"/>
          <a:ext cx="1271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35</xdr:row>
      <xdr:rowOff>179070</xdr:rowOff>
    </xdr:from>
    <xdr:to>
      <xdr:col>11</xdr:col>
      <xdr:colOff>239522</xdr:colOff>
      <xdr:row>39</xdr:row>
      <xdr:rowOff>173989</xdr:rowOff>
    </xdr:to>
    <xdr:cxnSp macro="_xll.PtreeEvent_ObjectClick">
      <xdr:nvCxnSpPr>
        <xdr:cNvPr id="73" name="PTObj_DBranchDLine_1_12">
          <a:extLst>
            <a:ext uri="{FF2B5EF4-FFF2-40B4-BE49-F238E27FC236}">
              <a16:creationId xmlns:a16="http://schemas.microsoft.com/office/drawing/2014/main" id="{26A597DB-C2EF-E6B2-AE4B-F4606071C5CC}"/>
            </a:ext>
          </a:extLst>
        </xdr:cNvPr>
        <xdr:cNvCxnSpPr/>
      </xdr:nvCxnSpPr>
      <xdr:spPr>
        <a:xfrm flipV="1">
          <a:off x="11148822" y="68084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39</xdr:row>
      <xdr:rowOff>179070</xdr:rowOff>
    </xdr:from>
    <xdr:to>
      <xdr:col>11</xdr:col>
      <xdr:colOff>127</xdr:colOff>
      <xdr:row>39</xdr:row>
      <xdr:rowOff>179070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id="{789AF93E-914E-D9BF-B506-4505317BD106}"/>
            </a:ext>
          </a:extLst>
        </xdr:cNvPr>
        <xdr:cNvCxnSpPr/>
      </xdr:nvCxnSpPr>
      <xdr:spPr>
        <a:xfrm>
          <a:off x="9516872" y="6808470"/>
          <a:ext cx="1538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29</xdr:row>
      <xdr:rowOff>173990</xdr:rowOff>
    </xdr:from>
    <xdr:to>
      <xdr:col>10</xdr:col>
      <xdr:colOff>239522</xdr:colOff>
      <xdr:row>39</xdr:row>
      <xdr:rowOff>179070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id="{6DB6E09E-9478-3461-F7AF-A8C34789579B}"/>
            </a:ext>
          </a:extLst>
        </xdr:cNvPr>
        <xdr:cNvCxnSpPr/>
      </xdr:nvCxnSpPr>
      <xdr:spPr>
        <a:xfrm>
          <a:off x="9364472" y="6066790"/>
          <a:ext cx="152400" cy="7416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31</xdr:row>
      <xdr:rowOff>179070</xdr:rowOff>
    </xdr:from>
    <xdr:to>
      <xdr:col>11</xdr:col>
      <xdr:colOff>127</xdr:colOff>
      <xdr:row>31</xdr:row>
      <xdr:rowOff>179070</xdr:rowOff>
    </xdr:to>
    <xdr:cxnSp macro="_xll.PtreeEvent_ObjectClick">
      <xdr:nvCxnSpPr>
        <xdr:cNvPr id="54" name="PTObj_DBranchHLine_1_10">
          <a:extLst>
            <a:ext uri="{FF2B5EF4-FFF2-40B4-BE49-F238E27FC236}">
              <a16:creationId xmlns:a16="http://schemas.microsoft.com/office/drawing/2014/main" id="{1A6005BC-93E6-EB4B-7AB0-5ACC47595530}"/>
            </a:ext>
          </a:extLst>
        </xdr:cNvPr>
        <xdr:cNvCxnSpPr/>
      </xdr:nvCxnSpPr>
      <xdr:spPr>
        <a:xfrm>
          <a:off x="9516872" y="6440170"/>
          <a:ext cx="1392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29</xdr:row>
      <xdr:rowOff>173990</xdr:rowOff>
    </xdr:from>
    <xdr:to>
      <xdr:col>10</xdr:col>
      <xdr:colOff>239522</xdr:colOff>
      <xdr:row>31</xdr:row>
      <xdr:rowOff>179070</xdr:rowOff>
    </xdr:to>
    <xdr:cxnSp macro="_xll.PtreeEvent_ObjectClick">
      <xdr:nvCxnSpPr>
        <xdr:cNvPr id="53" name="PTObj_DBranchDLine_1_10">
          <a:extLst>
            <a:ext uri="{FF2B5EF4-FFF2-40B4-BE49-F238E27FC236}">
              <a16:creationId xmlns:a16="http://schemas.microsoft.com/office/drawing/2014/main" id="{1B971301-BE66-29A1-CC82-3646B074D305}"/>
            </a:ext>
          </a:extLst>
        </xdr:cNvPr>
        <xdr:cNvCxnSpPr/>
      </xdr:nvCxnSpPr>
      <xdr:spPr>
        <a:xfrm>
          <a:off x="9364472" y="60667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27</xdr:row>
      <xdr:rowOff>179070</xdr:rowOff>
    </xdr:from>
    <xdr:to>
      <xdr:col>11</xdr:col>
      <xdr:colOff>127</xdr:colOff>
      <xdr:row>27</xdr:row>
      <xdr:rowOff>179070</xdr:rowOff>
    </xdr:to>
    <xdr:cxnSp macro="_xll.PtreeEvent_ObjectClick">
      <xdr:nvCxnSpPr>
        <xdr:cNvPr id="50" name="PTObj_DBranchHLine_1_9">
          <a:extLst>
            <a:ext uri="{FF2B5EF4-FFF2-40B4-BE49-F238E27FC236}">
              <a16:creationId xmlns:a16="http://schemas.microsoft.com/office/drawing/2014/main" id="{EE42CADF-95ED-31E8-6AEF-871DB156681A}"/>
            </a:ext>
          </a:extLst>
        </xdr:cNvPr>
        <xdr:cNvCxnSpPr/>
      </xdr:nvCxnSpPr>
      <xdr:spPr>
        <a:xfrm>
          <a:off x="9516872" y="5703570"/>
          <a:ext cx="1392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27</xdr:row>
      <xdr:rowOff>179070</xdr:rowOff>
    </xdr:from>
    <xdr:to>
      <xdr:col>10</xdr:col>
      <xdr:colOff>239522</xdr:colOff>
      <xdr:row>29</xdr:row>
      <xdr:rowOff>173990</xdr:rowOff>
    </xdr:to>
    <xdr:cxnSp macro="_xll.PtreeEvent_ObjectClick">
      <xdr:nvCxnSpPr>
        <xdr:cNvPr id="49" name="PTObj_DBranchDLine_1_9">
          <a:extLst>
            <a:ext uri="{FF2B5EF4-FFF2-40B4-BE49-F238E27FC236}">
              <a16:creationId xmlns:a16="http://schemas.microsoft.com/office/drawing/2014/main" id="{B30A0C9B-1F18-3EE9-5A0F-13275DF8968F}"/>
            </a:ext>
          </a:extLst>
        </xdr:cNvPr>
        <xdr:cNvCxnSpPr/>
      </xdr:nvCxnSpPr>
      <xdr:spPr>
        <a:xfrm flipV="1">
          <a:off x="9364472" y="57035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29</xdr:row>
      <xdr:rowOff>179070</xdr:rowOff>
    </xdr:from>
    <xdr:to>
      <xdr:col>10</xdr:col>
      <xdr:colOff>127</xdr:colOff>
      <xdr:row>29</xdr:row>
      <xdr:rowOff>179070</xdr:rowOff>
    </xdr:to>
    <xdr:cxnSp macro="_xll.PtreeEvent_ObjectClick">
      <xdr:nvCxnSpPr>
        <xdr:cNvPr id="46" name="PTObj_DBranchHLine_1_6">
          <a:extLst>
            <a:ext uri="{FF2B5EF4-FFF2-40B4-BE49-F238E27FC236}">
              <a16:creationId xmlns:a16="http://schemas.microsoft.com/office/drawing/2014/main" id="{169F8FBD-1D6B-7868-4A4C-D0893C74A31C}"/>
            </a:ext>
          </a:extLst>
        </xdr:cNvPr>
        <xdr:cNvCxnSpPr/>
      </xdr:nvCxnSpPr>
      <xdr:spPr>
        <a:xfrm>
          <a:off x="8005572" y="5703570"/>
          <a:ext cx="1271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25</xdr:row>
      <xdr:rowOff>173990</xdr:rowOff>
    </xdr:from>
    <xdr:to>
      <xdr:col>9</xdr:col>
      <xdr:colOff>239522</xdr:colOff>
      <xdr:row>29</xdr:row>
      <xdr:rowOff>179070</xdr:rowOff>
    </xdr:to>
    <xdr:cxnSp macro="_xll.PtreeEvent_ObjectClick">
      <xdr:nvCxnSpPr>
        <xdr:cNvPr id="45" name="PTObj_DBranchDLine_1_6">
          <a:extLst>
            <a:ext uri="{FF2B5EF4-FFF2-40B4-BE49-F238E27FC236}">
              <a16:creationId xmlns:a16="http://schemas.microsoft.com/office/drawing/2014/main" id="{A29DB186-7E0A-9669-2FC2-93FCE2E46145}"/>
            </a:ext>
          </a:extLst>
        </xdr:cNvPr>
        <xdr:cNvCxnSpPr/>
      </xdr:nvCxnSpPr>
      <xdr:spPr>
        <a:xfrm>
          <a:off x="7853172" y="53301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23</xdr:row>
      <xdr:rowOff>179070</xdr:rowOff>
    </xdr:from>
    <xdr:to>
      <xdr:col>11</xdr:col>
      <xdr:colOff>127</xdr:colOff>
      <xdr:row>23</xdr:row>
      <xdr:rowOff>179070</xdr:rowOff>
    </xdr:to>
    <xdr:cxnSp macro="_xll.PtreeEvent_ObjectClick">
      <xdr:nvCxnSpPr>
        <xdr:cNvPr id="42" name="PTObj_DBranchHLine_1_8">
          <a:extLst>
            <a:ext uri="{FF2B5EF4-FFF2-40B4-BE49-F238E27FC236}">
              <a16:creationId xmlns:a16="http://schemas.microsoft.com/office/drawing/2014/main" id="{432A8A69-E97E-A568-5C11-D7C9B9BAEDBF}"/>
            </a:ext>
          </a:extLst>
        </xdr:cNvPr>
        <xdr:cNvCxnSpPr/>
      </xdr:nvCxnSpPr>
      <xdr:spPr>
        <a:xfrm>
          <a:off x="9516872" y="4966970"/>
          <a:ext cx="11322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21</xdr:row>
      <xdr:rowOff>173990</xdr:rowOff>
    </xdr:from>
    <xdr:to>
      <xdr:col>10</xdr:col>
      <xdr:colOff>239522</xdr:colOff>
      <xdr:row>23</xdr:row>
      <xdr:rowOff>179070</xdr:rowOff>
    </xdr:to>
    <xdr:cxnSp macro="_xll.PtreeEvent_ObjectClick">
      <xdr:nvCxnSpPr>
        <xdr:cNvPr id="41" name="PTObj_DBranchDLine_1_8">
          <a:extLst>
            <a:ext uri="{FF2B5EF4-FFF2-40B4-BE49-F238E27FC236}">
              <a16:creationId xmlns:a16="http://schemas.microsoft.com/office/drawing/2014/main" id="{7822E7A4-1D46-DE1D-1250-36C9751CCDE5}"/>
            </a:ext>
          </a:extLst>
        </xdr:cNvPr>
        <xdr:cNvCxnSpPr/>
      </xdr:nvCxnSpPr>
      <xdr:spPr>
        <a:xfrm>
          <a:off x="9364472" y="45935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19</xdr:row>
      <xdr:rowOff>179070</xdr:rowOff>
    </xdr:from>
    <xdr:to>
      <xdr:col>11</xdr:col>
      <xdr:colOff>127</xdr:colOff>
      <xdr:row>19</xdr:row>
      <xdr:rowOff>179070</xdr:rowOff>
    </xdr:to>
    <xdr:cxnSp macro="_xll.PtreeEvent_ObjectClick">
      <xdr:nvCxnSpPr>
        <xdr:cNvPr id="38" name="PTObj_DBranchHLine_1_7">
          <a:extLst>
            <a:ext uri="{FF2B5EF4-FFF2-40B4-BE49-F238E27FC236}">
              <a16:creationId xmlns:a16="http://schemas.microsoft.com/office/drawing/2014/main" id="{91A3E1A0-0FAA-88E7-6175-F7E61CC3BD07}"/>
            </a:ext>
          </a:extLst>
        </xdr:cNvPr>
        <xdr:cNvCxnSpPr/>
      </xdr:nvCxnSpPr>
      <xdr:spPr>
        <a:xfrm>
          <a:off x="9516872" y="4230370"/>
          <a:ext cx="92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19</xdr:row>
      <xdr:rowOff>179070</xdr:rowOff>
    </xdr:from>
    <xdr:to>
      <xdr:col>10</xdr:col>
      <xdr:colOff>239522</xdr:colOff>
      <xdr:row>21</xdr:row>
      <xdr:rowOff>173990</xdr:rowOff>
    </xdr:to>
    <xdr:cxnSp macro="_xll.PtreeEvent_ObjectClick">
      <xdr:nvCxnSpPr>
        <xdr:cNvPr id="37" name="PTObj_DBranchDLine_1_7">
          <a:extLst>
            <a:ext uri="{FF2B5EF4-FFF2-40B4-BE49-F238E27FC236}">
              <a16:creationId xmlns:a16="http://schemas.microsoft.com/office/drawing/2014/main" id="{BCBAA9AE-15E6-AEB7-D618-51DD5CAAEA99}"/>
            </a:ext>
          </a:extLst>
        </xdr:cNvPr>
        <xdr:cNvCxnSpPr/>
      </xdr:nvCxnSpPr>
      <xdr:spPr>
        <a:xfrm flipV="1">
          <a:off x="9364472" y="42303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21</xdr:row>
      <xdr:rowOff>179070</xdr:rowOff>
    </xdr:from>
    <xdr:to>
      <xdr:col>10</xdr:col>
      <xdr:colOff>127</xdr:colOff>
      <xdr:row>21</xdr:row>
      <xdr:rowOff>179070</xdr:rowOff>
    </xdr:to>
    <xdr:cxnSp macro="_xll.PtreeEvent_ObjectClick">
      <xdr:nvCxnSpPr>
        <xdr:cNvPr id="34" name="PTObj_DBranchHLine_1_5">
          <a:extLst>
            <a:ext uri="{FF2B5EF4-FFF2-40B4-BE49-F238E27FC236}">
              <a16:creationId xmlns:a16="http://schemas.microsoft.com/office/drawing/2014/main" id="{11D9A3D9-3B99-2657-A0C7-B12B8C8238CA}"/>
            </a:ext>
          </a:extLst>
        </xdr:cNvPr>
        <xdr:cNvCxnSpPr/>
      </xdr:nvCxnSpPr>
      <xdr:spPr>
        <a:xfrm>
          <a:off x="8005572" y="4230370"/>
          <a:ext cx="1271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21</xdr:row>
      <xdr:rowOff>179070</xdr:rowOff>
    </xdr:from>
    <xdr:to>
      <xdr:col>9</xdr:col>
      <xdr:colOff>239522</xdr:colOff>
      <xdr:row>25</xdr:row>
      <xdr:rowOff>173990</xdr:rowOff>
    </xdr:to>
    <xdr:cxnSp macro="_xll.PtreeEvent_ObjectClick">
      <xdr:nvCxnSpPr>
        <xdr:cNvPr id="33" name="PTObj_DBranchDLine_1_5">
          <a:extLst>
            <a:ext uri="{FF2B5EF4-FFF2-40B4-BE49-F238E27FC236}">
              <a16:creationId xmlns:a16="http://schemas.microsoft.com/office/drawing/2014/main" id="{E035CE23-CC77-337E-8FC7-C6A4D78306C9}"/>
            </a:ext>
          </a:extLst>
        </xdr:cNvPr>
        <xdr:cNvCxnSpPr/>
      </xdr:nvCxnSpPr>
      <xdr:spPr>
        <a:xfrm flipV="1">
          <a:off x="7853172" y="42303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25</xdr:row>
      <xdr:rowOff>179070</xdr:rowOff>
    </xdr:from>
    <xdr:to>
      <xdr:col>9</xdr:col>
      <xdr:colOff>127</xdr:colOff>
      <xdr:row>25</xdr:row>
      <xdr:rowOff>179070</xdr:rowOff>
    </xdr:to>
    <xdr:cxnSp macro="_xll.PtreeEvent_ObjectClick">
      <xdr:nvCxnSpPr>
        <xdr:cNvPr id="22" name="PTObj_DBranchHLine_1_3">
          <a:extLst>
            <a:ext uri="{FF2B5EF4-FFF2-40B4-BE49-F238E27FC236}">
              <a16:creationId xmlns:a16="http://schemas.microsoft.com/office/drawing/2014/main" id="{E0B2F050-D54F-2441-518D-BC6810F7FB24}"/>
            </a:ext>
          </a:extLst>
        </xdr:cNvPr>
        <xdr:cNvCxnSpPr/>
      </xdr:nvCxnSpPr>
      <xdr:spPr>
        <a:xfrm>
          <a:off x="6227572" y="4230370"/>
          <a:ext cx="1538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17</xdr:row>
      <xdr:rowOff>173990</xdr:rowOff>
    </xdr:from>
    <xdr:to>
      <xdr:col>8</xdr:col>
      <xdr:colOff>239522</xdr:colOff>
      <xdr:row>25</xdr:row>
      <xdr:rowOff>179070</xdr:rowOff>
    </xdr:to>
    <xdr:cxnSp macro="_xll.PtreeEvent_ObjectClick">
      <xdr:nvCxnSpPr>
        <xdr:cNvPr id="21" name="PTObj_DBranchDLine_1_3">
          <a:extLst>
            <a:ext uri="{FF2B5EF4-FFF2-40B4-BE49-F238E27FC236}">
              <a16:creationId xmlns:a16="http://schemas.microsoft.com/office/drawing/2014/main" id="{C7C30E81-9674-F807-CCF4-7E35CC290D18}"/>
            </a:ext>
          </a:extLst>
        </xdr:cNvPr>
        <xdr:cNvCxnSpPr/>
      </xdr:nvCxnSpPr>
      <xdr:spPr>
        <a:xfrm>
          <a:off x="6075172" y="38569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15</xdr:row>
      <xdr:rowOff>179070</xdr:rowOff>
    </xdr:from>
    <xdr:to>
      <xdr:col>9</xdr:col>
      <xdr:colOff>127</xdr:colOff>
      <xdr:row>15</xdr:row>
      <xdr:rowOff>179070</xdr:rowOff>
    </xdr:to>
    <xdr:cxnSp macro="_xll.PtreeEvent_ObjectClick">
      <xdr:nvCxnSpPr>
        <xdr:cNvPr id="10" name="PTObj_DBranchHLine_1_2">
          <a:extLst>
            <a:ext uri="{FF2B5EF4-FFF2-40B4-BE49-F238E27FC236}">
              <a16:creationId xmlns:a16="http://schemas.microsoft.com/office/drawing/2014/main" id="{5AA855E0-DF35-1043-5A89-986D74876807}"/>
            </a:ext>
          </a:extLst>
        </xdr:cNvPr>
        <xdr:cNvCxnSpPr/>
      </xdr:nvCxnSpPr>
      <xdr:spPr>
        <a:xfrm>
          <a:off x="6227572" y="3493770"/>
          <a:ext cx="92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15</xdr:row>
      <xdr:rowOff>179070</xdr:rowOff>
    </xdr:from>
    <xdr:to>
      <xdr:col>8</xdr:col>
      <xdr:colOff>239522</xdr:colOff>
      <xdr:row>17</xdr:row>
      <xdr:rowOff>173990</xdr:rowOff>
    </xdr:to>
    <xdr:cxnSp macro="_xll.PtreeEvent_ObjectClick">
      <xdr:nvCxnSpPr>
        <xdr:cNvPr id="9" name="PTObj_DBranchDLine_1_2">
          <a:extLst>
            <a:ext uri="{FF2B5EF4-FFF2-40B4-BE49-F238E27FC236}">
              <a16:creationId xmlns:a16="http://schemas.microsoft.com/office/drawing/2014/main" id="{2BB46AFB-3D25-63A2-5DF9-5806F24FF31E}"/>
            </a:ext>
          </a:extLst>
        </xdr:cNvPr>
        <xdr:cNvCxnSpPr/>
      </xdr:nvCxnSpPr>
      <xdr:spPr>
        <a:xfrm flipV="1">
          <a:off x="6075172" y="34937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17</xdr:row>
      <xdr:rowOff>179070</xdr:rowOff>
    </xdr:from>
    <xdr:to>
      <xdr:col>8</xdr:col>
      <xdr:colOff>127</xdr:colOff>
      <xdr:row>17</xdr:row>
      <xdr:rowOff>179070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4D0EE687-CEA9-FE16-3B71-1D08160385E0}"/>
            </a:ext>
          </a:extLst>
        </xdr:cNvPr>
        <xdr:cNvCxnSpPr/>
      </xdr:nvCxnSpPr>
      <xdr:spPr>
        <a:xfrm>
          <a:off x="4768850" y="3493770"/>
          <a:ext cx="12129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127</xdr:colOff>
      <xdr:row>17</xdr:row>
      <xdr:rowOff>86995</xdr:rowOff>
    </xdr:from>
    <xdr:to>
      <xdr:col>8</xdr:col>
      <xdr:colOff>184277</xdr:colOff>
      <xdr:row>18</xdr:row>
      <xdr:rowOff>86996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7C522E9E-689F-276B-A780-CEC93ABFD3A9}"/>
            </a:ext>
          </a:extLst>
        </xdr:cNvPr>
        <xdr:cNvSpPr/>
      </xdr:nvSpPr>
      <xdr:spPr>
        <a:xfrm>
          <a:off x="5981827" y="34016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215900</xdr:colOff>
      <xdr:row>17</xdr:row>
      <xdr:rowOff>88757</xdr:rowOff>
    </xdr:from>
    <xdr:ext cx="748859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5FB60FE5-BAD8-C22C-C89A-9D70FD77908A}"/>
            </a:ext>
          </a:extLst>
        </xdr:cNvPr>
        <xdr:cNvSpPr txBox="1"/>
      </xdr:nvSpPr>
      <xdr:spPr>
        <a:xfrm>
          <a:off x="4806950" y="3403457"/>
          <a:ext cx="74885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Cal Dev Decision</a:t>
          </a:r>
        </a:p>
      </xdr:txBody>
    </xdr:sp>
    <xdr:clientData/>
  </xdr:oneCellAnchor>
  <xdr:twoCellAnchor editAs="oneCell">
    <xdr:from>
      <xdr:col>9</xdr:col>
      <xdr:colOff>127</xdr:colOff>
      <xdr:row>15</xdr:row>
      <xdr:rowOff>86995</xdr:rowOff>
    </xdr:from>
    <xdr:to>
      <xdr:col>9</xdr:col>
      <xdr:colOff>184277</xdr:colOff>
      <xdr:row>16</xdr:row>
      <xdr:rowOff>86995</xdr:rowOff>
    </xdr:to>
    <xdr:sp macro="_xll.PtreeEvent_ObjectClick" textlink="">
      <xdr:nvSpPr>
        <xdr:cNvPr id="8" name="PTObj_DNode_1_2">
          <a:extLst>
            <a:ext uri="{FF2B5EF4-FFF2-40B4-BE49-F238E27FC236}">
              <a16:creationId xmlns:a16="http://schemas.microsoft.com/office/drawing/2014/main" id="{EA03E167-9EE5-BFFA-51C1-E0B4952756B6}"/>
            </a:ext>
          </a:extLst>
        </xdr:cNvPr>
        <xdr:cNvSpPr/>
      </xdr:nvSpPr>
      <xdr:spPr>
        <a:xfrm rot="-5400000">
          <a:off x="7150227" y="3401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277622</xdr:colOff>
      <xdr:row>15</xdr:row>
      <xdr:rowOff>88757</xdr:rowOff>
    </xdr:from>
    <xdr:ext cx="722314" cy="180627"/>
    <xdr:sp macro="_xll.PtreeEvent_ObjectClick" textlink="">
      <xdr:nvSpPr>
        <xdr:cNvPr id="11" name="PTObj_DBranchName_1_2">
          <a:extLst>
            <a:ext uri="{FF2B5EF4-FFF2-40B4-BE49-F238E27FC236}">
              <a16:creationId xmlns:a16="http://schemas.microsoft.com/office/drawing/2014/main" id="{0340D595-A10F-1767-0D82-01CFF8C8DD48}"/>
            </a:ext>
          </a:extLst>
        </xdr:cNvPr>
        <xdr:cNvSpPr txBox="1"/>
      </xdr:nvSpPr>
      <xdr:spPr>
        <a:xfrm>
          <a:off x="6265672" y="3403457"/>
          <a:ext cx="72231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the property</a:t>
          </a:r>
        </a:p>
      </xdr:txBody>
    </xdr:sp>
    <xdr:clientData/>
  </xdr:oneCellAnchor>
  <xdr:twoCellAnchor editAs="oneCell">
    <xdr:from>
      <xdr:col>9</xdr:col>
      <xdr:colOff>127</xdr:colOff>
      <xdr:row>25</xdr:row>
      <xdr:rowOff>86995</xdr:rowOff>
    </xdr:from>
    <xdr:to>
      <xdr:col>9</xdr:col>
      <xdr:colOff>184277</xdr:colOff>
      <xdr:row>26</xdr:row>
      <xdr:rowOff>86995</xdr:rowOff>
    </xdr:to>
    <xdr:sp macro="_xll.PtreeEvent_ObjectClick" textlink="">
      <xdr:nvSpPr>
        <xdr:cNvPr id="20" name="PTObj_DNode_1_3">
          <a:extLst>
            <a:ext uri="{FF2B5EF4-FFF2-40B4-BE49-F238E27FC236}">
              <a16:creationId xmlns:a16="http://schemas.microsoft.com/office/drawing/2014/main" id="{E9FB9BAD-B960-1896-01CB-27D65871298B}"/>
            </a:ext>
          </a:extLst>
        </xdr:cNvPr>
        <xdr:cNvSpPr/>
      </xdr:nvSpPr>
      <xdr:spPr>
        <a:xfrm>
          <a:off x="7766177" y="4138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277622</xdr:colOff>
      <xdr:row>25</xdr:row>
      <xdr:rowOff>88757</xdr:rowOff>
    </xdr:from>
    <xdr:ext cx="924163" cy="180627"/>
    <xdr:sp macro="_xll.PtreeEvent_ObjectClick" textlink="">
      <xdr:nvSpPr>
        <xdr:cNvPr id="23" name="PTObj_DBranchName_1_3">
          <a:extLst>
            <a:ext uri="{FF2B5EF4-FFF2-40B4-BE49-F238E27FC236}">
              <a16:creationId xmlns:a16="http://schemas.microsoft.com/office/drawing/2014/main" id="{B06C5794-1012-1E0A-6E9B-E1AE9EC361F1}"/>
            </a:ext>
          </a:extLst>
        </xdr:cNvPr>
        <xdr:cNvSpPr txBox="1"/>
      </xdr:nvSpPr>
      <xdr:spPr>
        <a:xfrm>
          <a:off x="6265672" y="4140057"/>
          <a:ext cx="9241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Hotel Permit</a:t>
          </a:r>
        </a:p>
      </xdr:txBody>
    </xdr:sp>
    <xdr:clientData/>
  </xdr:oneCellAnchor>
  <xdr:twoCellAnchor editAs="oneCell">
    <xdr:from>
      <xdr:col>10</xdr:col>
      <xdr:colOff>127</xdr:colOff>
      <xdr:row>21</xdr:row>
      <xdr:rowOff>86995</xdr:rowOff>
    </xdr:from>
    <xdr:to>
      <xdr:col>10</xdr:col>
      <xdr:colOff>184277</xdr:colOff>
      <xdr:row>22</xdr:row>
      <xdr:rowOff>86995</xdr:rowOff>
    </xdr:to>
    <xdr:sp macro="_xll.PtreeEvent_ObjectClick" textlink="">
      <xdr:nvSpPr>
        <xdr:cNvPr id="32" name="PTObj_DNode_1_5">
          <a:extLst>
            <a:ext uri="{FF2B5EF4-FFF2-40B4-BE49-F238E27FC236}">
              <a16:creationId xmlns:a16="http://schemas.microsoft.com/office/drawing/2014/main" id="{597C9D26-9F8B-AD23-231A-32B905B06AC0}"/>
            </a:ext>
          </a:extLst>
        </xdr:cNvPr>
        <xdr:cNvSpPr/>
      </xdr:nvSpPr>
      <xdr:spPr>
        <a:xfrm>
          <a:off x="9277477" y="41382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21</xdr:row>
      <xdr:rowOff>88757</xdr:rowOff>
    </xdr:from>
    <xdr:ext cx="391646" cy="180627"/>
    <xdr:sp macro="_xll.PtreeEvent_ObjectClick" textlink="">
      <xdr:nvSpPr>
        <xdr:cNvPr id="35" name="PTObj_DBranchName_1_5">
          <a:extLst>
            <a:ext uri="{FF2B5EF4-FFF2-40B4-BE49-F238E27FC236}">
              <a16:creationId xmlns:a16="http://schemas.microsoft.com/office/drawing/2014/main" id="{6A62955C-FA8C-DC76-30F7-6CE91DA392C9}"/>
            </a:ext>
          </a:extLst>
        </xdr:cNvPr>
        <xdr:cNvSpPr txBox="1"/>
      </xdr:nvSpPr>
      <xdr:spPr>
        <a:xfrm>
          <a:off x="8043672" y="4140057"/>
          <a:ext cx="3916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11</xdr:col>
      <xdr:colOff>127</xdr:colOff>
      <xdr:row>19</xdr:row>
      <xdr:rowOff>86995</xdr:rowOff>
    </xdr:from>
    <xdr:to>
      <xdr:col>11</xdr:col>
      <xdr:colOff>184277</xdr:colOff>
      <xdr:row>20</xdr:row>
      <xdr:rowOff>86995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477CCDCA-8F3D-6CB5-0E44-7D0891786F88}"/>
            </a:ext>
          </a:extLst>
        </xdr:cNvPr>
        <xdr:cNvSpPr/>
      </xdr:nvSpPr>
      <xdr:spPr>
        <a:xfrm rot="-5400000">
          <a:off x="10439527" y="41382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19</xdr:row>
      <xdr:rowOff>88757</xdr:rowOff>
    </xdr:from>
    <xdr:ext cx="783869" cy="180627"/>
    <xdr:sp macro="_xll.PtreeEvent_ObjectClick" textlink="">
      <xdr:nvSpPr>
        <xdr:cNvPr id="39" name="PTObj_DBranchName_1_7">
          <a:extLst>
            <a:ext uri="{FF2B5EF4-FFF2-40B4-BE49-F238E27FC236}">
              <a16:creationId xmlns:a16="http://schemas.microsoft.com/office/drawing/2014/main" id="{753F94A2-8909-389D-1A6C-306FDA41C923}"/>
            </a:ext>
          </a:extLst>
        </xdr:cNvPr>
        <xdr:cNvSpPr txBox="1"/>
      </xdr:nvSpPr>
      <xdr:spPr>
        <a:xfrm>
          <a:off x="9554972" y="4140057"/>
          <a:ext cx="7838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11</xdr:col>
      <xdr:colOff>127</xdr:colOff>
      <xdr:row>23</xdr:row>
      <xdr:rowOff>86995</xdr:rowOff>
    </xdr:from>
    <xdr:to>
      <xdr:col>11</xdr:col>
      <xdr:colOff>184277</xdr:colOff>
      <xdr:row>24</xdr:row>
      <xdr:rowOff>86994</xdr:rowOff>
    </xdr:to>
    <xdr:sp macro="_xll.PtreeEvent_ObjectClick" textlink="">
      <xdr:nvSpPr>
        <xdr:cNvPr id="40" name="PTObj_DNode_1_8">
          <a:extLst>
            <a:ext uri="{FF2B5EF4-FFF2-40B4-BE49-F238E27FC236}">
              <a16:creationId xmlns:a16="http://schemas.microsoft.com/office/drawing/2014/main" id="{C33F2D1A-20DD-AFC8-541C-A93C98041445}"/>
            </a:ext>
          </a:extLst>
        </xdr:cNvPr>
        <xdr:cNvSpPr/>
      </xdr:nvSpPr>
      <xdr:spPr>
        <a:xfrm rot="-5400000">
          <a:off x="10649077" y="48748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23</xdr:row>
      <xdr:rowOff>88757</xdr:rowOff>
    </xdr:from>
    <xdr:ext cx="797334" cy="180627"/>
    <xdr:sp macro="_xll.PtreeEvent_ObjectClick" textlink="">
      <xdr:nvSpPr>
        <xdr:cNvPr id="43" name="PTObj_DBranchName_1_8">
          <a:extLst>
            <a:ext uri="{FF2B5EF4-FFF2-40B4-BE49-F238E27FC236}">
              <a16:creationId xmlns:a16="http://schemas.microsoft.com/office/drawing/2014/main" id="{2392B7D0-44BE-2833-85AA-126CDB2556BD}"/>
            </a:ext>
          </a:extLst>
        </xdr:cNvPr>
        <xdr:cNvSpPr txBox="1"/>
      </xdr:nvSpPr>
      <xdr:spPr>
        <a:xfrm>
          <a:off x="9554972" y="4876657"/>
          <a:ext cx="7973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10</xdr:col>
      <xdr:colOff>127</xdr:colOff>
      <xdr:row>29</xdr:row>
      <xdr:rowOff>86995</xdr:rowOff>
    </xdr:from>
    <xdr:to>
      <xdr:col>10</xdr:col>
      <xdr:colOff>184277</xdr:colOff>
      <xdr:row>30</xdr:row>
      <xdr:rowOff>86995</xdr:rowOff>
    </xdr:to>
    <xdr:sp macro="_xll.PtreeEvent_ObjectClick" textlink="">
      <xdr:nvSpPr>
        <xdr:cNvPr id="44" name="PTObj_DNode_1_6">
          <a:extLst>
            <a:ext uri="{FF2B5EF4-FFF2-40B4-BE49-F238E27FC236}">
              <a16:creationId xmlns:a16="http://schemas.microsoft.com/office/drawing/2014/main" id="{69734826-7012-7358-C7B4-68EEE6444542}"/>
            </a:ext>
          </a:extLst>
        </xdr:cNvPr>
        <xdr:cNvSpPr/>
      </xdr:nvSpPr>
      <xdr:spPr>
        <a:xfrm>
          <a:off x="9277477" y="56114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29</xdr:row>
      <xdr:rowOff>88757</xdr:rowOff>
    </xdr:from>
    <xdr:ext cx="314573" cy="180627"/>
    <xdr:sp macro="_xll.PtreeEvent_ObjectClick" textlink="">
      <xdr:nvSpPr>
        <xdr:cNvPr id="47" name="PTObj_DBranchName_1_6">
          <a:extLst>
            <a:ext uri="{FF2B5EF4-FFF2-40B4-BE49-F238E27FC236}">
              <a16:creationId xmlns:a16="http://schemas.microsoft.com/office/drawing/2014/main" id="{D8D25D56-45CA-3E46-2424-3154AB2732AE}"/>
            </a:ext>
          </a:extLst>
        </xdr:cNvPr>
        <xdr:cNvSpPr txBox="1"/>
      </xdr:nvSpPr>
      <xdr:spPr>
        <a:xfrm>
          <a:off x="8043672" y="5613257"/>
          <a:ext cx="3145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11</xdr:col>
      <xdr:colOff>127</xdr:colOff>
      <xdr:row>27</xdr:row>
      <xdr:rowOff>86995</xdr:rowOff>
    </xdr:from>
    <xdr:to>
      <xdr:col>11</xdr:col>
      <xdr:colOff>184277</xdr:colOff>
      <xdr:row>28</xdr:row>
      <xdr:rowOff>86995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417CBF54-7B1C-FD82-9898-1DCE5FC3804C}"/>
            </a:ext>
          </a:extLst>
        </xdr:cNvPr>
        <xdr:cNvSpPr/>
      </xdr:nvSpPr>
      <xdr:spPr>
        <a:xfrm rot="-5400000">
          <a:off x="10909427" y="56114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27</xdr:row>
      <xdr:rowOff>88757</xdr:rowOff>
    </xdr:from>
    <xdr:ext cx="570927" cy="180627"/>
    <xdr:sp macro="_xll.PtreeEvent_ObjectClick" textlink="">
      <xdr:nvSpPr>
        <xdr:cNvPr id="51" name="PTObj_DBranchName_1_9">
          <a:extLst>
            <a:ext uri="{FF2B5EF4-FFF2-40B4-BE49-F238E27FC236}">
              <a16:creationId xmlns:a16="http://schemas.microsoft.com/office/drawing/2014/main" id="{3D6D958D-4921-86AB-3C74-A4B927E5FFB4}"/>
            </a:ext>
          </a:extLst>
        </xdr:cNvPr>
        <xdr:cNvSpPr txBox="1"/>
      </xdr:nvSpPr>
      <xdr:spPr>
        <a:xfrm>
          <a:off x="9554972" y="5613257"/>
          <a:ext cx="57092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property</a:t>
          </a:r>
        </a:p>
      </xdr:txBody>
    </xdr:sp>
    <xdr:clientData/>
  </xdr:oneCellAnchor>
  <xdr:twoCellAnchor editAs="oneCell">
    <xdr:from>
      <xdr:col>11</xdr:col>
      <xdr:colOff>127</xdr:colOff>
      <xdr:row>31</xdr:row>
      <xdr:rowOff>86995</xdr:rowOff>
    </xdr:from>
    <xdr:to>
      <xdr:col>11</xdr:col>
      <xdr:colOff>184277</xdr:colOff>
      <xdr:row>32</xdr:row>
      <xdr:rowOff>86996</xdr:rowOff>
    </xdr:to>
    <xdr:sp macro="_xll.PtreeEvent_ObjectClick" textlink="">
      <xdr:nvSpPr>
        <xdr:cNvPr id="52" name="PTObj_DNode_1_10">
          <a:extLst>
            <a:ext uri="{FF2B5EF4-FFF2-40B4-BE49-F238E27FC236}">
              <a16:creationId xmlns:a16="http://schemas.microsoft.com/office/drawing/2014/main" id="{C4CA6725-4AF7-2F6E-0F0D-FCB56A4B57C0}"/>
            </a:ext>
          </a:extLst>
        </xdr:cNvPr>
        <xdr:cNvSpPr/>
      </xdr:nvSpPr>
      <xdr:spPr>
        <a:xfrm rot="-5400000">
          <a:off x="10909427" y="63480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31</xdr:row>
      <xdr:rowOff>88757</xdr:rowOff>
    </xdr:from>
    <xdr:ext cx="714426" cy="180627"/>
    <xdr:sp macro="_xll.PtreeEvent_ObjectClick" textlink="">
      <xdr:nvSpPr>
        <xdr:cNvPr id="55" name="PTObj_DBranchName_1_10">
          <a:extLst>
            <a:ext uri="{FF2B5EF4-FFF2-40B4-BE49-F238E27FC236}">
              <a16:creationId xmlns:a16="http://schemas.microsoft.com/office/drawing/2014/main" id="{4C03A005-5726-3776-EF24-A5FF92730941}"/>
            </a:ext>
          </a:extLst>
        </xdr:cNvPr>
        <xdr:cNvSpPr txBox="1"/>
      </xdr:nvSpPr>
      <xdr:spPr>
        <a:xfrm>
          <a:off x="9554972" y="6349857"/>
          <a:ext cx="7144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twoCellAnchor editAs="oneCell">
    <xdr:from>
      <xdr:col>11</xdr:col>
      <xdr:colOff>127</xdr:colOff>
      <xdr:row>39</xdr:row>
      <xdr:rowOff>86995</xdr:rowOff>
    </xdr:from>
    <xdr:to>
      <xdr:col>11</xdr:col>
      <xdr:colOff>184277</xdr:colOff>
      <xdr:row>40</xdr:row>
      <xdr:rowOff>86995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id="{45C3940D-CC7C-D96A-7A97-91C898EB4E19}"/>
            </a:ext>
          </a:extLst>
        </xdr:cNvPr>
        <xdr:cNvSpPr/>
      </xdr:nvSpPr>
      <xdr:spPr>
        <a:xfrm>
          <a:off x="11055477" y="67163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39</xdr:row>
      <xdr:rowOff>88757</xdr:rowOff>
    </xdr:from>
    <xdr:ext cx="948528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id="{D33312CB-0CBF-2978-2EDA-DD21493E5FEB}"/>
            </a:ext>
          </a:extLst>
        </xdr:cNvPr>
        <xdr:cNvSpPr txBox="1"/>
      </xdr:nvSpPr>
      <xdr:spPr>
        <a:xfrm>
          <a:off x="9554972" y="6718157"/>
          <a:ext cx="94852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Office Permit</a:t>
          </a:r>
        </a:p>
      </xdr:txBody>
    </xdr:sp>
    <xdr:clientData/>
  </xdr:oneCellAnchor>
  <xdr:twoCellAnchor editAs="oneCell">
    <xdr:from>
      <xdr:col>12</xdr:col>
      <xdr:colOff>127</xdr:colOff>
      <xdr:row>35</xdr:row>
      <xdr:rowOff>86995</xdr:rowOff>
    </xdr:from>
    <xdr:to>
      <xdr:col>12</xdr:col>
      <xdr:colOff>184277</xdr:colOff>
      <xdr:row>36</xdr:row>
      <xdr:rowOff>86995</xdr:rowOff>
    </xdr:to>
    <xdr:sp macro="_xll.PtreeEvent_ObjectClick" textlink="">
      <xdr:nvSpPr>
        <xdr:cNvPr id="72" name="PTObj_DNode_1_12">
          <a:extLst>
            <a:ext uri="{FF2B5EF4-FFF2-40B4-BE49-F238E27FC236}">
              <a16:creationId xmlns:a16="http://schemas.microsoft.com/office/drawing/2014/main" id="{34356D88-3F05-38D6-F082-E79A65EA1D7C}"/>
            </a:ext>
          </a:extLst>
        </xdr:cNvPr>
        <xdr:cNvSpPr/>
      </xdr:nvSpPr>
      <xdr:spPr>
        <a:xfrm>
          <a:off x="12573127" y="67163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35</xdr:row>
      <xdr:rowOff>88757</xdr:rowOff>
    </xdr:from>
    <xdr:ext cx="391646" cy="180627"/>
    <xdr:sp macro="_xll.PtreeEvent_ObjectClick" textlink="">
      <xdr:nvSpPr>
        <xdr:cNvPr id="75" name="PTObj_DBranchName_1_12">
          <a:extLst>
            <a:ext uri="{FF2B5EF4-FFF2-40B4-BE49-F238E27FC236}">
              <a16:creationId xmlns:a16="http://schemas.microsoft.com/office/drawing/2014/main" id="{4FEE018E-0FB7-5A7A-C32F-6D77B0DC70C9}"/>
            </a:ext>
          </a:extLst>
        </xdr:cNvPr>
        <xdr:cNvSpPr txBox="1"/>
      </xdr:nvSpPr>
      <xdr:spPr>
        <a:xfrm>
          <a:off x="11339322" y="6718157"/>
          <a:ext cx="3916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13</xdr:col>
      <xdr:colOff>127</xdr:colOff>
      <xdr:row>33</xdr:row>
      <xdr:rowOff>86995</xdr:rowOff>
    </xdr:from>
    <xdr:to>
      <xdr:col>13</xdr:col>
      <xdr:colOff>184277</xdr:colOff>
      <xdr:row>34</xdr:row>
      <xdr:rowOff>86995</xdr:rowOff>
    </xdr:to>
    <xdr:sp macro="_xll.PtreeEvent_ObjectClick" textlink="">
      <xdr:nvSpPr>
        <xdr:cNvPr id="76" name="PTObj_DNode_1_14">
          <a:extLst>
            <a:ext uri="{FF2B5EF4-FFF2-40B4-BE49-F238E27FC236}">
              <a16:creationId xmlns:a16="http://schemas.microsoft.com/office/drawing/2014/main" id="{C0A92CEA-52F8-4AAC-A8B7-80A45AB78A15}"/>
            </a:ext>
          </a:extLst>
        </xdr:cNvPr>
        <xdr:cNvSpPr/>
      </xdr:nvSpPr>
      <xdr:spPr>
        <a:xfrm rot="-5400000">
          <a:off x="13735177" y="6716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33</xdr:row>
      <xdr:rowOff>88757</xdr:rowOff>
    </xdr:from>
    <xdr:ext cx="783869" cy="180627"/>
    <xdr:sp macro="_xll.PtreeEvent_ObjectClick" textlink="">
      <xdr:nvSpPr>
        <xdr:cNvPr id="79" name="PTObj_DBranchName_1_14">
          <a:extLst>
            <a:ext uri="{FF2B5EF4-FFF2-40B4-BE49-F238E27FC236}">
              <a16:creationId xmlns:a16="http://schemas.microsoft.com/office/drawing/2014/main" id="{15043566-6599-2522-5515-FA343C2CBD6A}"/>
            </a:ext>
          </a:extLst>
        </xdr:cNvPr>
        <xdr:cNvSpPr txBox="1"/>
      </xdr:nvSpPr>
      <xdr:spPr>
        <a:xfrm>
          <a:off x="12850622" y="6718157"/>
          <a:ext cx="7838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13</xdr:col>
      <xdr:colOff>127</xdr:colOff>
      <xdr:row>37</xdr:row>
      <xdr:rowOff>86995</xdr:rowOff>
    </xdr:from>
    <xdr:to>
      <xdr:col>13</xdr:col>
      <xdr:colOff>184277</xdr:colOff>
      <xdr:row>38</xdr:row>
      <xdr:rowOff>86994</xdr:rowOff>
    </xdr:to>
    <xdr:sp macro="_xll.PtreeEvent_ObjectClick" textlink="">
      <xdr:nvSpPr>
        <xdr:cNvPr id="80" name="PTObj_DNode_1_15">
          <a:extLst>
            <a:ext uri="{FF2B5EF4-FFF2-40B4-BE49-F238E27FC236}">
              <a16:creationId xmlns:a16="http://schemas.microsoft.com/office/drawing/2014/main" id="{C3E72F9B-C520-6E43-5C62-C5ADCD69CF87}"/>
            </a:ext>
          </a:extLst>
        </xdr:cNvPr>
        <xdr:cNvSpPr/>
      </xdr:nvSpPr>
      <xdr:spPr>
        <a:xfrm rot="-5400000">
          <a:off x="13944727" y="7452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37</xdr:row>
      <xdr:rowOff>88757</xdr:rowOff>
    </xdr:from>
    <xdr:ext cx="797334" cy="180627"/>
    <xdr:sp macro="_xll.PtreeEvent_ObjectClick" textlink="">
      <xdr:nvSpPr>
        <xdr:cNvPr id="83" name="PTObj_DBranchName_1_15">
          <a:extLst>
            <a:ext uri="{FF2B5EF4-FFF2-40B4-BE49-F238E27FC236}">
              <a16:creationId xmlns:a16="http://schemas.microsoft.com/office/drawing/2014/main" id="{4B75FA02-1C56-55B7-2BA5-7CB4D14C2712}"/>
            </a:ext>
          </a:extLst>
        </xdr:cNvPr>
        <xdr:cNvSpPr txBox="1"/>
      </xdr:nvSpPr>
      <xdr:spPr>
        <a:xfrm>
          <a:off x="12850622" y="7454757"/>
          <a:ext cx="7973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12</xdr:col>
      <xdr:colOff>127</xdr:colOff>
      <xdr:row>43</xdr:row>
      <xdr:rowOff>86995</xdr:rowOff>
    </xdr:from>
    <xdr:to>
      <xdr:col>12</xdr:col>
      <xdr:colOff>184277</xdr:colOff>
      <xdr:row>44</xdr:row>
      <xdr:rowOff>86995</xdr:rowOff>
    </xdr:to>
    <xdr:sp macro="_xll.PtreeEvent_ObjectClick" textlink="">
      <xdr:nvSpPr>
        <xdr:cNvPr id="84" name="PTObj_DNode_1_13">
          <a:extLst>
            <a:ext uri="{FF2B5EF4-FFF2-40B4-BE49-F238E27FC236}">
              <a16:creationId xmlns:a16="http://schemas.microsoft.com/office/drawing/2014/main" id="{37AEB3D8-13B5-C9C7-93E6-D3A33BEA70E3}"/>
            </a:ext>
          </a:extLst>
        </xdr:cNvPr>
        <xdr:cNvSpPr/>
      </xdr:nvSpPr>
      <xdr:spPr>
        <a:xfrm>
          <a:off x="12573127" y="81895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43</xdr:row>
      <xdr:rowOff>88757</xdr:rowOff>
    </xdr:from>
    <xdr:ext cx="314573" cy="180627"/>
    <xdr:sp macro="_xll.PtreeEvent_ObjectClick" textlink="">
      <xdr:nvSpPr>
        <xdr:cNvPr id="87" name="PTObj_DBranchName_1_13">
          <a:extLst>
            <a:ext uri="{FF2B5EF4-FFF2-40B4-BE49-F238E27FC236}">
              <a16:creationId xmlns:a16="http://schemas.microsoft.com/office/drawing/2014/main" id="{DFF3EECD-8445-6767-9B6F-B7D6BA058705}"/>
            </a:ext>
          </a:extLst>
        </xdr:cNvPr>
        <xdr:cNvSpPr txBox="1"/>
      </xdr:nvSpPr>
      <xdr:spPr>
        <a:xfrm>
          <a:off x="11339322" y="8191357"/>
          <a:ext cx="3145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13</xdr:col>
      <xdr:colOff>127</xdr:colOff>
      <xdr:row>41</xdr:row>
      <xdr:rowOff>86995</xdr:rowOff>
    </xdr:from>
    <xdr:to>
      <xdr:col>13</xdr:col>
      <xdr:colOff>184277</xdr:colOff>
      <xdr:row>42</xdr:row>
      <xdr:rowOff>86995</xdr:rowOff>
    </xdr:to>
    <xdr:sp macro="_xll.PtreeEvent_ObjectClick" textlink="">
      <xdr:nvSpPr>
        <xdr:cNvPr id="88" name="PTObj_DNode_1_16">
          <a:extLst>
            <a:ext uri="{FF2B5EF4-FFF2-40B4-BE49-F238E27FC236}">
              <a16:creationId xmlns:a16="http://schemas.microsoft.com/office/drawing/2014/main" id="{4BE6CFE7-F319-844A-AF3F-EFB5BF657387}"/>
            </a:ext>
          </a:extLst>
        </xdr:cNvPr>
        <xdr:cNvSpPr/>
      </xdr:nvSpPr>
      <xdr:spPr>
        <a:xfrm rot="-5400000">
          <a:off x="14205077" y="8189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41</xdr:row>
      <xdr:rowOff>88757</xdr:rowOff>
    </xdr:from>
    <xdr:ext cx="722314" cy="180627"/>
    <xdr:sp macro="_xll.PtreeEvent_ObjectClick" textlink="">
      <xdr:nvSpPr>
        <xdr:cNvPr id="91" name="PTObj_DBranchName_1_16">
          <a:extLst>
            <a:ext uri="{FF2B5EF4-FFF2-40B4-BE49-F238E27FC236}">
              <a16:creationId xmlns:a16="http://schemas.microsoft.com/office/drawing/2014/main" id="{1C43B6CF-9C46-7058-8FB2-484046167119}"/>
            </a:ext>
          </a:extLst>
        </xdr:cNvPr>
        <xdr:cNvSpPr txBox="1"/>
      </xdr:nvSpPr>
      <xdr:spPr>
        <a:xfrm>
          <a:off x="12850622" y="8191357"/>
          <a:ext cx="72231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the property</a:t>
          </a:r>
        </a:p>
      </xdr:txBody>
    </xdr:sp>
    <xdr:clientData/>
  </xdr:oneCellAnchor>
  <xdr:twoCellAnchor editAs="oneCell">
    <xdr:from>
      <xdr:col>13</xdr:col>
      <xdr:colOff>127</xdr:colOff>
      <xdr:row>45</xdr:row>
      <xdr:rowOff>86995</xdr:rowOff>
    </xdr:from>
    <xdr:to>
      <xdr:col>13</xdr:col>
      <xdr:colOff>184277</xdr:colOff>
      <xdr:row>46</xdr:row>
      <xdr:rowOff>86996</xdr:rowOff>
    </xdr:to>
    <xdr:sp macro="_xll.PtreeEvent_ObjectClick" textlink="">
      <xdr:nvSpPr>
        <xdr:cNvPr id="92" name="PTObj_DNode_1_17">
          <a:extLst>
            <a:ext uri="{FF2B5EF4-FFF2-40B4-BE49-F238E27FC236}">
              <a16:creationId xmlns:a16="http://schemas.microsoft.com/office/drawing/2014/main" id="{1992F01B-C37E-A28D-ACB9-3501FB789CED}"/>
            </a:ext>
          </a:extLst>
        </xdr:cNvPr>
        <xdr:cNvSpPr/>
      </xdr:nvSpPr>
      <xdr:spPr>
        <a:xfrm rot="-5400000">
          <a:off x="14205077" y="8926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45</xdr:row>
      <xdr:rowOff>88757</xdr:rowOff>
    </xdr:from>
    <xdr:ext cx="714426" cy="180627"/>
    <xdr:sp macro="_xll.PtreeEvent_ObjectClick" textlink="">
      <xdr:nvSpPr>
        <xdr:cNvPr id="95" name="PTObj_DBranchName_1_17">
          <a:extLst>
            <a:ext uri="{FF2B5EF4-FFF2-40B4-BE49-F238E27FC236}">
              <a16:creationId xmlns:a16="http://schemas.microsoft.com/office/drawing/2014/main" id="{FE24C5C0-3AFC-B5EE-6A75-9DECDBF77B84}"/>
            </a:ext>
          </a:extLst>
        </xdr:cNvPr>
        <xdr:cNvSpPr txBox="1"/>
      </xdr:nvSpPr>
      <xdr:spPr>
        <a:xfrm>
          <a:off x="12850622" y="8927957"/>
          <a:ext cx="7144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twoCellAnchor editAs="oneCell">
    <xdr:from>
      <xdr:col>9</xdr:col>
      <xdr:colOff>127</xdr:colOff>
      <xdr:row>53</xdr:row>
      <xdr:rowOff>86995</xdr:rowOff>
    </xdr:from>
    <xdr:to>
      <xdr:col>9</xdr:col>
      <xdr:colOff>184277</xdr:colOff>
      <xdr:row>54</xdr:row>
      <xdr:rowOff>86995</xdr:rowOff>
    </xdr:to>
    <xdr:sp macro="_xll.PtreeEvent_ObjectClick" textlink="">
      <xdr:nvSpPr>
        <xdr:cNvPr id="96" name="PTObj_DNode_1_4">
          <a:extLst>
            <a:ext uri="{FF2B5EF4-FFF2-40B4-BE49-F238E27FC236}">
              <a16:creationId xmlns:a16="http://schemas.microsoft.com/office/drawing/2014/main" id="{A47D483A-D8FE-0495-AFE4-C66C3E949AD1}"/>
            </a:ext>
          </a:extLst>
        </xdr:cNvPr>
        <xdr:cNvSpPr/>
      </xdr:nvSpPr>
      <xdr:spPr>
        <a:xfrm>
          <a:off x="7766177" y="9294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277622</xdr:colOff>
      <xdr:row>53</xdr:row>
      <xdr:rowOff>88757</xdr:rowOff>
    </xdr:from>
    <xdr:ext cx="948528" cy="180627"/>
    <xdr:sp macro="_xll.PtreeEvent_ObjectClick" textlink="">
      <xdr:nvSpPr>
        <xdr:cNvPr id="99" name="PTObj_DBranchName_1_4">
          <a:extLst>
            <a:ext uri="{FF2B5EF4-FFF2-40B4-BE49-F238E27FC236}">
              <a16:creationId xmlns:a16="http://schemas.microsoft.com/office/drawing/2014/main" id="{4378EAF6-F175-4B6B-3CAE-755F20E21415}"/>
            </a:ext>
          </a:extLst>
        </xdr:cNvPr>
        <xdr:cNvSpPr txBox="1"/>
      </xdr:nvSpPr>
      <xdr:spPr>
        <a:xfrm>
          <a:off x="6265672" y="9296257"/>
          <a:ext cx="94852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Office Permit</a:t>
          </a:r>
        </a:p>
      </xdr:txBody>
    </xdr:sp>
    <xdr:clientData/>
  </xdr:oneCellAnchor>
  <xdr:twoCellAnchor editAs="oneCell">
    <xdr:from>
      <xdr:col>10</xdr:col>
      <xdr:colOff>127</xdr:colOff>
      <xdr:row>49</xdr:row>
      <xdr:rowOff>86995</xdr:rowOff>
    </xdr:from>
    <xdr:to>
      <xdr:col>10</xdr:col>
      <xdr:colOff>184277</xdr:colOff>
      <xdr:row>50</xdr:row>
      <xdr:rowOff>86995</xdr:rowOff>
    </xdr:to>
    <xdr:sp macro="_xll.PtreeEvent_ObjectClick" textlink="">
      <xdr:nvSpPr>
        <xdr:cNvPr id="108" name="PTObj_DNode_1_18">
          <a:extLst>
            <a:ext uri="{FF2B5EF4-FFF2-40B4-BE49-F238E27FC236}">
              <a16:creationId xmlns:a16="http://schemas.microsoft.com/office/drawing/2014/main" id="{B88C6F48-1AC2-889D-1865-9FE28F61D9B2}"/>
            </a:ext>
          </a:extLst>
        </xdr:cNvPr>
        <xdr:cNvSpPr/>
      </xdr:nvSpPr>
      <xdr:spPr>
        <a:xfrm>
          <a:off x="9290177" y="92944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49</xdr:row>
      <xdr:rowOff>88757</xdr:rowOff>
    </xdr:from>
    <xdr:ext cx="391646" cy="180627"/>
    <xdr:sp macro="_xll.PtreeEvent_ObjectClick" textlink="">
      <xdr:nvSpPr>
        <xdr:cNvPr id="111" name="PTObj_DBranchName_1_18">
          <a:extLst>
            <a:ext uri="{FF2B5EF4-FFF2-40B4-BE49-F238E27FC236}">
              <a16:creationId xmlns:a16="http://schemas.microsoft.com/office/drawing/2014/main" id="{5D805B80-8E1D-B3AD-EA4D-481BA83F819C}"/>
            </a:ext>
          </a:extLst>
        </xdr:cNvPr>
        <xdr:cNvSpPr txBox="1"/>
      </xdr:nvSpPr>
      <xdr:spPr>
        <a:xfrm>
          <a:off x="8050022" y="9296257"/>
          <a:ext cx="39164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11</xdr:col>
      <xdr:colOff>127</xdr:colOff>
      <xdr:row>47</xdr:row>
      <xdr:rowOff>86995</xdr:rowOff>
    </xdr:from>
    <xdr:to>
      <xdr:col>11</xdr:col>
      <xdr:colOff>184277</xdr:colOff>
      <xdr:row>48</xdr:row>
      <xdr:rowOff>86995</xdr:rowOff>
    </xdr:to>
    <xdr:sp macro="_xll.PtreeEvent_ObjectClick" textlink="">
      <xdr:nvSpPr>
        <xdr:cNvPr id="112" name="PTObj_DNode_1_20">
          <a:extLst>
            <a:ext uri="{FF2B5EF4-FFF2-40B4-BE49-F238E27FC236}">
              <a16:creationId xmlns:a16="http://schemas.microsoft.com/office/drawing/2014/main" id="{63DEE5BF-A27A-6C2C-CDC1-D3CDE4F3476C}"/>
            </a:ext>
          </a:extLst>
        </xdr:cNvPr>
        <xdr:cNvSpPr/>
      </xdr:nvSpPr>
      <xdr:spPr>
        <a:xfrm rot="-5400000">
          <a:off x="11074527" y="92944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47</xdr:row>
      <xdr:rowOff>88757</xdr:rowOff>
    </xdr:from>
    <xdr:ext cx="783869" cy="180627"/>
    <xdr:sp macro="_xll.PtreeEvent_ObjectClick" textlink="">
      <xdr:nvSpPr>
        <xdr:cNvPr id="115" name="PTObj_DBranchName_1_20">
          <a:extLst>
            <a:ext uri="{FF2B5EF4-FFF2-40B4-BE49-F238E27FC236}">
              <a16:creationId xmlns:a16="http://schemas.microsoft.com/office/drawing/2014/main" id="{626082F8-61C4-AEC4-3C60-0CD9B0BDD4E6}"/>
            </a:ext>
          </a:extLst>
        </xdr:cNvPr>
        <xdr:cNvSpPr txBox="1"/>
      </xdr:nvSpPr>
      <xdr:spPr>
        <a:xfrm>
          <a:off x="9567672" y="9296257"/>
          <a:ext cx="7838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11</xdr:col>
      <xdr:colOff>127</xdr:colOff>
      <xdr:row>51</xdr:row>
      <xdr:rowOff>86995</xdr:rowOff>
    </xdr:from>
    <xdr:to>
      <xdr:col>11</xdr:col>
      <xdr:colOff>184277</xdr:colOff>
      <xdr:row>52</xdr:row>
      <xdr:rowOff>86994</xdr:rowOff>
    </xdr:to>
    <xdr:sp macro="_xll.PtreeEvent_ObjectClick" textlink="">
      <xdr:nvSpPr>
        <xdr:cNvPr id="116" name="PTObj_DNode_1_21">
          <a:extLst>
            <a:ext uri="{FF2B5EF4-FFF2-40B4-BE49-F238E27FC236}">
              <a16:creationId xmlns:a16="http://schemas.microsoft.com/office/drawing/2014/main" id="{DB020A21-7644-E3FE-E234-756638CE5EB8}"/>
            </a:ext>
          </a:extLst>
        </xdr:cNvPr>
        <xdr:cNvSpPr/>
      </xdr:nvSpPr>
      <xdr:spPr>
        <a:xfrm rot="-5400000">
          <a:off x="11074527" y="100310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51</xdr:row>
      <xdr:rowOff>88757</xdr:rowOff>
    </xdr:from>
    <xdr:ext cx="797334" cy="180627"/>
    <xdr:sp macro="_xll.PtreeEvent_ObjectClick" textlink="">
      <xdr:nvSpPr>
        <xdr:cNvPr id="119" name="PTObj_DBranchName_1_21">
          <a:extLst>
            <a:ext uri="{FF2B5EF4-FFF2-40B4-BE49-F238E27FC236}">
              <a16:creationId xmlns:a16="http://schemas.microsoft.com/office/drawing/2014/main" id="{365CB64F-1AA8-AE32-4CB9-86C54E8FB6A3}"/>
            </a:ext>
          </a:extLst>
        </xdr:cNvPr>
        <xdr:cNvSpPr txBox="1"/>
      </xdr:nvSpPr>
      <xdr:spPr>
        <a:xfrm>
          <a:off x="9567672" y="10032857"/>
          <a:ext cx="7973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10</xdr:col>
      <xdr:colOff>127</xdr:colOff>
      <xdr:row>57</xdr:row>
      <xdr:rowOff>86995</xdr:rowOff>
    </xdr:from>
    <xdr:to>
      <xdr:col>10</xdr:col>
      <xdr:colOff>184277</xdr:colOff>
      <xdr:row>58</xdr:row>
      <xdr:rowOff>86995</xdr:rowOff>
    </xdr:to>
    <xdr:sp macro="_xll.PtreeEvent_ObjectClick" textlink="">
      <xdr:nvSpPr>
        <xdr:cNvPr id="120" name="PTObj_DNode_1_19">
          <a:extLst>
            <a:ext uri="{FF2B5EF4-FFF2-40B4-BE49-F238E27FC236}">
              <a16:creationId xmlns:a16="http://schemas.microsoft.com/office/drawing/2014/main" id="{E27D6B70-911A-BEE8-9993-D149DE11F48C}"/>
            </a:ext>
          </a:extLst>
        </xdr:cNvPr>
        <xdr:cNvSpPr/>
      </xdr:nvSpPr>
      <xdr:spPr>
        <a:xfrm>
          <a:off x="9290177" y="107676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57</xdr:row>
      <xdr:rowOff>88757</xdr:rowOff>
    </xdr:from>
    <xdr:ext cx="314573" cy="180627"/>
    <xdr:sp macro="_xll.PtreeEvent_ObjectClick" textlink="">
      <xdr:nvSpPr>
        <xdr:cNvPr id="123" name="PTObj_DBranchName_1_19">
          <a:extLst>
            <a:ext uri="{FF2B5EF4-FFF2-40B4-BE49-F238E27FC236}">
              <a16:creationId xmlns:a16="http://schemas.microsoft.com/office/drawing/2014/main" id="{D35EF84F-C178-DFEB-FBB5-E31503F1D9E1}"/>
            </a:ext>
          </a:extLst>
        </xdr:cNvPr>
        <xdr:cNvSpPr txBox="1"/>
      </xdr:nvSpPr>
      <xdr:spPr>
        <a:xfrm>
          <a:off x="8050022" y="10769457"/>
          <a:ext cx="3145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11</xdr:col>
      <xdr:colOff>127</xdr:colOff>
      <xdr:row>55</xdr:row>
      <xdr:rowOff>86995</xdr:rowOff>
    </xdr:from>
    <xdr:to>
      <xdr:col>11</xdr:col>
      <xdr:colOff>184277</xdr:colOff>
      <xdr:row>56</xdr:row>
      <xdr:rowOff>86995</xdr:rowOff>
    </xdr:to>
    <xdr:sp macro="_xll.PtreeEvent_ObjectClick" textlink="">
      <xdr:nvSpPr>
        <xdr:cNvPr id="124" name="PTObj_DNode_1_22">
          <a:extLst>
            <a:ext uri="{FF2B5EF4-FFF2-40B4-BE49-F238E27FC236}">
              <a16:creationId xmlns:a16="http://schemas.microsoft.com/office/drawing/2014/main" id="{4662C16E-6547-310F-BA1D-49747CD55E38}"/>
            </a:ext>
          </a:extLst>
        </xdr:cNvPr>
        <xdr:cNvSpPr/>
      </xdr:nvSpPr>
      <xdr:spPr>
        <a:xfrm rot="-5400000">
          <a:off x="11074527" y="10767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55</xdr:row>
      <xdr:rowOff>88757</xdr:rowOff>
    </xdr:from>
    <xdr:ext cx="722314" cy="180627"/>
    <xdr:sp macro="_xll.PtreeEvent_ObjectClick" textlink="">
      <xdr:nvSpPr>
        <xdr:cNvPr id="127" name="PTObj_DBranchName_1_22">
          <a:extLst>
            <a:ext uri="{FF2B5EF4-FFF2-40B4-BE49-F238E27FC236}">
              <a16:creationId xmlns:a16="http://schemas.microsoft.com/office/drawing/2014/main" id="{E59B6C79-4ABD-FE95-E568-DABD4CEB693C}"/>
            </a:ext>
          </a:extLst>
        </xdr:cNvPr>
        <xdr:cNvSpPr txBox="1"/>
      </xdr:nvSpPr>
      <xdr:spPr>
        <a:xfrm>
          <a:off x="9567672" y="10769457"/>
          <a:ext cx="72231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Sell the property</a:t>
          </a:r>
        </a:p>
      </xdr:txBody>
    </xdr:sp>
    <xdr:clientData/>
  </xdr:oneCellAnchor>
  <xdr:twoCellAnchor editAs="oneCell">
    <xdr:from>
      <xdr:col>11</xdr:col>
      <xdr:colOff>127</xdr:colOff>
      <xdr:row>59</xdr:row>
      <xdr:rowOff>86995</xdr:rowOff>
    </xdr:from>
    <xdr:to>
      <xdr:col>11</xdr:col>
      <xdr:colOff>184277</xdr:colOff>
      <xdr:row>60</xdr:row>
      <xdr:rowOff>86996</xdr:rowOff>
    </xdr:to>
    <xdr:sp macro="_xll.PtreeEvent_ObjectClick" textlink="">
      <xdr:nvSpPr>
        <xdr:cNvPr id="128" name="PTObj_DNode_1_23">
          <a:extLst>
            <a:ext uri="{FF2B5EF4-FFF2-40B4-BE49-F238E27FC236}">
              <a16:creationId xmlns:a16="http://schemas.microsoft.com/office/drawing/2014/main" id="{B8CD7254-5CD4-2C0E-34E0-CB2285F30FCB}"/>
            </a:ext>
          </a:extLst>
        </xdr:cNvPr>
        <xdr:cNvSpPr/>
      </xdr:nvSpPr>
      <xdr:spPr>
        <a:xfrm rot="-5400000">
          <a:off x="11074527" y="115042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59</xdr:row>
      <xdr:rowOff>88757</xdr:rowOff>
    </xdr:from>
    <xdr:ext cx="931473" cy="180627"/>
    <xdr:sp macro="_xll.PtreeEvent_ObjectClick" textlink="">
      <xdr:nvSpPr>
        <xdr:cNvPr id="131" name="PTObj_DBranchName_1_23">
          <a:extLst>
            <a:ext uri="{FF2B5EF4-FFF2-40B4-BE49-F238E27FC236}">
              <a16:creationId xmlns:a16="http://schemas.microsoft.com/office/drawing/2014/main" id="{D78AD65E-9A15-ADA8-E802-4F8E0D013131}"/>
            </a:ext>
          </a:extLst>
        </xdr:cNvPr>
        <xdr:cNvSpPr txBox="1"/>
      </xdr:nvSpPr>
      <xdr:spPr>
        <a:xfrm>
          <a:off x="9567672" y="11506057"/>
          <a:ext cx="9314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back to college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7974          ">
          <a:extLst xmlns:a="http://schemas.openxmlformats.org/drawingml/2006/main">
            <a:ext uri="{FF2B5EF4-FFF2-40B4-BE49-F238E27FC236}">
              <a16:creationId xmlns:a16="http://schemas.microsoft.com/office/drawing/2014/main" id="{192A881B-8365-5F4E-C708-66815B866016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7974         ">
          <a:extLst xmlns:a="http://schemas.openxmlformats.org/drawingml/2006/main">
            <a:ext uri="{FF2B5EF4-FFF2-40B4-BE49-F238E27FC236}">
              <a16:creationId xmlns:a16="http://schemas.microsoft.com/office/drawing/2014/main" id="{ECEA2F1D-CDC3-9CDD-9840-1D0D425D5CF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7974        ">
          <a:extLst xmlns:a="http://schemas.openxmlformats.org/drawingml/2006/main">
            <a:ext uri="{FF2B5EF4-FFF2-40B4-BE49-F238E27FC236}">
              <a16:creationId xmlns:a16="http://schemas.microsoft.com/office/drawing/2014/main" id="{CB885DF8-4623-6A25-2C37-DFF661891E5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7974       ">
          <a:extLst xmlns:a="http://schemas.openxmlformats.org/drawingml/2006/main">
            <a:ext uri="{FF2B5EF4-FFF2-40B4-BE49-F238E27FC236}">
              <a16:creationId xmlns:a16="http://schemas.microsoft.com/office/drawing/2014/main" id="{396B9021-8358-EF19-45FE-39E571DA76F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7974      ">
          <a:extLst xmlns:a="http://schemas.openxmlformats.org/drawingml/2006/main">
            <a:ext uri="{FF2B5EF4-FFF2-40B4-BE49-F238E27FC236}">
              <a16:creationId xmlns:a16="http://schemas.microsoft.com/office/drawing/2014/main" id="{9E58D439-BD0A-18E4-027B-198BB6BAAAC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120650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3BBC2-78D5-4F4C-4713-E7C5245C0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298450</xdr:colOff>
      <xdr:row>6</xdr:row>
      <xdr:rowOff>44783</xdr:rowOff>
    </xdr:from>
    <xdr:to>
      <xdr:col>23</xdr:col>
      <xdr:colOff>131567</xdr:colOff>
      <xdr:row>17</xdr:row>
      <xdr:rowOff>63917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65A0D6-C05E-C914-6368-8F534467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2450" y="959183"/>
          <a:ext cx="6818117" cy="2044784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28232          ">
          <a:extLst xmlns:a="http://schemas.openxmlformats.org/drawingml/2006/main">
            <a:ext uri="{FF2B5EF4-FFF2-40B4-BE49-F238E27FC236}">
              <a16:creationId xmlns:a16="http://schemas.microsoft.com/office/drawing/2014/main" id="{D76E34FA-0A6E-89EF-C8B7-3271E3E8446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28232         ">
          <a:extLst xmlns:a="http://schemas.openxmlformats.org/drawingml/2006/main">
            <a:ext uri="{FF2B5EF4-FFF2-40B4-BE49-F238E27FC236}">
              <a16:creationId xmlns:a16="http://schemas.microsoft.com/office/drawing/2014/main" id="{7C9A0926-455F-C00A-D3D7-4AB5FB44C2F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28232        ">
          <a:extLst xmlns:a="http://schemas.openxmlformats.org/drawingml/2006/main">
            <a:ext uri="{FF2B5EF4-FFF2-40B4-BE49-F238E27FC236}">
              <a16:creationId xmlns:a16="http://schemas.microsoft.com/office/drawing/2014/main" id="{C60A4392-BE28-D814-F1BC-EAB7FBB483D6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28232       ">
          <a:extLst xmlns:a="http://schemas.openxmlformats.org/drawingml/2006/main">
            <a:ext uri="{FF2B5EF4-FFF2-40B4-BE49-F238E27FC236}">
              <a16:creationId xmlns:a16="http://schemas.microsoft.com/office/drawing/2014/main" id="{5B656B29-EFE4-6E77-EE40-BC5773B0921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28232      ">
          <a:extLst xmlns:a="http://schemas.openxmlformats.org/drawingml/2006/main">
            <a:ext uri="{FF2B5EF4-FFF2-40B4-BE49-F238E27FC236}">
              <a16:creationId xmlns:a16="http://schemas.microsoft.com/office/drawing/2014/main" id="{F6F7E963-FAEC-1D2B-19C2-7282DD02FC9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11</xdr:col>
      <xdr:colOff>12700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FECF6-5D3D-1577-3AB2-E3861FB67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298450</xdr:colOff>
      <xdr:row>5</xdr:row>
      <xdr:rowOff>19469</xdr:rowOff>
    </xdr:from>
    <xdr:to>
      <xdr:col>24</xdr:col>
      <xdr:colOff>347384</xdr:colOff>
      <xdr:row>13</xdr:row>
      <xdr:rowOff>63739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28B4BE-99A6-2929-3C65-D6AE8C819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806869"/>
          <a:ext cx="8303934" cy="1517470"/>
        </a:xfrm>
        <a:prstGeom prst="rect">
          <a:avLst/>
        </a:prstGeom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7912          ">
          <a:extLst xmlns:a="http://schemas.openxmlformats.org/drawingml/2006/main">
            <a:ext uri="{FF2B5EF4-FFF2-40B4-BE49-F238E27FC236}">
              <a16:creationId xmlns:a16="http://schemas.microsoft.com/office/drawing/2014/main" id="{82050DAA-63B1-BAEC-BF34-C7F2C525303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7912         ">
          <a:extLst xmlns:a="http://schemas.openxmlformats.org/drawingml/2006/main">
            <a:ext uri="{FF2B5EF4-FFF2-40B4-BE49-F238E27FC236}">
              <a16:creationId xmlns:a16="http://schemas.microsoft.com/office/drawing/2014/main" id="{BC4564B8-EC7E-49FC-2C04-4FC3CC4FCD5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7912        ">
          <a:extLst xmlns:a="http://schemas.openxmlformats.org/drawingml/2006/main">
            <a:ext uri="{FF2B5EF4-FFF2-40B4-BE49-F238E27FC236}">
              <a16:creationId xmlns:a16="http://schemas.microsoft.com/office/drawing/2014/main" id="{676B15C2-B701-3268-3135-F53E98236806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7912       ">
          <a:extLst xmlns:a="http://schemas.openxmlformats.org/drawingml/2006/main">
            <a:ext uri="{FF2B5EF4-FFF2-40B4-BE49-F238E27FC236}">
              <a16:creationId xmlns:a16="http://schemas.microsoft.com/office/drawing/2014/main" id="{173DF75C-B582-FF03-F6FA-76BFF09DA7F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7912      ">
          <a:extLst xmlns:a="http://schemas.openxmlformats.org/drawingml/2006/main">
            <a:ext uri="{FF2B5EF4-FFF2-40B4-BE49-F238E27FC236}">
              <a16:creationId xmlns:a16="http://schemas.microsoft.com/office/drawing/2014/main" id="{4C2BA114-BF4A-60F1-8531-173235282BE2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431800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35495-D8A7-F8D6-E42F-F985ED879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361950</xdr:colOff>
      <xdr:row>7</xdr:row>
      <xdr:rowOff>11120</xdr:rowOff>
    </xdr:from>
    <xdr:to>
      <xdr:col>18</xdr:col>
      <xdr:colOff>156938</xdr:colOff>
      <xdr:row>22</xdr:row>
      <xdr:rowOff>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B756E1-8033-9422-3D61-0D1E0525D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0" y="1052520"/>
          <a:ext cx="6779988" cy="2751683"/>
        </a:xfrm>
        <a:prstGeom prst="rect">
          <a:avLst/>
        </a:prstGeom>
      </xdr:spPr>
    </xdr:pic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2" name="gwm_20149          ">
          <a:extLst xmlns:a="http://schemas.openxmlformats.org/drawingml/2006/main">
            <a:ext uri="{FF2B5EF4-FFF2-40B4-BE49-F238E27FC236}">
              <a16:creationId xmlns:a16="http://schemas.microsoft.com/office/drawing/2014/main" id="{6A2B7AB1-0AD4-1B8C-3175-247F1786D08A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3" name="gwm_20149         ">
          <a:extLst xmlns:a="http://schemas.openxmlformats.org/drawingml/2006/main">
            <a:ext uri="{FF2B5EF4-FFF2-40B4-BE49-F238E27FC236}">
              <a16:creationId xmlns:a16="http://schemas.microsoft.com/office/drawing/2014/main" id="{77613736-8997-528E-544E-FD7C4E7F15D4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4" name="gwm_20149        ">
          <a:extLst xmlns:a="http://schemas.openxmlformats.org/drawingml/2006/main">
            <a:ext uri="{FF2B5EF4-FFF2-40B4-BE49-F238E27FC236}">
              <a16:creationId xmlns:a16="http://schemas.microsoft.com/office/drawing/2014/main" id="{1B62EAE7-0EF0-23F1-E0B2-55B56ED3AE7A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5" name="gwm_20149       ">
          <a:extLst xmlns:a="http://schemas.openxmlformats.org/drawingml/2006/main">
            <a:ext uri="{FF2B5EF4-FFF2-40B4-BE49-F238E27FC236}">
              <a16:creationId xmlns:a16="http://schemas.microsoft.com/office/drawing/2014/main" id="{E8A4441A-BBDE-3F30-A0EF-4597D50FC960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6" name="gwm_20149      ">
          <a:extLst xmlns:a="http://schemas.openxmlformats.org/drawingml/2006/main">
            <a:ext uri="{FF2B5EF4-FFF2-40B4-BE49-F238E27FC236}">
              <a16:creationId xmlns:a16="http://schemas.microsoft.com/office/drawing/2014/main" id="{E43852C4-7F9E-A600-D28A-69B1426B0F6A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139700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80754-373C-0831-BE59-D4CC556D5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19050</xdr:colOff>
      <xdr:row>5</xdr:row>
      <xdr:rowOff>80372</xdr:rowOff>
    </xdr:from>
    <xdr:to>
      <xdr:col>24</xdr:col>
      <xdr:colOff>87008</xdr:colOff>
      <xdr:row>20</xdr:row>
      <xdr:rowOff>73526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0B90C0-5A72-C162-3534-075449D36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9000" y="810622"/>
          <a:ext cx="7052958" cy="2755404"/>
        </a:xfrm>
        <a:prstGeom prst="rect">
          <a:avLst/>
        </a:prstGeom>
      </xdr:spPr>
    </xdr:pic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2737          ">
          <a:extLst xmlns:a="http://schemas.openxmlformats.org/drawingml/2006/main">
            <a:ext uri="{FF2B5EF4-FFF2-40B4-BE49-F238E27FC236}">
              <a16:creationId xmlns:a16="http://schemas.microsoft.com/office/drawing/2014/main" id="{8B9E66EB-9DAC-3F22-845A-ECA0D39A250B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2737         ">
          <a:extLst xmlns:a="http://schemas.openxmlformats.org/drawingml/2006/main">
            <a:ext uri="{FF2B5EF4-FFF2-40B4-BE49-F238E27FC236}">
              <a16:creationId xmlns:a16="http://schemas.microsoft.com/office/drawing/2014/main" id="{0F6DDD7F-F49F-B773-16DA-0B516DB7401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2737        ">
          <a:extLst xmlns:a="http://schemas.openxmlformats.org/drawingml/2006/main">
            <a:ext uri="{FF2B5EF4-FFF2-40B4-BE49-F238E27FC236}">
              <a16:creationId xmlns:a16="http://schemas.microsoft.com/office/drawing/2014/main" id="{9CE3F182-F148-0CB5-93FF-C720496F6C9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2737       ">
          <a:extLst xmlns:a="http://schemas.openxmlformats.org/drawingml/2006/main">
            <a:ext uri="{FF2B5EF4-FFF2-40B4-BE49-F238E27FC236}">
              <a16:creationId xmlns:a16="http://schemas.microsoft.com/office/drawing/2014/main" id="{D660134E-12B3-D3BA-CA2D-FFCE19935BBE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2737      ">
          <a:extLst xmlns:a="http://schemas.openxmlformats.org/drawingml/2006/main">
            <a:ext uri="{FF2B5EF4-FFF2-40B4-BE49-F238E27FC236}">
              <a16:creationId xmlns:a16="http://schemas.microsoft.com/office/drawing/2014/main" id="{FB192AEB-D7A0-FC3F-1F66-71B2445D5496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1066800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CE957-340C-A715-998C-0149F906F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342900</xdr:colOff>
      <xdr:row>6</xdr:row>
      <xdr:rowOff>98226</xdr:rowOff>
    </xdr:from>
    <xdr:to>
      <xdr:col>16</xdr:col>
      <xdr:colOff>268061</xdr:colOff>
      <xdr:row>18</xdr:row>
      <xdr:rowOff>44885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2C323A-EE8D-CB63-40A5-4B893F272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2950" y="955476"/>
          <a:ext cx="6732361" cy="2156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19050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9909D-7979-C178-6109-8B8D2F657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2" name="gwm_12194          ">
          <a:extLst xmlns:a="http://schemas.openxmlformats.org/drawingml/2006/main">
            <a:ext uri="{FF2B5EF4-FFF2-40B4-BE49-F238E27FC236}">
              <a16:creationId xmlns:a16="http://schemas.microsoft.com/office/drawing/2014/main" id="{45947E86-DD6C-0ECE-4942-98849B1FCAE2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3" name="gwm_12194         ">
          <a:extLst xmlns:a="http://schemas.openxmlformats.org/drawingml/2006/main">
            <a:ext uri="{FF2B5EF4-FFF2-40B4-BE49-F238E27FC236}">
              <a16:creationId xmlns:a16="http://schemas.microsoft.com/office/drawing/2014/main" id="{162BB617-B13A-6168-5D66-07D5F6C0DA34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4" name="gwm_12194        ">
          <a:extLst xmlns:a="http://schemas.openxmlformats.org/drawingml/2006/main">
            <a:ext uri="{FF2B5EF4-FFF2-40B4-BE49-F238E27FC236}">
              <a16:creationId xmlns:a16="http://schemas.microsoft.com/office/drawing/2014/main" id="{B5FC719E-FA31-E0B4-13B2-BEA11C9FD9D3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5" name="gwm_12194       ">
          <a:extLst xmlns:a="http://schemas.openxmlformats.org/drawingml/2006/main">
            <a:ext uri="{FF2B5EF4-FFF2-40B4-BE49-F238E27FC236}">
              <a16:creationId xmlns:a16="http://schemas.microsoft.com/office/drawing/2014/main" id="{2E1EFE9F-F02D-5A35-101D-F912EE3155CD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0.44591</cdr:y>
    </cdr:from>
    <cdr:to>
      <cdr:x>0.95093</cdr:x>
      <cdr:y>0.56099</cdr:y>
    </cdr:to>
    <cdr:sp macro="[1]!PtreeEvent_WatermarkClick" textlink="">
      <cdr:nvSpPr>
        <cdr:cNvPr id="6" name="gwm_12194      ">
          <a:extLst xmlns:a="http://schemas.openxmlformats.org/drawingml/2006/main">
            <a:ext uri="{FF2B5EF4-FFF2-40B4-BE49-F238E27FC236}">
              <a16:creationId xmlns:a16="http://schemas.microsoft.com/office/drawing/2014/main" id="{D8110357-1ADD-2CF0-83C9-4401E83B2588}"/>
            </a:ext>
          </a:extLst>
        </cdr:cNvPr>
        <cdr:cNvSpPr txBox="1"/>
      </cdr:nvSpPr>
      <cdr:spPr>
        <a:xfrm xmlns:a="http://schemas.openxmlformats.org/drawingml/2006/main">
          <a:off x="304800" y="2460625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9544          ">
          <a:extLst xmlns:a="http://schemas.openxmlformats.org/drawingml/2006/main">
            <a:ext uri="{FF2B5EF4-FFF2-40B4-BE49-F238E27FC236}">
              <a16:creationId xmlns:a16="http://schemas.microsoft.com/office/drawing/2014/main" id="{BF055890-7B1B-C29F-725F-C56B43BD2048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9544         ">
          <a:extLst xmlns:a="http://schemas.openxmlformats.org/drawingml/2006/main">
            <a:ext uri="{FF2B5EF4-FFF2-40B4-BE49-F238E27FC236}">
              <a16:creationId xmlns:a16="http://schemas.microsoft.com/office/drawing/2014/main" id="{6374CF0E-C459-3640-5D09-75B465A377F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9544        ">
          <a:extLst xmlns:a="http://schemas.openxmlformats.org/drawingml/2006/main">
            <a:ext uri="{FF2B5EF4-FFF2-40B4-BE49-F238E27FC236}">
              <a16:creationId xmlns:a16="http://schemas.microsoft.com/office/drawing/2014/main" id="{166ACE96-AB3C-45C9-0EEE-640BA569B60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9544       ">
          <a:extLst xmlns:a="http://schemas.openxmlformats.org/drawingml/2006/main">
            <a:ext uri="{FF2B5EF4-FFF2-40B4-BE49-F238E27FC236}">
              <a16:creationId xmlns:a16="http://schemas.microsoft.com/office/drawing/2014/main" id="{0D87AE12-A79E-CF63-CBF1-291CADF5923A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9544      ">
          <a:extLst xmlns:a="http://schemas.openxmlformats.org/drawingml/2006/main">
            <a:ext uri="{FF2B5EF4-FFF2-40B4-BE49-F238E27FC236}">
              <a16:creationId xmlns:a16="http://schemas.microsoft.com/office/drawing/2014/main" id="{F987BBF9-F8C9-FF96-E4D0-65032610A385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239522</xdr:colOff>
      <xdr:row>17</xdr:row>
      <xdr:rowOff>179070</xdr:rowOff>
    </xdr:from>
    <xdr:to>
      <xdr:col>4</xdr:col>
      <xdr:colOff>127</xdr:colOff>
      <xdr:row>17</xdr:row>
      <xdr:rowOff>179070</xdr:rowOff>
    </xdr:to>
    <xdr:cxnSp macro="">
      <xdr:nvCxnSpPr>
        <xdr:cNvPr id="30" name="PTObj_DBranchHLine_1_10">
          <a:extLst>
            <a:ext uri="{FF2B5EF4-FFF2-40B4-BE49-F238E27FC236}">
              <a16:creationId xmlns:a16="http://schemas.microsoft.com/office/drawing/2014/main" id="{20DAAEC0-9E12-4E6F-90D9-99EDC886B790}"/>
            </a:ext>
          </a:extLst>
        </xdr:cNvPr>
        <xdr:cNvCxnSpPr/>
      </xdr:nvCxnSpPr>
      <xdr:spPr>
        <a:xfrm>
          <a:off x="12685522" y="6071870"/>
          <a:ext cx="1544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15</xdr:row>
      <xdr:rowOff>173990</xdr:rowOff>
    </xdr:from>
    <xdr:to>
      <xdr:col>3</xdr:col>
      <xdr:colOff>239522</xdr:colOff>
      <xdr:row>17</xdr:row>
      <xdr:rowOff>179070</xdr:rowOff>
    </xdr:to>
    <xdr:cxnSp macro="">
      <xdr:nvCxnSpPr>
        <xdr:cNvPr id="31" name="PTObj_DBranchDLine_1_10">
          <a:extLst>
            <a:ext uri="{FF2B5EF4-FFF2-40B4-BE49-F238E27FC236}">
              <a16:creationId xmlns:a16="http://schemas.microsoft.com/office/drawing/2014/main" id="{79416818-E164-4099-8EAE-69F7F96AB533}"/>
            </a:ext>
          </a:extLst>
        </xdr:cNvPr>
        <xdr:cNvCxnSpPr/>
      </xdr:nvCxnSpPr>
      <xdr:spPr>
        <a:xfrm>
          <a:off x="12533122" y="56984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15</xdr:row>
      <xdr:rowOff>179070</xdr:rowOff>
    </xdr:from>
    <xdr:to>
      <xdr:col>3</xdr:col>
      <xdr:colOff>127</xdr:colOff>
      <xdr:row>15</xdr:row>
      <xdr:rowOff>179070</xdr:rowOff>
    </xdr:to>
    <xdr:cxnSp macro="">
      <xdr:nvCxnSpPr>
        <xdr:cNvPr id="34" name="PTObj_DBranchHLine_1_6">
          <a:extLst>
            <a:ext uri="{FF2B5EF4-FFF2-40B4-BE49-F238E27FC236}">
              <a16:creationId xmlns:a16="http://schemas.microsoft.com/office/drawing/2014/main" id="{45048B42-BD1F-470D-8D57-A502FFC785C9}"/>
            </a:ext>
          </a:extLst>
        </xdr:cNvPr>
        <xdr:cNvCxnSpPr/>
      </xdr:nvCxnSpPr>
      <xdr:spPr>
        <a:xfrm>
          <a:off x="11167872" y="5703570"/>
          <a:ext cx="12782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13</xdr:row>
      <xdr:rowOff>173990</xdr:rowOff>
    </xdr:from>
    <xdr:to>
      <xdr:col>2</xdr:col>
      <xdr:colOff>239522</xdr:colOff>
      <xdr:row>15</xdr:row>
      <xdr:rowOff>179070</xdr:rowOff>
    </xdr:to>
    <xdr:cxnSp macro="">
      <xdr:nvCxnSpPr>
        <xdr:cNvPr id="35" name="PTObj_DBranchDLine_1_6">
          <a:extLst>
            <a:ext uri="{FF2B5EF4-FFF2-40B4-BE49-F238E27FC236}">
              <a16:creationId xmlns:a16="http://schemas.microsoft.com/office/drawing/2014/main" id="{669D252F-950C-46C3-A805-C84F62293C82}"/>
            </a:ext>
          </a:extLst>
        </xdr:cNvPr>
        <xdr:cNvCxnSpPr/>
      </xdr:nvCxnSpPr>
      <xdr:spPr>
        <a:xfrm>
          <a:off x="11015472" y="4961890"/>
          <a:ext cx="152400" cy="7416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11</xdr:row>
      <xdr:rowOff>179070</xdr:rowOff>
    </xdr:from>
    <xdr:to>
      <xdr:col>4</xdr:col>
      <xdr:colOff>127</xdr:colOff>
      <xdr:row>11</xdr:row>
      <xdr:rowOff>179070</xdr:rowOff>
    </xdr:to>
    <xdr:cxnSp macro="">
      <xdr:nvCxnSpPr>
        <xdr:cNvPr id="36" name="PTObj_DBranchHLine_1_8">
          <a:extLst>
            <a:ext uri="{FF2B5EF4-FFF2-40B4-BE49-F238E27FC236}">
              <a16:creationId xmlns:a16="http://schemas.microsoft.com/office/drawing/2014/main" id="{5D256F1C-F10C-434B-8246-844CC6B4A54B}"/>
            </a:ext>
          </a:extLst>
        </xdr:cNvPr>
        <xdr:cNvCxnSpPr/>
      </xdr:nvCxnSpPr>
      <xdr:spPr>
        <a:xfrm>
          <a:off x="12685522" y="4598670"/>
          <a:ext cx="1544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9</xdr:row>
      <xdr:rowOff>173990</xdr:rowOff>
    </xdr:from>
    <xdr:to>
      <xdr:col>3</xdr:col>
      <xdr:colOff>239522</xdr:colOff>
      <xdr:row>11</xdr:row>
      <xdr:rowOff>179070</xdr:rowOff>
    </xdr:to>
    <xdr:cxnSp macro="">
      <xdr:nvCxnSpPr>
        <xdr:cNvPr id="37" name="PTObj_DBranchDLine_1_8">
          <a:extLst>
            <a:ext uri="{FF2B5EF4-FFF2-40B4-BE49-F238E27FC236}">
              <a16:creationId xmlns:a16="http://schemas.microsoft.com/office/drawing/2014/main" id="{F9129153-921E-48E6-9808-088887EF7154}"/>
            </a:ext>
          </a:extLst>
        </xdr:cNvPr>
        <xdr:cNvCxnSpPr/>
      </xdr:nvCxnSpPr>
      <xdr:spPr>
        <a:xfrm>
          <a:off x="12533122" y="42252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239522</xdr:colOff>
      <xdr:row>7</xdr:row>
      <xdr:rowOff>179070</xdr:rowOff>
    </xdr:from>
    <xdr:to>
      <xdr:col>4</xdr:col>
      <xdr:colOff>127</xdr:colOff>
      <xdr:row>7</xdr:row>
      <xdr:rowOff>179070</xdr:rowOff>
    </xdr:to>
    <xdr:cxnSp macro="">
      <xdr:nvCxnSpPr>
        <xdr:cNvPr id="38" name="PTObj_DBranchHLine_1_7">
          <a:extLst>
            <a:ext uri="{FF2B5EF4-FFF2-40B4-BE49-F238E27FC236}">
              <a16:creationId xmlns:a16="http://schemas.microsoft.com/office/drawing/2014/main" id="{6F4BC174-D95C-4398-BB5A-8D4C49D4EEF1}"/>
            </a:ext>
          </a:extLst>
        </xdr:cNvPr>
        <xdr:cNvCxnSpPr/>
      </xdr:nvCxnSpPr>
      <xdr:spPr>
        <a:xfrm>
          <a:off x="12685522" y="3862070"/>
          <a:ext cx="1544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87122</xdr:colOff>
      <xdr:row>7</xdr:row>
      <xdr:rowOff>179070</xdr:rowOff>
    </xdr:from>
    <xdr:to>
      <xdr:col>3</xdr:col>
      <xdr:colOff>239522</xdr:colOff>
      <xdr:row>9</xdr:row>
      <xdr:rowOff>173990</xdr:rowOff>
    </xdr:to>
    <xdr:cxnSp macro="">
      <xdr:nvCxnSpPr>
        <xdr:cNvPr id="39" name="PTObj_DBranchDLine_1_7">
          <a:extLst>
            <a:ext uri="{FF2B5EF4-FFF2-40B4-BE49-F238E27FC236}">
              <a16:creationId xmlns:a16="http://schemas.microsoft.com/office/drawing/2014/main" id="{12A85CBE-4D25-4DEF-97B2-444E26352416}"/>
            </a:ext>
          </a:extLst>
        </xdr:cNvPr>
        <xdr:cNvCxnSpPr/>
      </xdr:nvCxnSpPr>
      <xdr:spPr>
        <a:xfrm flipV="1">
          <a:off x="12533122" y="38620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239522</xdr:colOff>
      <xdr:row>9</xdr:row>
      <xdr:rowOff>179070</xdr:rowOff>
    </xdr:from>
    <xdr:to>
      <xdr:col>3</xdr:col>
      <xdr:colOff>127</xdr:colOff>
      <xdr:row>9</xdr:row>
      <xdr:rowOff>179070</xdr:rowOff>
    </xdr:to>
    <xdr:cxnSp macro="">
      <xdr:nvCxnSpPr>
        <xdr:cNvPr id="40" name="PTObj_DBranchHLine_1_5">
          <a:extLst>
            <a:ext uri="{FF2B5EF4-FFF2-40B4-BE49-F238E27FC236}">
              <a16:creationId xmlns:a16="http://schemas.microsoft.com/office/drawing/2014/main" id="{E25A2C01-AD9E-4D26-8BBD-C052528037C7}"/>
            </a:ext>
          </a:extLst>
        </xdr:cNvPr>
        <xdr:cNvCxnSpPr/>
      </xdr:nvCxnSpPr>
      <xdr:spPr>
        <a:xfrm>
          <a:off x="11167872" y="4230370"/>
          <a:ext cx="12782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87122</xdr:colOff>
      <xdr:row>9</xdr:row>
      <xdr:rowOff>179070</xdr:rowOff>
    </xdr:from>
    <xdr:to>
      <xdr:col>2</xdr:col>
      <xdr:colOff>239522</xdr:colOff>
      <xdr:row>13</xdr:row>
      <xdr:rowOff>173990</xdr:rowOff>
    </xdr:to>
    <xdr:cxnSp macro="">
      <xdr:nvCxnSpPr>
        <xdr:cNvPr id="41" name="PTObj_DBranchDLine_1_5">
          <a:extLst>
            <a:ext uri="{FF2B5EF4-FFF2-40B4-BE49-F238E27FC236}">
              <a16:creationId xmlns:a16="http://schemas.microsoft.com/office/drawing/2014/main" id="{CB2BF7BA-B889-4490-BB12-DCF025DEF70D}"/>
            </a:ext>
          </a:extLst>
        </xdr:cNvPr>
        <xdr:cNvCxnSpPr/>
      </xdr:nvCxnSpPr>
      <xdr:spPr>
        <a:xfrm flipV="1">
          <a:off x="11015472" y="4230370"/>
          <a:ext cx="152400" cy="73152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239522</xdr:colOff>
      <xdr:row>13</xdr:row>
      <xdr:rowOff>179070</xdr:rowOff>
    </xdr:from>
    <xdr:to>
      <xdr:col>2</xdr:col>
      <xdr:colOff>127</xdr:colOff>
      <xdr:row>13</xdr:row>
      <xdr:rowOff>179070</xdr:rowOff>
    </xdr:to>
    <xdr:cxnSp macro="">
      <xdr:nvCxnSpPr>
        <xdr:cNvPr id="42" name="PTObj_DBranchHLine_1_3">
          <a:extLst>
            <a:ext uri="{FF2B5EF4-FFF2-40B4-BE49-F238E27FC236}">
              <a16:creationId xmlns:a16="http://schemas.microsoft.com/office/drawing/2014/main" id="{F611D011-8A66-479A-9536-B9BF4DCC9C47}"/>
            </a:ext>
          </a:extLst>
        </xdr:cNvPr>
        <xdr:cNvCxnSpPr/>
      </xdr:nvCxnSpPr>
      <xdr:spPr>
        <a:xfrm>
          <a:off x="9370822" y="4966970"/>
          <a:ext cx="1557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87122</xdr:colOff>
      <xdr:row>5</xdr:row>
      <xdr:rowOff>173990</xdr:rowOff>
    </xdr:from>
    <xdr:to>
      <xdr:col>1</xdr:col>
      <xdr:colOff>239522</xdr:colOff>
      <xdr:row>13</xdr:row>
      <xdr:rowOff>179070</xdr:rowOff>
    </xdr:to>
    <xdr:cxnSp macro="">
      <xdr:nvCxnSpPr>
        <xdr:cNvPr id="43" name="PTObj_DBranchDLine_1_3">
          <a:extLst>
            <a:ext uri="{FF2B5EF4-FFF2-40B4-BE49-F238E27FC236}">
              <a16:creationId xmlns:a16="http://schemas.microsoft.com/office/drawing/2014/main" id="{DF003B75-E992-4527-B2EA-20AAE9D7A11E}"/>
            </a:ext>
          </a:extLst>
        </xdr:cNvPr>
        <xdr:cNvCxnSpPr/>
      </xdr:nvCxnSpPr>
      <xdr:spPr>
        <a:xfrm>
          <a:off x="9218422" y="3488690"/>
          <a:ext cx="152400" cy="147828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179070</xdr:rowOff>
    </xdr:from>
    <xdr:to>
      <xdr:col>1</xdr:col>
      <xdr:colOff>127</xdr:colOff>
      <xdr:row>5</xdr:row>
      <xdr:rowOff>179070</xdr:rowOff>
    </xdr:to>
    <xdr:cxnSp macro="">
      <xdr:nvCxnSpPr>
        <xdr:cNvPr id="46" name="PTObj_DBranchHLine_1_1">
          <a:extLst>
            <a:ext uri="{FF2B5EF4-FFF2-40B4-BE49-F238E27FC236}">
              <a16:creationId xmlns:a16="http://schemas.microsoft.com/office/drawing/2014/main" id="{DBCB6950-9DD6-4A5B-BF86-41E702BCDDA8}"/>
            </a:ext>
          </a:extLst>
        </xdr:cNvPr>
        <xdr:cNvCxnSpPr/>
      </xdr:nvCxnSpPr>
      <xdr:spPr>
        <a:xfrm>
          <a:off x="7766050" y="3493770"/>
          <a:ext cx="13653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</xdr:row>
      <xdr:rowOff>86995</xdr:rowOff>
    </xdr:from>
    <xdr:to>
      <xdr:col>1</xdr:col>
      <xdr:colOff>184277</xdr:colOff>
      <xdr:row>6</xdr:row>
      <xdr:rowOff>86995</xdr:rowOff>
    </xdr:to>
    <xdr:sp macro="" textlink="">
      <xdr:nvSpPr>
        <xdr:cNvPr id="47" name="PTObj_DNode_1_1">
          <a:extLst>
            <a:ext uri="{FF2B5EF4-FFF2-40B4-BE49-F238E27FC236}">
              <a16:creationId xmlns:a16="http://schemas.microsoft.com/office/drawing/2014/main" id="{54B7C618-1911-41B6-8244-2966E9C5951C}"/>
            </a:ext>
          </a:extLst>
        </xdr:cNvPr>
        <xdr:cNvSpPr/>
      </xdr:nvSpPr>
      <xdr:spPr>
        <a:xfrm>
          <a:off x="9131427" y="34016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</xdr:row>
      <xdr:rowOff>88757</xdr:rowOff>
    </xdr:from>
    <xdr:ext cx="748859" cy="180627"/>
    <xdr:sp macro="" textlink="">
      <xdr:nvSpPr>
        <xdr:cNvPr id="48" name="PTObj_DBranchName_1_1">
          <a:extLst>
            <a:ext uri="{FF2B5EF4-FFF2-40B4-BE49-F238E27FC236}">
              <a16:creationId xmlns:a16="http://schemas.microsoft.com/office/drawing/2014/main" id="{7F0DD1AE-BC72-4ECC-BCA4-A56905EDC01F}"/>
            </a:ext>
          </a:extLst>
        </xdr:cNvPr>
        <xdr:cNvSpPr txBox="1"/>
      </xdr:nvSpPr>
      <xdr:spPr>
        <a:xfrm>
          <a:off x="7804150" y="3403457"/>
          <a:ext cx="74885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Cal Dev Decision</a:t>
          </a:r>
        </a:p>
      </xdr:txBody>
    </xdr:sp>
    <xdr:clientData/>
  </xdr:oneCellAnchor>
  <xdr:twoCellAnchor editAs="oneCell">
    <xdr:from>
      <xdr:col>2</xdr:col>
      <xdr:colOff>127</xdr:colOff>
      <xdr:row>13</xdr:row>
      <xdr:rowOff>86995</xdr:rowOff>
    </xdr:from>
    <xdr:to>
      <xdr:col>2</xdr:col>
      <xdr:colOff>184277</xdr:colOff>
      <xdr:row>14</xdr:row>
      <xdr:rowOff>86996</xdr:rowOff>
    </xdr:to>
    <xdr:sp macro="" textlink="">
      <xdr:nvSpPr>
        <xdr:cNvPr id="51" name="PTObj_DNode_1_3">
          <a:extLst>
            <a:ext uri="{FF2B5EF4-FFF2-40B4-BE49-F238E27FC236}">
              <a16:creationId xmlns:a16="http://schemas.microsoft.com/office/drawing/2014/main" id="{DF1F5703-E64F-422D-9882-F747423678CB}"/>
            </a:ext>
          </a:extLst>
        </xdr:cNvPr>
        <xdr:cNvSpPr/>
      </xdr:nvSpPr>
      <xdr:spPr>
        <a:xfrm>
          <a:off x="10928477" y="4874895"/>
          <a:ext cx="184150" cy="184151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277622</xdr:colOff>
      <xdr:row>13</xdr:row>
      <xdr:rowOff>88757</xdr:rowOff>
    </xdr:from>
    <xdr:ext cx="924163" cy="180627"/>
    <xdr:sp macro="" textlink="">
      <xdr:nvSpPr>
        <xdr:cNvPr id="52" name="PTObj_DBranchName_1_3">
          <a:extLst>
            <a:ext uri="{FF2B5EF4-FFF2-40B4-BE49-F238E27FC236}">
              <a16:creationId xmlns:a16="http://schemas.microsoft.com/office/drawing/2014/main" id="{F8771A58-ACC4-406A-80DA-AC74A694A1E3}"/>
            </a:ext>
          </a:extLst>
        </xdr:cNvPr>
        <xdr:cNvSpPr txBox="1"/>
      </xdr:nvSpPr>
      <xdr:spPr>
        <a:xfrm>
          <a:off x="9408922" y="4876657"/>
          <a:ext cx="9241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Request Hotel Permit</a:t>
          </a:r>
        </a:p>
      </xdr:txBody>
    </xdr:sp>
    <xdr:clientData/>
  </xdr:oneCellAnchor>
  <xdr:twoCellAnchor editAs="oneCell">
    <xdr:from>
      <xdr:col>3</xdr:col>
      <xdr:colOff>127</xdr:colOff>
      <xdr:row>9</xdr:row>
      <xdr:rowOff>86995</xdr:rowOff>
    </xdr:from>
    <xdr:to>
      <xdr:col>3</xdr:col>
      <xdr:colOff>184277</xdr:colOff>
      <xdr:row>10</xdr:row>
      <xdr:rowOff>86994</xdr:rowOff>
    </xdr:to>
    <xdr:sp macro="" textlink="">
      <xdr:nvSpPr>
        <xdr:cNvPr id="53" name="PTObj_DNode_1_5">
          <a:extLst>
            <a:ext uri="{FF2B5EF4-FFF2-40B4-BE49-F238E27FC236}">
              <a16:creationId xmlns:a16="http://schemas.microsoft.com/office/drawing/2014/main" id="{DB508C19-0624-4623-9513-370EB968D390}"/>
            </a:ext>
          </a:extLst>
        </xdr:cNvPr>
        <xdr:cNvSpPr/>
      </xdr:nvSpPr>
      <xdr:spPr>
        <a:xfrm>
          <a:off x="12446127" y="4138295"/>
          <a:ext cx="184150" cy="184149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9</xdr:row>
      <xdr:rowOff>88757</xdr:rowOff>
    </xdr:from>
    <xdr:ext cx="391646" cy="180627"/>
    <xdr:sp macro="" textlink="">
      <xdr:nvSpPr>
        <xdr:cNvPr id="54" name="PTObj_DBranchName_1_5">
          <a:extLst>
            <a:ext uri="{FF2B5EF4-FFF2-40B4-BE49-F238E27FC236}">
              <a16:creationId xmlns:a16="http://schemas.microsoft.com/office/drawing/2014/main" id="{AC85164C-896F-4751-B6B8-4985ED10D442}"/>
            </a:ext>
          </a:extLst>
        </xdr:cNvPr>
        <xdr:cNvSpPr txBox="1"/>
      </xdr:nvSpPr>
      <xdr:spPr>
        <a:xfrm>
          <a:off x="11205972" y="4140057"/>
          <a:ext cx="3916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</a:t>
          </a:r>
        </a:p>
      </xdr:txBody>
    </xdr:sp>
    <xdr:clientData/>
  </xdr:oneCellAnchor>
  <xdr:twoCellAnchor editAs="oneCell">
    <xdr:from>
      <xdr:col>4</xdr:col>
      <xdr:colOff>127</xdr:colOff>
      <xdr:row>7</xdr:row>
      <xdr:rowOff>86995</xdr:rowOff>
    </xdr:from>
    <xdr:to>
      <xdr:col>4</xdr:col>
      <xdr:colOff>184277</xdr:colOff>
      <xdr:row>8</xdr:row>
      <xdr:rowOff>86994</xdr:rowOff>
    </xdr:to>
    <xdr:sp macro="" textlink="">
      <xdr:nvSpPr>
        <xdr:cNvPr id="55" name="PTObj_DNode_1_7">
          <a:extLst>
            <a:ext uri="{FF2B5EF4-FFF2-40B4-BE49-F238E27FC236}">
              <a16:creationId xmlns:a16="http://schemas.microsoft.com/office/drawing/2014/main" id="{58A022DD-0496-4305-BB80-92480D13D437}"/>
            </a:ext>
          </a:extLst>
        </xdr:cNvPr>
        <xdr:cNvSpPr/>
      </xdr:nvSpPr>
      <xdr:spPr>
        <a:xfrm rot="-5400000">
          <a:off x="14230477" y="3769995"/>
          <a:ext cx="184149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7</xdr:row>
      <xdr:rowOff>88757</xdr:rowOff>
    </xdr:from>
    <xdr:ext cx="783869" cy="180627"/>
    <xdr:sp macro="" textlink="">
      <xdr:nvSpPr>
        <xdr:cNvPr id="56" name="PTObj_DBranchName_1_7">
          <a:extLst>
            <a:ext uri="{FF2B5EF4-FFF2-40B4-BE49-F238E27FC236}">
              <a16:creationId xmlns:a16="http://schemas.microsoft.com/office/drawing/2014/main" id="{E5D20515-BA41-42EA-BDCE-825531B37A51}"/>
            </a:ext>
          </a:extLst>
        </xdr:cNvPr>
        <xdr:cNvSpPr txBox="1"/>
      </xdr:nvSpPr>
      <xdr:spPr>
        <a:xfrm>
          <a:off x="12723622" y="3771757"/>
          <a:ext cx="78386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Growth</a:t>
          </a:r>
        </a:p>
      </xdr:txBody>
    </xdr:sp>
    <xdr:clientData/>
  </xdr:oneCellAnchor>
  <xdr:twoCellAnchor editAs="oneCell">
    <xdr:from>
      <xdr:col>4</xdr:col>
      <xdr:colOff>127</xdr:colOff>
      <xdr:row>11</xdr:row>
      <xdr:rowOff>86995</xdr:rowOff>
    </xdr:from>
    <xdr:to>
      <xdr:col>4</xdr:col>
      <xdr:colOff>184277</xdr:colOff>
      <xdr:row>12</xdr:row>
      <xdr:rowOff>86994</xdr:rowOff>
    </xdr:to>
    <xdr:sp macro="" textlink="">
      <xdr:nvSpPr>
        <xdr:cNvPr id="57" name="PTObj_DNode_1_8">
          <a:extLst>
            <a:ext uri="{FF2B5EF4-FFF2-40B4-BE49-F238E27FC236}">
              <a16:creationId xmlns:a16="http://schemas.microsoft.com/office/drawing/2014/main" id="{23108A07-ACDF-4DB5-9551-80AD3C30F95A}"/>
            </a:ext>
          </a:extLst>
        </xdr:cNvPr>
        <xdr:cNvSpPr/>
      </xdr:nvSpPr>
      <xdr:spPr>
        <a:xfrm rot="-5400000">
          <a:off x="14230477" y="4506595"/>
          <a:ext cx="184149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11</xdr:row>
      <xdr:rowOff>88757</xdr:rowOff>
    </xdr:from>
    <xdr:ext cx="797334" cy="180627"/>
    <xdr:sp macro="" textlink="">
      <xdr:nvSpPr>
        <xdr:cNvPr id="58" name="PTObj_DBranchName_1_8">
          <a:extLst>
            <a:ext uri="{FF2B5EF4-FFF2-40B4-BE49-F238E27FC236}">
              <a16:creationId xmlns:a16="http://schemas.microsoft.com/office/drawing/2014/main" id="{43D4578C-7AC8-4AB0-8696-BE2807DD48C6}"/>
            </a:ext>
          </a:extLst>
        </xdr:cNvPr>
        <xdr:cNvSpPr txBox="1"/>
      </xdr:nvSpPr>
      <xdr:spPr>
        <a:xfrm>
          <a:off x="12723622" y="4508357"/>
          <a:ext cx="7973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Economic Decline</a:t>
          </a:r>
        </a:p>
      </xdr:txBody>
    </xdr:sp>
    <xdr:clientData/>
  </xdr:oneCellAnchor>
  <xdr:twoCellAnchor editAs="oneCell">
    <xdr:from>
      <xdr:col>3</xdr:col>
      <xdr:colOff>127</xdr:colOff>
      <xdr:row>15</xdr:row>
      <xdr:rowOff>86995</xdr:rowOff>
    </xdr:from>
    <xdr:to>
      <xdr:col>3</xdr:col>
      <xdr:colOff>184277</xdr:colOff>
      <xdr:row>16</xdr:row>
      <xdr:rowOff>86996</xdr:rowOff>
    </xdr:to>
    <xdr:sp macro="" textlink="">
      <xdr:nvSpPr>
        <xdr:cNvPr id="59" name="PTObj_DNode_1_6">
          <a:extLst>
            <a:ext uri="{FF2B5EF4-FFF2-40B4-BE49-F238E27FC236}">
              <a16:creationId xmlns:a16="http://schemas.microsoft.com/office/drawing/2014/main" id="{A84D744B-5DE0-4E7C-8C42-DCE4319721E7}"/>
            </a:ext>
          </a:extLst>
        </xdr:cNvPr>
        <xdr:cNvSpPr/>
      </xdr:nvSpPr>
      <xdr:spPr>
        <a:xfrm>
          <a:off x="12446127" y="5611495"/>
          <a:ext cx="184150" cy="184151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277622</xdr:colOff>
      <xdr:row>15</xdr:row>
      <xdr:rowOff>88757</xdr:rowOff>
    </xdr:from>
    <xdr:ext cx="314573" cy="180627"/>
    <xdr:sp macro="" textlink="">
      <xdr:nvSpPr>
        <xdr:cNvPr id="60" name="PTObj_DBranchName_1_6">
          <a:extLst>
            <a:ext uri="{FF2B5EF4-FFF2-40B4-BE49-F238E27FC236}">
              <a16:creationId xmlns:a16="http://schemas.microsoft.com/office/drawing/2014/main" id="{6E92D85C-3181-48D9-A638-D13507352342}"/>
            </a:ext>
          </a:extLst>
        </xdr:cNvPr>
        <xdr:cNvSpPr txBox="1"/>
      </xdr:nvSpPr>
      <xdr:spPr>
        <a:xfrm>
          <a:off x="11205972" y="5613257"/>
          <a:ext cx="31457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Reject</a:t>
          </a:r>
        </a:p>
      </xdr:txBody>
    </xdr:sp>
    <xdr:clientData/>
  </xdr:oneCellAnchor>
  <xdr:twoCellAnchor editAs="oneCell">
    <xdr:from>
      <xdr:col>4</xdr:col>
      <xdr:colOff>127</xdr:colOff>
      <xdr:row>17</xdr:row>
      <xdr:rowOff>86995</xdr:rowOff>
    </xdr:from>
    <xdr:to>
      <xdr:col>4</xdr:col>
      <xdr:colOff>184277</xdr:colOff>
      <xdr:row>18</xdr:row>
      <xdr:rowOff>86995</xdr:rowOff>
    </xdr:to>
    <xdr:sp macro="" textlink="">
      <xdr:nvSpPr>
        <xdr:cNvPr id="63" name="PTObj_DNode_1_10">
          <a:extLst>
            <a:ext uri="{FF2B5EF4-FFF2-40B4-BE49-F238E27FC236}">
              <a16:creationId xmlns:a16="http://schemas.microsoft.com/office/drawing/2014/main" id="{1FFBA379-DE86-4032-9A40-DAA1D4001C9E}"/>
            </a:ext>
          </a:extLst>
        </xdr:cNvPr>
        <xdr:cNvSpPr/>
      </xdr:nvSpPr>
      <xdr:spPr>
        <a:xfrm rot="-5400000">
          <a:off x="14230477" y="5979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277622</xdr:colOff>
      <xdr:row>17</xdr:row>
      <xdr:rowOff>88757</xdr:rowOff>
    </xdr:from>
    <xdr:ext cx="714426" cy="180627"/>
    <xdr:sp macro="" textlink="">
      <xdr:nvSpPr>
        <xdr:cNvPr id="64" name="PTObj_DBranchName_1_10">
          <a:extLst>
            <a:ext uri="{FF2B5EF4-FFF2-40B4-BE49-F238E27FC236}">
              <a16:creationId xmlns:a16="http://schemas.microsoft.com/office/drawing/2014/main" id="{55655118-8995-4A62-9183-A6383EA5681F}"/>
            </a:ext>
          </a:extLst>
        </xdr:cNvPr>
        <xdr:cNvSpPr txBox="1"/>
      </xdr:nvSpPr>
      <xdr:spPr>
        <a:xfrm>
          <a:off x="12723622" y="5981557"/>
          <a:ext cx="71442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Lease to college</a:t>
          </a:r>
        </a:p>
      </xdr:txBody>
    </xdr:sp>
    <xdr:clientData/>
  </xdr:oneCellAnchor>
  <xdr:twoCellAnchor editAs="oneCell">
    <xdr:from>
      <xdr:col>5</xdr:col>
      <xdr:colOff>61450</xdr:colOff>
      <xdr:row>5</xdr:row>
      <xdr:rowOff>31969</xdr:rowOff>
    </xdr:from>
    <xdr:to>
      <xdr:col>13</xdr:col>
      <xdr:colOff>217349</xdr:colOff>
      <xdr:row>14</xdr:row>
      <xdr:rowOff>45705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A3B64FED-3AE2-7399-D393-FFACA882B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031" y="810356"/>
          <a:ext cx="6751705" cy="16729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31750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7D2B8-521F-F69E-EB92-C7A1E8270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44450</xdr:colOff>
      <xdr:row>5</xdr:row>
      <xdr:rowOff>171758</xdr:rowOff>
    </xdr:from>
    <xdr:to>
      <xdr:col>23</xdr:col>
      <xdr:colOff>429969</xdr:colOff>
      <xdr:row>23</xdr:row>
      <xdr:rowOff>108543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960C64-5922-33DC-7CB4-D2FA1FFFF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2350" y="902008"/>
          <a:ext cx="7370519" cy="3251485"/>
        </a:xfrm>
        <a:prstGeom prst="rect">
          <a:avLst/>
        </a:prstGeom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8863          ">
          <a:extLst xmlns:a="http://schemas.openxmlformats.org/drawingml/2006/main">
            <a:ext uri="{FF2B5EF4-FFF2-40B4-BE49-F238E27FC236}">
              <a16:creationId xmlns:a16="http://schemas.microsoft.com/office/drawing/2014/main" id="{E80B223A-8B59-24D2-A94C-C5943C059530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8863         ">
          <a:extLst xmlns:a="http://schemas.openxmlformats.org/drawingml/2006/main">
            <a:ext uri="{FF2B5EF4-FFF2-40B4-BE49-F238E27FC236}">
              <a16:creationId xmlns:a16="http://schemas.microsoft.com/office/drawing/2014/main" id="{70A581F0-9038-AA6D-1826-5E4D08AA735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8863        ">
          <a:extLst xmlns:a="http://schemas.openxmlformats.org/drawingml/2006/main">
            <a:ext uri="{FF2B5EF4-FFF2-40B4-BE49-F238E27FC236}">
              <a16:creationId xmlns:a16="http://schemas.microsoft.com/office/drawing/2014/main" id="{B6726892-0783-2036-9B88-BAAC5B86288C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8863       ">
          <a:extLst xmlns:a="http://schemas.openxmlformats.org/drawingml/2006/main">
            <a:ext uri="{FF2B5EF4-FFF2-40B4-BE49-F238E27FC236}">
              <a16:creationId xmlns:a16="http://schemas.microsoft.com/office/drawing/2014/main" id="{C7875D4A-43F3-AD1F-8BCC-DA498661F48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8863      ">
          <a:extLst xmlns:a="http://schemas.openxmlformats.org/drawingml/2006/main">
            <a:ext uri="{FF2B5EF4-FFF2-40B4-BE49-F238E27FC236}">
              <a16:creationId xmlns:a16="http://schemas.microsoft.com/office/drawing/2014/main" id="{20728BF7-EF93-849B-959E-568A71682EB7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139700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7F20A-B35F-1F55-CAED-7B9A2183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76200</xdr:colOff>
      <xdr:row>6</xdr:row>
      <xdr:rowOff>73139</xdr:rowOff>
    </xdr:from>
    <xdr:to>
      <xdr:col>25</xdr:col>
      <xdr:colOff>131546</xdr:colOff>
      <xdr:row>14</xdr:row>
      <xdr:rowOff>155853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F5F9D7-7CE2-E080-A450-D97B7B053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6150" y="987539"/>
          <a:ext cx="7675346" cy="1555914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2" name="gwm_18833          ">
          <a:extLst xmlns:a="http://schemas.openxmlformats.org/drawingml/2006/main">
            <a:ext uri="{FF2B5EF4-FFF2-40B4-BE49-F238E27FC236}">
              <a16:creationId xmlns:a16="http://schemas.microsoft.com/office/drawing/2014/main" id="{372FB3AF-A5CF-C71D-73D8-EC943BBD819F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3" name="gwm_18833         ">
          <a:extLst xmlns:a="http://schemas.openxmlformats.org/drawingml/2006/main">
            <a:ext uri="{FF2B5EF4-FFF2-40B4-BE49-F238E27FC236}">
              <a16:creationId xmlns:a16="http://schemas.microsoft.com/office/drawing/2014/main" id="{889825A3-571E-475B-1EAD-1F454633AD21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4" name="gwm_18833        ">
          <a:extLst xmlns:a="http://schemas.openxmlformats.org/drawingml/2006/main">
            <a:ext uri="{FF2B5EF4-FFF2-40B4-BE49-F238E27FC236}">
              <a16:creationId xmlns:a16="http://schemas.microsoft.com/office/drawing/2014/main" id="{BCC882EE-2138-3BA4-F405-A4A048B380FD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5" name="gwm_18833       ">
          <a:extLst xmlns:a="http://schemas.openxmlformats.org/drawingml/2006/main">
            <a:ext uri="{FF2B5EF4-FFF2-40B4-BE49-F238E27FC236}">
              <a16:creationId xmlns:a16="http://schemas.microsoft.com/office/drawing/2014/main" id="{EF129271-81B1-AA41-A94C-FB6B7495FA34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0.4227</cdr:y>
    </cdr:from>
    <cdr:to>
      <cdr:x>0.95093</cdr:x>
      <cdr:y>0.58717</cdr:y>
    </cdr:to>
    <cdr:sp macro="[1]!PtreeEvent_WatermarkClick" textlink="">
      <cdr:nvSpPr>
        <cdr:cNvPr id="6" name="gwm_18833      ">
          <a:extLst xmlns:a="http://schemas.openxmlformats.org/drawingml/2006/main">
            <a:ext uri="{FF2B5EF4-FFF2-40B4-BE49-F238E27FC236}">
              <a16:creationId xmlns:a16="http://schemas.microsoft.com/office/drawing/2014/main" id="{4A6CC327-9B69-96CE-3476-4DC6A9B98663}"/>
            </a:ext>
          </a:extLst>
        </cdr:cNvPr>
        <cdr:cNvSpPr txBox="1"/>
      </cdr:nvSpPr>
      <cdr:spPr>
        <a:xfrm xmlns:a="http://schemas.openxmlformats.org/drawingml/2006/main">
          <a:off x="304800" y="163195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120650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5BDA-3DA2-D534-3FE6-F8BDAB66F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443024</xdr:colOff>
      <xdr:row>5</xdr:row>
      <xdr:rowOff>95661</xdr:rowOff>
    </xdr:from>
    <xdr:to>
      <xdr:col>24</xdr:col>
      <xdr:colOff>118975</xdr:colOff>
      <xdr:row>14</xdr:row>
      <xdr:rowOff>77168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B7A119-7C3D-0EC6-141C-80DA85DD2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8838" y="819266"/>
          <a:ext cx="7295951" cy="164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Palisade\PrecisionTree8\Ptree.xla" TargetMode="External"/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PTreeMain"/>
      <sheetName val="Ptree"/>
    </sheetNames>
    <definedNames>
      <definedName name="PtreeEvent_WatermarkClick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CBC2-5BFC-489D-8B8E-3ACBCF817DEC}">
  <dimension ref="A1:N61"/>
  <sheetViews>
    <sheetView tabSelected="1" zoomScale="77" zoomScaleNormal="77" workbookViewId="0">
      <selection activeCell="I6" sqref="I6"/>
    </sheetView>
  </sheetViews>
  <sheetFormatPr defaultRowHeight="14.5" x14ac:dyDescent="0.35"/>
  <cols>
    <col min="1" max="1" width="27.90625" customWidth="1"/>
    <col min="2" max="2" width="24.26953125" customWidth="1"/>
    <col min="3" max="3" width="16.90625" customWidth="1"/>
    <col min="4" max="4" width="13.36328125" customWidth="1"/>
    <col min="8" max="8" width="22.08984375" customWidth="1"/>
    <col min="9" max="9" width="25.7265625" customWidth="1"/>
    <col min="10" max="10" width="21.7265625" customWidth="1"/>
    <col min="11" max="11" width="25.54296875" customWidth="1"/>
    <col min="12" max="12" width="21.6328125" customWidth="1"/>
    <col min="13" max="13" width="23.36328125" customWidth="1"/>
    <col min="14" max="14" width="16.6328125" customWidth="1"/>
  </cols>
  <sheetData>
    <row r="1" spans="1:10" x14ac:dyDescent="0.35">
      <c r="A1" s="57" t="s">
        <v>105</v>
      </c>
      <c r="B1" s="1"/>
      <c r="C1" s="1"/>
      <c r="D1" s="1"/>
    </row>
    <row r="2" spans="1:10" x14ac:dyDescent="0.35">
      <c r="A2" s="1"/>
      <c r="B2" s="58" t="s">
        <v>118</v>
      </c>
      <c r="C2" s="86" t="s">
        <v>122</v>
      </c>
      <c r="D2" s="87"/>
    </row>
    <row r="3" spans="1:10" ht="43.5" x14ac:dyDescent="0.35">
      <c r="A3" s="1"/>
      <c r="B3" s="1"/>
      <c r="C3" s="59" t="s">
        <v>149</v>
      </c>
      <c r="D3" s="59" t="s">
        <v>150</v>
      </c>
    </row>
    <row r="4" spans="1:10" x14ac:dyDescent="0.35">
      <c r="A4" s="1" t="s">
        <v>50</v>
      </c>
      <c r="B4" s="1">
        <v>0</v>
      </c>
      <c r="C4" s="1">
        <v>2.1</v>
      </c>
      <c r="D4" s="1">
        <v>2.1</v>
      </c>
    </row>
    <row r="5" spans="1:10" x14ac:dyDescent="0.35">
      <c r="A5" s="1" t="s">
        <v>106</v>
      </c>
      <c r="B5" s="1">
        <v>0</v>
      </c>
      <c r="C5" s="1">
        <v>2.4</v>
      </c>
      <c r="D5" s="1">
        <v>2.4</v>
      </c>
    </row>
    <row r="6" spans="1:10" x14ac:dyDescent="0.35">
      <c r="A6" s="1" t="s">
        <v>107</v>
      </c>
      <c r="B6" s="1">
        <v>0.3</v>
      </c>
      <c r="C6" s="1">
        <v>3.4</v>
      </c>
      <c r="D6" s="1">
        <v>1.6</v>
      </c>
    </row>
    <row r="7" spans="1:10" x14ac:dyDescent="0.35">
      <c r="A7" s="1" t="s">
        <v>108</v>
      </c>
      <c r="B7" s="1">
        <v>0.3</v>
      </c>
      <c r="C7" s="1">
        <v>2.9</v>
      </c>
      <c r="D7" s="1">
        <v>1.3</v>
      </c>
    </row>
    <row r="9" spans="1:10" x14ac:dyDescent="0.35">
      <c r="A9" s="56" t="s">
        <v>109</v>
      </c>
    </row>
    <row r="10" spans="1:10" x14ac:dyDescent="0.35">
      <c r="A10" s="1"/>
      <c r="B10" s="58" t="s">
        <v>86</v>
      </c>
    </row>
    <row r="11" spans="1:10" x14ac:dyDescent="0.35">
      <c r="A11" s="1" t="s">
        <v>110</v>
      </c>
      <c r="B11" s="1">
        <v>0.6</v>
      </c>
    </row>
    <row r="12" spans="1:10" x14ac:dyDescent="0.35">
      <c r="A12" s="1" t="s">
        <v>60</v>
      </c>
      <c r="B12" s="1">
        <v>0.4</v>
      </c>
    </row>
    <row r="14" spans="1:10" x14ac:dyDescent="0.35">
      <c r="A14" s="56" t="s">
        <v>111</v>
      </c>
    </row>
    <row r="15" spans="1:10" x14ac:dyDescent="0.35">
      <c r="A15" s="1"/>
      <c r="B15" s="58" t="s">
        <v>112</v>
      </c>
      <c r="C15" s="58" t="s">
        <v>113</v>
      </c>
    </row>
    <row r="16" spans="1:10" ht="14.5" customHeight="1" x14ac:dyDescent="0.35">
      <c r="A16" s="1" t="s">
        <v>114</v>
      </c>
      <c r="B16" s="1">
        <v>0.25</v>
      </c>
      <c r="C16" s="1">
        <v>0.75</v>
      </c>
      <c r="I16" s="9" t="e">
        <f ca="1">_xll.PTreeNodeDecision(treeCalc_1!$F$2,2)</f>
        <v>#NAME?</v>
      </c>
      <c r="J16" s="5" t="e">
        <f ca="1">_xll.PTreeNodeProbability(treeCalc_1!$F$2,2)</f>
        <v>#NAME?</v>
      </c>
    </row>
    <row r="17" spans="1:12" ht="14.5" customHeight="1" x14ac:dyDescent="0.35">
      <c r="A17" s="1" t="s">
        <v>115</v>
      </c>
      <c r="B17" s="1">
        <v>0.7</v>
      </c>
      <c r="C17" s="1">
        <v>0.3</v>
      </c>
      <c r="I17" s="6">
        <f>C4</f>
        <v>2.1</v>
      </c>
      <c r="J17" s="4" t="e">
        <f ca="1">_xll.PTreeNodeValue(treeCalc_1!$F$2,2)</f>
        <v>#NAME?</v>
      </c>
    </row>
    <row r="18" spans="1:12" ht="14.5" customHeight="1" x14ac:dyDescent="0.35">
      <c r="A18" s="1" t="s">
        <v>116</v>
      </c>
      <c r="B18" s="1" t="s">
        <v>119</v>
      </c>
      <c r="C18" s="1" t="s">
        <v>119</v>
      </c>
      <c r="H18" s="6"/>
      <c r="I18" s="7" t="s">
        <v>47</v>
      </c>
    </row>
    <row r="19" spans="1:12" ht="14.5" customHeight="1" x14ac:dyDescent="0.35">
      <c r="A19" s="1" t="s">
        <v>117</v>
      </c>
      <c r="B19" s="1" t="s">
        <v>119</v>
      </c>
      <c r="C19" s="1" t="s">
        <v>119</v>
      </c>
      <c r="H19" s="6"/>
      <c r="I19" s="8" t="e">
        <f ca="1">_xll.PTreeNodeValue(treeCalc_1!$F$2,1)</f>
        <v>#NAME?</v>
      </c>
    </row>
    <row r="20" spans="1:12" ht="14.5" customHeight="1" x14ac:dyDescent="0.35">
      <c r="K20" s="12">
        <f>B11</f>
        <v>0.6</v>
      </c>
      <c r="L20" s="5" t="e">
        <f ca="1">_xll.PTreeNodeProbability(treeCalc_1!$F$2,7)</f>
        <v>#NAME?</v>
      </c>
    </row>
    <row r="21" spans="1:12" ht="14.5" customHeight="1" x14ac:dyDescent="0.35">
      <c r="A21" s="56" t="s">
        <v>121</v>
      </c>
      <c r="K21" s="6">
        <f>C6</f>
        <v>3.4</v>
      </c>
      <c r="L21" s="4" t="e">
        <f ca="1">_xll.PTreeNodeValue(treeCalc_1!$F$2,7)</f>
        <v>#NAME?</v>
      </c>
    </row>
    <row r="22" spans="1:12" ht="14.5" customHeight="1" x14ac:dyDescent="0.35">
      <c r="A22" s="1"/>
      <c r="B22" s="85" t="s">
        <v>120</v>
      </c>
      <c r="C22" s="85"/>
      <c r="J22" s="12">
        <f>B16</f>
        <v>0.25</v>
      </c>
      <c r="K22" s="10" t="s">
        <v>53</v>
      </c>
    </row>
    <row r="23" spans="1:12" ht="14.5" customHeight="1" x14ac:dyDescent="0.35">
      <c r="A23" s="58" t="s">
        <v>47</v>
      </c>
      <c r="B23" s="60" t="s">
        <v>59</v>
      </c>
      <c r="C23" s="60" t="s">
        <v>60</v>
      </c>
      <c r="J23" s="6">
        <v>0</v>
      </c>
      <c r="K23" s="11" t="e">
        <f ca="1">_xll.PTreeNodeValue(treeCalc_1!$F$2,5)</f>
        <v>#NAME?</v>
      </c>
    </row>
    <row r="24" spans="1:12" ht="14.5" customHeight="1" x14ac:dyDescent="0.35">
      <c r="A24" s="1" t="s">
        <v>50</v>
      </c>
      <c r="B24" s="1">
        <f>C4</f>
        <v>2.1</v>
      </c>
      <c r="C24" s="1">
        <f>D4</f>
        <v>2.1</v>
      </c>
      <c r="K24" s="12">
        <f>1-K20</f>
        <v>0.4</v>
      </c>
      <c r="L24" s="5" t="e">
        <f ca="1">_xll.PTreeNodeProbability(treeCalc_1!$F$2,8)</f>
        <v>#NAME?</v>
      </c>
    </row>
    <row r="25" spans="1:12" ht="14.5" customHeight="1" x14ac:dyDescent="0.35">
      <c r="A25" s="1" t="s">
        <v>106</v>
      </c>
      <c r="B25" s="1">
        <f>C5</f>
        <v>2.4</v>
      </c>
      <c r="C25" s="1">
        <f>D5</f>
        <v>2.4</v>
      </c>
      <c r="K25" s="6">
        <f>D6</f>
        <v>1.6</v>
      </c>
      <c r="L25" s="4" t="e">
        <f ca="1">_xll.PTreeNodeValue(treeCalc_1!$F$2,8)</f>
        <v>#NAME?</v>
      </c>
    </row>
    <row r="26" spans="1:12" ht="14.5" customHeight="1" x14ac:dyDescent="0.35">
      <c r="A26" s="1" t="s">
        <v>107</v>
      </c>
      <c r="B26" s="1">
        <f>C6-B6</f>
        <v>3.1</v>
      </c>
      <c r="C26" s="1">
        <f>D6-B6</f>
        <v>1.3</v>
      </c>
      <c r="I26" s="9" t="e">
        <f ca="1">_xll.PTreeNodeDecision(treeCalc_1!$F$2,3)</f>
        <v>#NAME?</v>
      </c>
      <c r="J26" s="10" t="s">
        <v>53</v>
      </c>
    </row>
    <row r="27" spans="1:12" ht="14.5" customHeight="1" x14ac:dyDescent="0.35">
      <c r="A27" s="1" t="s">
        <v>108</v>
      </c>
      <c r="B27" s="1">
        <f>C7-B7</f>
        <v>2.6</v>
      </c>
      <c r="C27" s="1">
        <f>D7-B7</f>
        <v>1</v>
      </c>
      <c r="I27" s="6">
        <f>-B6</f>
        <v>-0.3</v>
      </c>
      <c r="J27" s="11" t="e">
        <f ca="1">_xll.PTreeNodeValue(treeCalc_1!$F$2,3)</f>
        <v>#NAME?</v>
      </c>
    </row>
    <row r="28" spans="1:12" ht="14.5" customHeight="1" x14ac:dyDescent="0.35">
      <c r="K28" s="9" t="e">
        <f ca="1">_xll.PTreeNodeDecision(treeCalc_1!$F$2,9)</f>
        <v>#NAME?</v>
      </c>
      <c r="L28" s="5" t="e">
        <f ca="1">_xll.PTreeNodeProbability(treeCalc_1!$F$2,9)</f>
        <v>#NAME?</v>
      </c>
    </row>
    <row r="29" spans="1:12" ht="14.5" customHeight="1" x14ac:dyDescent="0.35">
      <c r="K29" s="6">
        <f>C4</f>
        <v>2.1</v>
      </c>
      <c r="L29" s="4" t="e">
        <f ca="1">_xll.PTreeNodeValue(treeCalc_1!$F$2,9)</f>
        <v>#NAME?</v>
      </c>
    </row>
    <row r="30" spans="1:12" ht="14.5" customHeight="1" x14ac:dyDescent="0.35">
      <c r="J30" s="12">
        <f>1-J22</f>
        <v>0.75</v>
      </c>
      <c r="K30" s="7" t="s">
        <v>47</v>
      </c>
    </row>
    <row r="31" spans="1:12" ht="14.5" customHeight="1" x14ac:dyDescent="0.35">
      <c r="J31" s="6">
        <v>0</v>
      </c>
      <c r="K31" s="8" t="e">
        <f ca="1">_xll.PTreeNodeValue(treeCalc_1!$F$2,6)</f>
        <v>#NAME?</v>
      </c>
    </row>
    <row r="32" spans="1:12" ht="14.5" customHeight="1" x14ac:dyDescent="0.35">
      <c r="K32" s="9" t="e">
        <f ca="1">_xll.PTreeNodeDecision(treeCalc_1!$F$2,10)</f>
        <v>#NAME?</v>
      </c>
      <c r="L32" s="5" t="e">
        <f ca="1">_xll.PTreeNodeProbability(treeCalc_1!$F$2,10)</f>
        <v>#NAME?</v>
      </c>
    </row>
    <row r="33" spans="11:14" ht="14.5" customHeight="1" x14ac:dyDescent="0.35">
      <c r="K33" s="6">
        <f>C5</f>
        <v>2.4</v>
      </c>
      <c r="L33" s="4" t="e">
        <f ca="1">_xll.PTreeNodeValue(treeCalc_1!$F$2,10)</f>
        <v>#NAME?</v>
      </c>
    </row>
    <row r="34" spans="11:14" ht="14.5" customHeight="1" x14ac:dyDescent="0.35">
      <c r="M34" s="12">
        <f>B11</f>
        <v>0.6</v>
      </c>
      <c r="N34" s="5" t="e">
        <f ca="1">_xll.PTreeNodeProbability(treeCalc_1!$F$2,14)</f>
        <v>#NAME?</v>
      </c>
    </row>
    <row r="35" spans="11:14" ht="14.5" customHeight="1" x14ac:dyDescent="0.35">
      <c r="M35" s="6">
        <f>C7</f>
        <v>2.9</v>
      </c>
      <c r="N35" s="4" t="e">
        <f ca="1">_xll.PTreeNodeValue(treeCalc_1!$F$2,14)</f>
        <v>#NAME?</v>
      </c>
    </row>
    <row r="36" spans="11:14" ht="14.5" customHeight="1" x14ac:dyDescent="0.35">
      <c r="L36" s="12">
        <f>B17</f>
        <v>0.7</v>
      </c>
      <c r="M36" s="10" t="s">
        <v>53</v>
      </c>
    </row>
    <row r="37" spans="11:14" ht="14.5" customHeight="1" x14ac:dyDescent="0.35">
      <c r="L37" s="6"/>
      <c r="M37" s="11" t="e">
        <f ca="1">_xll.PTreeNodeValue(treeCalc_1!$F$2,12)</f>
        <v>#NAME?</v>
      </c>
    </row>
    <row r="38" spans="11:14" ht="14.5" customHeight="1" x14ac:dyDescent="0.35">
      <c r="M38" s="12">
        <f>1-M34</f>
        <v>0.4</v>
      </c>
      <c r="N38" s="5" t="e">
        <f ca="1">_xll.PTreeNodeProbability(treeCalc_1!$F$2,15)</f>
        <v>#NAME?</v>
      </c>
    </row>
    <row r="39" spans="11:14" ht="14.5" customHeight="1" x14ac:dyDescent="0.35">
      <c r="M39" s="6">
        <f>D7</f>
        <v>1.3</v>
      </c>
      <c r="N39" s="4" t="e">
        <f ca="1">_xll.PTreeNodeValue(treeCalc_1!$F$2,15)</f>
        <v>#NAME?</v>
      </c>
    </row>
    <row r="40" spans="11:14" ht="14.5" customHeight="1" x14ac:dyDescent="0.35">
      <c r="K40" s="9" t="e">
        <f ca="1">_xll.PTreeNodeDecision(treeCalc_1!$F$2,11)</f>
        <v>#NAME?</v>
      </c>
      <c r="L40" s="10" t="s">
        <v>53</v>
      </c>
    </row>
    <row r="41" spans="11:14" ht="14.5" customHeight="1" x14ac:dyDescent="0.35">
      <c r="K41" s="6">
        <f>-B7</f>
        <v>-0.3</v>
      </c>
      <c r="L41" s="11" t="e">
        <f ca="1">_xll.PTreeNodeValue(treeCalc_1!$F$2,11)</f>
        <v>#NAME?</v>
      </c>
    </row>
    <row r="42" spans="11:14" ht="14.5" customHeight="1" x14ac:dyDescent="0.35">
      <c r="M42" s="9" t="e">
        <f ca="1">_xll.PTreeNodeDecision(treeCalc_1!$F$2,16)</f>
        <v>#NAME?</v>
      </c>
      <c r="N42" s="5" t="e">
        <f ca="1">_xll.PTreeNodeProbability(treeCalc_1!$F$2,16)</f>
        <v>#NAME?</v>
      </c>
    </row>
    <row r="43" spans="11:14" ht="14.5" customHeight="1" x14ac:dyDescent="0.35">
      <c r="M43" s="6">
        <f>C4</f>
        <v>2.1</v>
      </c>
      <c r="N43" s="4" t="e">
        <f ca="1">_xll.PTreeNodeValue(treeCalc_1!$F$2,16)</f>
        <v>#NAME?</v>
      </c>
    </row>
    <row r="44" spans="11:14" ht="14.5" customHeight="1" x14ac:dyDescent="0.35">
      <c r="L44" s="12">
        <f>1-L36</f>
        <v>0.30000000000000004</v>
      </c>
      <c r="M44" s="7" t="s">
        <v>47</v>
      </c>
    </row>
    <row r="45" spans="11:14" ht="14.5" customHeight="1" x14ac:dyDescent="0.35">
      <c r="L45" s="6"/>
      <c r="M45" s="8" t="e">
        <f ca="1">_xll.PTreeNodeValue(treeCalc_1!$F$2,13)</f>
        <v>#NAME?</v>
      </c>
    </row>
    <row r="46" spans="11:14" ht="14.5" customHeight="1" x14ac:dyDescent="0.35">
      <c r="M46" s="9" t="e">
        <f ca="1">_xll.PTreeNodeDecision(treeCalc_1!$F$2,17)</f>
        <v>#NAME?</v>
      </c>
      <c r="N46" s="5" t="e">
        <f ca="1">_xll.PTreeNodeProbability(treeCalc_1!$F$2,17)</f>
        <v>#NAME?</v>
      </c>
    </row>
    <row r="47" spans="11:14" ht="14.5" customHeight="1" x14ac:dyDescent="0.35">
      <c r="M47" s="6">
        <f>C5</f>
        <v>2.4</v>
      </c>
      <c r="N47" s="4" t="e">
        <f ca="1">_xll.PTreeNodeValue(treeCalc_1!$F$2,17)</f>
        <v>#NAME?</v>
      </c>
    </row>
    <row r="48" spans="11:14" ht="14.5" customHeight="1" x14ac:dyDescent="0.35">
      <c r="K48" s="12">
        <f>B11</f>
        <v>0.6</v>
      </c>
      <c r="L48" s="5" t="e">
        <f ca="1">_xll.PTreeNodeProbability(treeCalc_1!$F$2,20)</f>
        <v>#NAME?</v>
      </c>
    </row>
    <row r="49" spans="9:12" ht="14.5" customHeight="1" x14ac:dyDescent="0.35">
      <c r="K49" s="6">
        <f>C7</f>
        <v>2.9</v>
      </c>
      <c r="L49" s="4" t="e">
        <f ca="1">_xll.PTreeNodeValue(treeCalc_1!$F$2,20)</f>
        <v>#NAME?</v>
      </c>
    </row>
    <row r="50" spans="9:12" ht="14.5" customHeight="1" x14ac:dyDescent="0.35">
      <c r="J50" s="12">
        <f>B17</f>
        <v>0.7</v>
      </c>
      <c r="K50" s="10" t="s">
        <v>53</v>
      </c>
    </row>
    <row r="51" spans="9:12" ht="14.5" customHeight="1" x14ac:dyDescent="0.35">
      <c r="J51" s="6"/>
      <c r="K51" s="11" t="e">
        <f ca="1">_xll.PTreeNodeValue(treeCalc_1!$F$2,18)</f>
        <v>#NAME?</v>
      </c>
    </row>
    <row r="52" spans="9:12" ht="14.5" customHeight="1" x14ac:dyDescent="0.35">
      <c r="K52" s="12">
        <f>1-K48</f>
        <v>0.4</v>
      </c>
      <c r="L52" s="5" t="e">
        <f ca="1">_xll.PTreeNodeProbability(treeCalc_1!$F$2,21)</f>
        <v>#NAME?</v>
      </c>
    </row>
    <row r="53" spans="9:12" ht="14.5" customHeight="1" x14ac:dyDescent="0.35">
      <c r="K53" s="6">
        <f>D7</f>
        <v>1.3</v>
      </c>
      <c r="L53" s="4" t="e">
        <f ca="1">_xll.PTreeNodeValue(treeCalc_1!$F$2,21)</f>
        <v>#NAME?</v>
      </c>
    </row>
    <row r="54" spans="9:12" ht="14.5" customHeight="1" x14ac:dyDescent="0.35">
      <c r="I54" s="9" t="e">
        <f ca="1">_xll.PTreeNodeDecision(treeCalc_1!$F$2,4)</f>
        <v>#NAME?</v>
      </c>
      <c r="J54" s="10" t="s">
        <v>53</v>
      </c>
    </row>
    <row r="55" spans="9:12" ht="14.5" customHeight="1" x14ac:dyDescent="0.35">
      <c r="I55" s="6">
        <f>-B7</f>
        <v>-0.3</v>
      </c>
      <c r="J55" s="11" t="e">
        <f ca="1">_xll.PTreeNodeValue(treeCalc_1!$F$2,4)</f>
        <v>#NAME?</v>
      </c>
    </row>
    <row r="56" spans="9:12" ht="14.5" customHeight="1" x14ac:dyDescent="0.35">
      <c r="K56" s="9" t="e">
        <f ca="1">_xll.PTreeNodeDecision(treeCalc_1!$F$2,22)</f>
        <v>#NAME?</v>
      </c>
      <c r="L56" s="5" t="e">
        <f ca="1">_xll.PTreeNodeProbability(treeCalc_1!$F$2,22)</f>
        <v>#NAME?</v>
      </c>
    </row>
    <row r="57" spans="9:12" ht="14.5" customHeight="1" x14ac:dyDescent="0.35">
      <c r="K57" s="6">
        <f>C4</f>
        <v>2.1</v>
      </c>
      <c r="L57" s="4" t="e">
        <f ca="1">_xll.PTreeNodeValue(treeCalc_1!$F$2,22)</f>
        <v>#NAME?</v>
      </c>
    </row>
    <row r="58" spans="9:12" ht="14.5" customHeight="1" x14ac:dyDescent="0.35">
      <c r="J58" s="12">
        <f>1-J50</f>
        <v>0.30000000000000004</v>
      </c>
      <c r="K58" s="7" t="s">
        <v>47</v>
      </c>
    </row>
    <row r="59" spans="9:12" ht="14.5" customHeight="1" x14ac:dyDescent="0.35">
      <c r="J59" s="6"/>
      <c r="K59" s="8" t="e">
        <f ca="1">_xll.PTreeNodeValue(treeCalc_1!$F$2,19)</f>
        <v>#NAME?</v>
      </c>
    </row>
    <row r="60" spans="9:12" ht="14.5" customHeight="1" x14ac:dyDescent="0.35">
      <c r="K60" s="9" t="e">
        <f ca="1">_xll.PTreeNodeDecision(treeCalc_1!$F$2,23)</f>
        <v>#NAME?</v>
      </c>
      <c r="L60" s="5" t="e">
        <f ca="1">_xll.PTreeNodeProbability(treeCalc_1!$F$2,23)</f>
        <v>#NAME?</v>
      </c>
    </row>
    <row r="61" spans="9:12" ht="14.5" customHeight="1" x14ac:dyDescent="0.35">
      <c r="K61" s="6">
        <f>C5</f>
        <v>2.4</v>
      </c>
      <c r="L61" s="4" t="e">
        <f ca="1">_xll.PTreeNodeValue(treeCalc_1!$F$2,23)</f>
        <v>#NAME?</v>
      </c>
    </row>
  </sheetData>
  <mergeCells count="2">
    <mergeCell ref="B22:C22"/>
    <mergeCell ref="C2:D2"/>
  </mergeCells>
  <pageMargins left="0.7" right="0.7" top="0.75" bottom="0.75" header="0.3" footer="0.3"/>
  <ignoredErrors>
    <ignoredError sqref="L48:L49 K52:L52 K56:L56 I54 K60:L60" evalError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0AC9-5631-43A5-88AF-21CE0A8ABF99}">
  <dimension ref="B1:J35"/>
  <sheetViews>
    <sheetView showGridLines="0" topLeftCell="B1" zoomScale="77" zoomScaleNormal="77" workbookViewId="0">
      <selection activeCell="U24" sqref="U24"/>
    </sheetView>
  </sheetViews>
  <sheetFormatPr defaultColWidth="9.08984375" defaultRowHeight="14.5" x14ac:dyDescent="0.35"/>
  <cols>
    <col min="1" max="1" width="0.26953125" customWidth="1"/>
    <col min="2" max="2" width="3.6328125" bestFit="1" customWidth="1"/>
    <col min="3" max="3" width="30.6328125" customWidth="1"/>
    <col min="4" max="4" width="3" bestFit="1" customWidth="1"/>
    <col min="5" max="5" width="4.26953125" bestFit="1" customWidth="1"/>
    <col min="6" max="6" width="7.36328125" bestFit="1" customWidth="1"/>
    <col min="7" max="7" width="4" bestFit="1" customWidth="1"/>
    <col min="8" max="8" width="4.26953125" bestFit="1" customWidth="1"/>
    <col min="9" max="9" width="7.36328125" bestFit="1" customWidth="1"/>
    <col min="10" max="10" width="4" bestFit="1" customWidth="1"/>
  </cols>
  <sheetData>
    <row r="1" spans="2:2" s="13" customFormat="1" ht="17.5" x14ac:dyDescent="0.35">
      <c r="B1" s="16" t="s">
        <v>138</v>
      </c>
    </row>
    <row r="2" spans="2:2" s="14" customFormat="1" ht="10" x14ac:dyDescent="0.2">
      <c r="B2" s="17" t="s">
        <v>77</v>
      </c>
    </row>
    <row r="3" spans="2:2" s="14" customFormat="1" ht="10" x14ac:dyDescent="0.2">
      <c r="B3" s="17" t="s">
        <v>155</v>
      </c>
    </row>
    <row r="4" spans="2:2" s="15" customFormat="1" ht="10" x14ac:dyDescent="0.2">
      <c r="B4" s="18" t="s">
        <v>127</v>
      </c>
    </row>
    <row r="27" spans="2:10" ht="15" thickBot="1" x14ac:dyDescent="0.4"/>
    <row r="28" spans="2:10" x14ac:dyDescent="0.35">
      <c r="B28" s="88" t="s">
        <v>139</v>
      </c>
      <c r="C28" s="89"/>
      <c r="D28" s="89"/>
      <c r="E28" s="89"/>
      <c r="F28" s="89"/>
      <c r="G28" s="89"/>
      <c r="H28" s="89"/>
      <c r="I28" s="89"/>
      <c r="J28" s="90"/>
    </row>
    <row r="29" spans="2:10" ht="15" thickBot="1" x14ac:dyDescent="0.4">
      <c r="B29" s="97" t="s">
        <v>140</v>
      </c>
      <c r="C29" s="98"/>
      <c r="D29" s="98"/>
      <c r="E29" s="98"/>
      <c r="F29" s="98"/>
      <c r="G29" s="98"/>
      <c r="H29" s="98"/>
      <c r="I29" s="98"/>
      <c r="J29" s="99"/>
    </row>
    <row r="30" spans="2:10" x14ac:dyDescent="0.35">
      <c r="B30" s="67"/>
      <c r="C30" s="19"/>
      <c r="D30" s="19"/>
      <c r="E30" s="100" t="s">
        <v>98</v>
      </c>
      <c r="F30" s="101"/>
      <c r="G30" s="101"/>
      <c r="H30" s="100" t="s">
        <v>99</v>
      </c>
      <c r="I30" s="101"/>
      <c r="J30" s="104"/>
    </row>
    <row r="31" spans="2:10" x14ac:dyDescent="0.35">
      <c r="B31" s="68"/>
      <c r="C31" s="69"/>
      <c r="D31" s="73"/>
      <c r="E31" s="102" t="s">
        <v>133</v>
      </c>
      <c r="F31" s="103"/>
      <c r="G31" s="73" t="s">
        <v>131</v>
      </c>
      <c r="H31" s="102" t="s">
        <v>133</v>
      </c>
      <c r="I31" s="103"/>
      <c r="J31" s="70" t="s">
        <v>131</v>
      </c>
    </row>
    <row r="32" spans="2:10" x14ac:dyDescent="0.35">
      <c r="B32" s="71" t="s">
        <v>141</v>
      </c>
      <c r="C32" s="72" t="s">
        <v>142</v>
      </c>
      <c r="D32" s="74" t="s">
        <v>143</v>
      </c>
      <c r="E32" s="20" t="s">
        <v>85</v>
      </c>
      <c r="F32" s="30" t="s">
        <v>132</v>
      </c>
      <c r="G32" s="30" t="s">
        <v>85</v>
      </c>
      <c r="H32" s="20" t="s">
        <v>85</v>
      </c>
      <c r="I32" s="30" t="s">
        <v>132</v>
      </c>
      <c r="J32" s="21" t="s">
        <v>85</v>
      </c>
    </row>
    <row r="33" spans="2:10" x14ac:dyDescent="0.35">
      <c r="B33" s="65">
        <v>1</v>
      </c>
      <c r="C33" s="75" t="s">
        <v>156</v>
      </c>
      <c r="D33" s="76" t="s">
        <v>144</v>
      </c>
      <c r="E33" s="26">
        <v>2.17</v>
      </c>
      <c r="F33" s="61">
        <v>0</v>
      </c>
      <c r="G33" s="31">
        <v>1</v>
      </c>
      <c r="H33" s="26">
        <v>4</v>
      </c>
      <c r="I33" s="61">
        <v>0.84331797235023043</v>
      </c>
      <c r="J33" s="27">
        <v>4</v>
      </c>
    </row>
    <row r="34" spans="2:10" x14ac:dyDescent="0.35">
      <c r="B34" s="65">
        <v>2</v>
      </c>
      <c r="C34" s="75" t="s">
        <v>145</v>
      </c>
      <c r="D34" s="76" t="s">
        <v>146</v>
      </c>
      <c r="E34" s="26">
        <v>2.1280000000000001</v>
      </c>
      <c r="F34" s="61">
        <v>-1.9354838709677333E-2</v>
      </c>
      <c r="G34" s="31">
        <v>0.1</v>
      </c>
      <c r="H34" s="26">
        <v>2.3659999999999997</v>
      </c>
      <c r="I34" s="61">
        <v>9.0322580645161174E-2</v>
      </c>
      <c r="J34" s="27">
        <v>0.95</v>
      </c>
    </row>
    <row r="35" spans="2:10" ht="15" thickBot="1" x14ac:dyDescent="0.4">
      <c r="B35" s="66">
        <v>3</v>
      </c>
      <c r="C35" s="77" t="s">
        <v>147</v>
      </c>
      <c r="D35" s="78" t="s">
        <v>148</v>
      </c>
      <c r="E35" s="28">
        <v>2.17</v>
      </c>
      <c r="F35" s="62">
        <v>0</v>
      </c>
      <c r="G35" s="32">
        <v>0.1</v>
      </c>
      <c r="H35" s="28">
        <v>2.17</v>
      </c>
      <c r="I35" s="62">
        <v>0</v>
      </c>
      <c r="J35" s="29">
        <v>0.1</v>
      </c>
    </row>
  </sheetData>
  <mergeCells count="6">
    <mergeCell ref="B28:J28"/>
    <mergeCell ref="B29:J29"/>
    <mergeCell ref="E30:G30"/>
    <mergeCell ref="E31:F31"/>
    <mergeCell ref="H30:J30"/>
    <mergeCell ref="H31:I3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B7D7-0E6C-4746-80A7-CF1E789197AC}">
  <dimension ref="B1:E111"/>
  <sheetViews>
    <sheetView showGridLines="0" topLeftCell="A8" workbookViewId="0">
      <selection activeCell="I8" sqref="I8"/>
    </sheetView>
  </sheetViews>
  <sheetFormatPr defaultColWidth="9.08984375" defaultRowHeight="14.5" x14ac:dyDescent="0.35"/>
  <cols>
    <col min="1" max="1" width="0.26953125" customWidth="1"/>
    <col min="2" max="5" width="15.6328125" customWidth="1"/>
  </cols>
  <sheetData>
    <row r="1" spans="2:2" s="13" customFormat="1" ht="17.5" x14ac:dyDescent="0.35">
      <c r="B1" s="16" t="s">
        <v>157</v>
      </c>
    </row>
    <row r="2" spans="2:2" s="14" customFormat="1" ht="10" x14ac:dyDescent="0.2">
      <c r="B2" s="17" t="s">
        <v>77</v>
      </c>
    </row>
    <row r="3" spans="2:2" s="14" customFormat="1" ht="10" x14ac:dyDescent="0.2">
      <c r="B3" s="17" t="s">
        <v>160</v>
      </c>
    </row>
    <row r="4" spans="2:2" s="14" customFormat="1" ht="10" x14ac:dyDescent="0.2">
      <c r="B4" s="17" t="s">
        <v>158</v>
      </c>
    </row>
    <row r="5" spans="2:2" s="14" customFormat="1" ht="10" x14ac:dyDescent="0.2">
      <c r="B5" s="17" t="s">
        <v>161</v>
      </c>
    </row>
    <row r="6" spans="2:2" s="15" customFormat="1" ht="10" x14ac:dyDescent="0.2">
      <c r="B6" s="18" t="s">
        <v>162</v>
      </c>
    </row>
    <row r="38" spans="2:5" ht="15" thickBot="1" x14ac:dyDescent="0.4"/>
    <row r="39" spans="2:5" ht="15" thickBot="1" x14ac:dyDescent="0.4">
      <c r="B39" s="88" t="s">
        <v>159</v>
      </c>
      <c r="C39" s="89"/>
      <c r="D39" s="89"/>
      <c r="E39" s="90"/>
    </row>
    <row r="40" spans="2:5" x14ac:dyDescent="0.35">
      <c r="B40" s="105" t="s">
        <v>50</v>
      </c>
      <c r="C40" s="101"/>
      <c r="D40" s="100" t="s">
        <v>51</v>
      </c>
      <c r="E40" s="104"/>
    </row>
    <row r="41" spans="2:5" ht="22" x14ac:dyDescent="0.35">
      <c r="B41" s="81" t="s">
        <v>156</v>
      </c>
      <c r="C41" s="83" t="s">
        <v>145</v>
      </c>
      <c r="D41" s="82" t="s">
        <v>156</v>
      </c>
      <c r="E41" s="84" t="s">
        <v>145</v>
      </c>
    </row>
    <row r="42" spans="2:5" x14ac:dyDescent="0.35">
      <c r="B42" s="79">
        <v>2.2000000000000002</v>
      </c>
      <c r="C42" s="31">
        <v>0.1</v>
      </c>
      <c r="D42" s="26">
        <v>1</v>
      </c>
      <c r="E42" s="27">
        <v>0.1</v>
      </c>
    </row>
    <row r="43" spans="2:5" x14ac:dyDescent="0.35">
      <c r="B43" s="79">
        <v>2.2000000000000002</v>
      </c>
      <c r="C43" s="31">
        <v>0.185</v>
      </c>
      <c r="D43" s="26">
        <v>1</v>
      </c>
      <c r="E43" s="27">
        <v>0.185</v>
      </c>
    </row>
    <row r="44" spans="2:5" x14ac:dyDescent="0.35">
      <c r="B44" s="79">
        <v>2.2000000000000002</v>
      </c>
      <c r="C44" s="31">
        <v>0.27</v>
      </c>
      <c r="D44" s="26">
        <v>1</v>
      </c>
      <c r="E44" s="27">
        <v>0.27</v>
      </c>
    </row>
    <row r="45" spans="2:5" x14ac:dyDescent="0.35">
      <c r="B45" s="79">
        <v>2.2000000000000002</v>
      </c>
      <c r="C45" s="31">
        <v>0.35499999999999998</v>
      </c>
      <c r="D45" s="26">
        <v>1</v>
      </c>
      <c r="E45" s="27">
        <v>0.35499999999999998</v>
      </c>
    </row>
    <row r="46" spans="2:5" x14ac:dyDescent="0.35">
      <c r="B46" s="79">
        <v>2.5</v>
      </c>
      <c r="C46" s="31">
        <v>0.1</v>
      </c>
      <c r="D46" s="26">
        <v>1</v>
      </c>
      <c r="E46" s="27">
        <v>0.44</v>
      </c>
    </row>
    <row r="47" spans="2:5" x14ac:dyDescent="0.35">
      <c r="B47" s="79">
        <v>2.5</v>
      </c>
      <c r="C47" s="31">
        <v>0.185</v>
      </c>
      <c r="D47" s="26">
        <v>1</v>
      </c>
      <c r="E47" s="27">
        <v>0.52500000000000002</v>
      </c>
    </row>
    <row r="48" spans="2:5" x14ac:dyDescent="0.35">
      <c r="B48" s="79">
        <v>2.5</v>
      </c>
      <c r="C48" s="31">
        <v>0.27</v>
      </c>
      <c r="D48" s="26">
        <v>1</v>
      </c>
      <c r="E48" s="27">
        <v>0.61</v>
      </c>
    </row>
    <row r="49" spans="2:5" x14ac:dyDescent="0.35">
      <c r="B49" s="79">
        <v>2.5</v>
      </c>
      <c r="C49" s="31">
        <v>0.35499999999999998</v>
      </c>
      <c r="D49" s="26">
        <v>1</v>
      </c>
      <c r="E49" s="27">
        <v>0.69499999999999995</v>
      </c>
    </row>
    <row r="50" spans="2:5" x14ac:dyDescent="0.35">
      <c r="B50" s="79">
        <v>2.5</v>
      </c>
      <c r="C50" s="31">
        <v>0.44</v>
      </c>
      <c r="D50" s="26">
        <v>1</v>
      </c>
      <c r="E50" s="27">
        <v>0.77999999999999992</v>
      </c>
    </row>
    <row r="51" spans="2:5" x14ac:dyDescent="0.35">
      <c r="B51" s="79">
        <v>2.5</v>
      </c>
      <c r="C51" s="31">
        <v>0.52500000000000002</v>
      </c>
      <c r="D51" s="26">
        <v>1</v>
      </c>
      <c r="E51" s="27">
        <v>0.86499999999999999</v>
      </c>
    </row>
    <row r="52" spans="2:5" x14ac:dyDescent="0.35">
      <c r="B52" s="79">
        <v>2.5</v>
      </c>
      <c r="C52" s="31">
        <v>0.61</v>
      </c>
      <c r="D52" s="26">
        <v>1</v>
      </c>
      <c r="E52" s="27">
        <v>0.95</v>
      </c>
    </row>
    <row r="53" spans="2:5" x14ac:dyDescent="0.35">
      <c r="B53" s="79">
        <v>2.5</v>
      </c>
      <c r="C53" s="31">
        <v>0.69499999999999995</v>
      </c>
      <c r="D53" s="26">
        <v>1.3</v>
      </c>
      <c r="E53" s="27">
        <v>0.1</v>
      </c>
    </row>
    <row r="54" spans="2:5" x14ac:dyDescent="0.35">
      <c r="B54" s="79">
        <v>2.5</v>
      </c>
      <c r="C54" s="31">
        <v>0.77999999999999992</v>
      </c>
      <c r="D54" s="26">
        <v>1.3</v>
      </c>
      <c r="E54" s="27">
        <v>0.185</v>
      </c>
    </row>
    <row r="55" spans="2:5" x14ac:dyDescent="0.35">
      <c r="B55" s="79">
        <v>2.5</v>
      </c>
      <c r="C55" s="31">
        <v>0.86499999999999999</v>
      </c>
      <c r="D55" s="26">
        <v>1.3</v>
      </c>
      <c r="E55" s="27">
        <v>0.27</v>
      </c>
    </row>
    <row r="56" spans="2:5" x14ac:dyDescent="0.35">
      <c r="B56" s="79">
        <v>2.5</v>
      </c>
      <c r="C56" s="31">
        <v>0.95</v>
      </c>
      <c r="D56" s="26">
        <v>1.3</v>
      </c>
      <c r="E56" s="27">
        <v>0.35499999999999998</v>
      </c>
    </row>
    <row r="57" spans="2:5" x14ac:dyDescent="0.35">
      <c r="B57" s="79">
        <v>2.8</v>
      </c>
      <c r="C57" s="31">
        <v>0.1</v>
      </c>
      <c r="D57" s="26">
        <v>1.3</v>
      </c>
      <c r="E57" s="27">
        <v>0.44</v>
      </c>
    </row>
    <row r="58" spans="2:5" x14ac:dyDescent="0.35">
      <c r="B58" s="79">
        <v>2.8</v>
      </c>
      <c r="C58" s="31">
        <v>0.185</v>
      </c>
      <c r="D58" s="26">
        <v>1.3</v>
      </c>
      <c r="E58" s="27">
        <v>0.52500000000000002</v>
      </c>
    </row>
    <row r="59" spans="2:5" x14ac:dyDescent="0.35">
      <c r="B59" s="79">
        <v>2.8</v>
      </c>
      <c r="C59" s="31">
        <v>0.27</v>
      </c>
      <c r="D59" s="26">
        <v>1.3</v>
      </c>
      <c r="E59" s="27">
        <v>0.61</v>
      </c>
    </row>
    <row r="60" spans="2:5" x14ac:dyDescent="0.35">
      <c r="B60" s="79">
        <v>2.8</v>
      </c>
      <c r="C60" s="31">
        <v>0.35499999999999998</v>
      </c>
      <c r="D60" s="26">
        <v>1.3</v>
      </c>
      <c r="E60" s="27">
        <v>0.69499999999999995</v>
      </c>
    </row>
    <row r="61" spans="2:5" x14ac:dyDescent="0.35">
      <c r="B61" s="79">
        <v>2.8</v>
      </c>
      <c r="C61" s="31">
        <v>0.44</v>
      </c>
      <c r="D61" s="26">
        <v>1.3</v>
      </c>
      <c r="E61" s="27">
        <v>0.77999999999999992</v>
      </c>
    </row>
    <row r="62" spans="2:5" x14ac:dyDescent="0.35">
      <c r="B62" s="79">
        <v>2.8</v>
      </c>
      <c r="C62" s="31">
        <v>0.52500000000000002</v>
      </c>
      <c r="D62" s="26">
        <v>1.3</v>
      </c>
      <c r="E62" s="27">
        <v>0.86499999999999999</v>
      </c>
    </row>
    <row r="63" spans="2:5" x14ac:dyDescent="0.35">
      <c r="B63" s="79">
        <v>2.8</v>
      </c>
      <c r="C63" s="31">
        <v>0.61</v>
      </c>
      <c r="D63" s="26">
        <v>1.3</v>
      </c>
      <c r="E63" s="27">
        <v>0.95</v>
      </c>
    </row>
    <row r="64" spans="2:5" x14ac:dyDescent="0.35">
      <c r="B64" s="79">
        <v>2.8</v>
      </c>
      <c r="C64" s="31">
        <v>0.69499999999999995</v>
      </c>
      <c r="D64" s="26">
        <v>1.6</v>
      </c>
      <c r="E64" s="27">
        <v>0.1</v>
      </c>
    </row>
    <row r="65" spans="2:5" x14ac:dyDescent="0.35">
      <c r="B65" s="79">
        <v>2.8</v>
      </c>
      <c r="C65" s="31">
        <v>0.77999999999999992</v>
      </c>
      <c r="D65" s="26">
        <v>1.6</v>
      </c>
      <c r="E65" s="27">
        <v>0.185</v>
      </c>
    </row>
    <row r="66" spans="2:5" x14ac:dyDescent="0.35">
      <c r="B66" s="79">
        <v>2.8</v>
      </c>
      <c r="C66" s="31">
        <v>0.86499999999999999</v>
      </c>
      <c r="D66" s="26">
        <v>1.6</v>
      </c>
      <c r="E66" s="27">
        <v>0.27</v>
      </c>
    </row>
    <row r="67" spans="2:5" x14ac:dyDescent="0.35">
      <c r="B67" s="79">
        <v>2.8</v>
      </c>
      <c r="C67" s="31">
        <v>0.95</v>
      </c>
      <c r="D67" s="26">
        <v>1.6</v>
      </c>
      <c r="E67" s="27">
        <v>0.35499999999999998</v>
      </c>
    </row>
    <row r="68" spans="2:5" x14ac:dyDescent="0.35">
      <c r="B68" s="79">
        <v>3.1</v>
      </c>
      <c r="C68" s="31">
        <v>0.1</v>
      </c>
      <c r="D68" s="26">
        <v>1.6</v>
      </c>
      <c r="E68" s="27">
        <v>0.44</v>
      </c>
    </row>
    <row r="69" spans="2:5" x14ac:dyDescent="0.35">
      <c r="B69" s="79">
        <v>3.1</v>
      </c>
      <c r="C69" s="31">
        <v>0.185</v>
      </c>
      <c r="D69" s="26">
        <v>1.6</v>
      </c>
      <c r="E69" s="27">
        <v>0.52500000000000002</v>
      </c>
    </row>
    <row r="70" spans="2:5" x14ac:dyDescent="0.35">
      <c r="B70" s="79">
        <v>3.1</v>
      </c>
      <c r="C70" s="31">
        <v>0.27</v>
      </c>
      <c r="D70" s="26">
        <v>1.6</v>
      </c>
      <c r="E70" s="27">
        <v>0.61</v>
      </c>
    </row>
    <row r="71" spans="2:5" x14ac:dyDescent="0.35">
      <c r="B71" s="79">
        <v>3.1</v>
      </c>
      <c r="C71" s="31">
        <v>0.35499999999999998</v>
      </c>
      <c r="D71" s="26">
        <v>1.6</v>
      </c>
      <c r="E71" s="27">
        <v>0.69499999999999995</v>
      </c>
    </row>
    <row r="72" spans="2:5" x14ac:dyDescent="0.35">
      <c r="B72" s="79">
        <v>3.1</v>
      </c>
      <c r="C72" s="31">
        <v>0.44</v>
      </c>
      <c r="D72" s="26">
        <v>1.6</v>
      </c>
      <c r="E72" s="27">
        <v>0.77999999999999992</v>
      </c>
    </row>
    <row r="73" spans="2:5" x14ac:dyDescent="0.35">
      <c r="B73" s="79">
        <v>3.1</v>
      </c>
      <c r="C73" s="31">
        <v>0.52500000000000002</v>
      </c>
      <c r="D73" s="26">
        <v>1.6</v>
      </c>
      <c r="E73" s="27">
        <v>0.86499999999999999</v>
      </c>
    </row>
    <row r="74" spans="2:5" x14ac:dyDescent="0.35">
      <c r="B74" s="79">
        <v>3.1</v>
      </c>
      <c r="C74" s="31">
        <v>0.61</v>
      </c>
      <c r="D74" s="26">
        <v>1.6</v>
      </c>
      <c r="E74" s="27">
        <v>0.95</v>
      </c>
    </row>
    <row r="75" spans="2:5" x14ac:dyDescent="0.35">
      <c r="B75" s="79">
        <v>3.1</v>
      </c>
      <c r="C75" s="31">
        <v>0.69499999999999995</v>
      </c>
      <c r="D75" s="26">
        <v>1.9</v>
      </c>
      <c r="E75" s="27">
        <v>0.1</v>
      </c>
    </row>
    <row r="76" spans="2:5" x14ac:dyDescent="0.35">
      <c r="B76" s="79">
        <v>3.1</v>
      </c>
      <c r="C76" s="31">
        <v>0.77999999999999992</v>
      </c>
      <c r="D76" s="26">
        <v>1.9</v>
      </c>
      <c r="E76" s="27">
        <v>0.185</v>
      </c>
    </row>
    <row r="77" spans="2:5" x14ac:dyDescent="0.35">
      <c r="B77" s="79">
        <v>3.1</v>
      </c>
      <c r="C77" s="31">
        <v>0.86499999999999999</v>
      </c>
      <c r="D77" s="26">
        <v>1.9</v>
      </c>
      <c r="E77" s="27">
        <v>0.27</v>
      </c>
    </row>
    <row r="78" spans="2:5" x14ac:dyDescent="0.35">
      <c r="B78" s="79">
        <v>3.1</v>
      </c>
      <c r="C78" s="31">
        <v>0.95</v>
      </c>
      <c r="D78" s="26">
        <v>1.9</v>
      </c>
      <c r="E78" s="27">
        <v>0.35499999999999998</v>
      </c>
    </row>
    <row r="79" spans="2:5" x14ac:dyDescent="0.35">
      <c r="B79" s="79">
        <v>3.4</v>
      </c>
      <c r="C79" s="31">
        <v>0.1</v>
      </c>
      <c r="D79" s="26">
        <v>1.9</v>
      </c>
      <c r="E79" s="27">
        <v>0.44</v>
      </c>
    </row>
    <row r="80" spans="2:5" x14ac:dyDescent="0.35">
      <c r="B80" s="79">
        <v>3.4</v>
      </c>
      <c r="C80" s="31">
        <v>0.185</v>
      </c>
      <c r="D80" s="26">
        <v>1.9</v>
      </c>
      <c r="E80" s="27">
        <v>0.52500000000000002</v>
      </c>
    </row>
    <row r="81" spans="2:5" x14ac:dyDescent="0.35">
      <c r="B81" s="79">
        <v>3.4</v>
      </c>
      <c r="C81" s="31">
        <v>0.27</v>
      </c>
      <c r="D81" s="26">
        <v>1.9</v>
      </c>
      <c r="E81" s="27">
        <v>0.61</v>
      </c>
    </row>
    <row r="82" spans="2:5" x14ac:dyDescent="0.35">
      <c r="B82" s="79">
        <v>3.4</v>
      </c>
      <c r="C82" s="31">
        <v>0.35499999999999998</v>
      </c>
      <c r="D82" s="26">
        <v>1.9</v>
      </c>
      <c r="E82" s="27">
        <v>0.69499999999999995</v>
      </c>
    </row>
    <row r="83" spans="2:5" x14ac:dyDescent="0.35">
      <c r="B83" s="79">
        <v>3.4</v>
      </c>
      <c r="C83" s="31">
        <v>0.44</v>
      </c>
      <c r="D83" s="26">
        <v>1.9</v>
      </c>
      <c r="E83" s="27">
        <v>0.77999999999999992</v>
      </c>
    </row>
    <row r="84" spans="2:5" x14ac:dyDescent="0.35">
      <c r="B84" s="79">
        <v>3.4</v>
      </c>
      <c r="C84" s="31">
        <v>0.52500000000000002</v>
      </c>
      <c r="D84" s="26">
        <v>1.9</v>
      </c>
      <c r="E84" s="27">
        <v>0.86499999999999999</v>
      </c>
    </row>
    <row r="85" spans="2:5" x14ac:dyDescent="0.35">
      <c r="B85" s="79">
        <v>3.4</v>
      </c>
      <c r="C85" s="31">
        <v>0.61</v>
      </c>
      <c r="D85" s="26">
        <v>1.9</v>
      </c>
      <c r="E85" s="27">
        <v>0.95</v>
      </c>
    </row>
    <row r="86" spans="2:5" x14ac:dyDescent="0.35">
      <c r="B86" s="79">
        <v>3.4</v>
      </c>
      <c r="C86" s="31">
        <v>0.69499999999999995</v>
      </c>
      <c r="D86" s="26">
        <v>2.2000000000000002</v>
      </c>
      <c r="E86" s="27">
        <v>0.44</v>
      </c>
    </row>
    <row r="87" spans="2:5" x14ac:dyDescent="0.35">
      <c r="B87" s="79">
        <v>3.4</v>
      </c>
      <c r="C87" s="31">
        <v>0.77999999999999992</v>
      </c>
      <c r="D87" s="26">
        <v>2.2000000000000002</v>
      </c>
      <c r="E87" s="27">
        <v>0.52500000000000002</v>
      </c>
    </row>
    <row r="88" spans="2:5" x14ac:dyDescent="0.35">
      <c r="B88" s="79">
        <v>3.4</v>
      </c>
      <c r="C88" s="31">
        <v>0.86499999999999999</v>
      </c>
      <c r="D88" s="26">
        <v>2.2000000000000002</v>
      </c>
      <c r="E88" s="27">
        <v>0.61</v>
      </c>
    </row>
    <row r="89" spans="2:5" x14ac:dyDescent="0.35">
      <c r="B89" s="79">
        <v>3.4</v>
      </c>
      <c r="C89" s="31">
        <v>0.95</v>
      </c>
      <c r="D89" s="26">
        <v>2.2000000000000002</v>
      </c>
      <c r="E89" s="27">
        <v>0.69499999999999995</v>
      </c>
    </row>
    <row r="90" spans="2:5" x14ac:dyDescent="0.35">
      <c r="B90" s="79">
        <v>3.7</v>
      </c>
      <c r="C90" s="31">
        <v>0.1</v>
      </c>
      <c r="D90" s="26">
        <v>2.2000000000000002</v>
      </c>
      <c r="E90" s="27">
        <v>0.77999999999999992</v>
      </c>
    </row>
    <row r="91" spans="2:5" x14ac:dyDescent="0.35">
      <c r="B91" s="79">
        <v>3.7</v>
      </c>
      <c r="C91" s="31">
        <v>0.185</v>
      </c>
      <c r="D91" s="26">
        <v>2.2000000000000002</v>
      </c>
      <c r="E91" s="27">
        <v>0.86499999999999999</v>
      </c>
    </row>
    <row r="92" spans="2:5" x14ac:dyDescent="0.35">
      <c r="B92" s="79">
        <v>3.7</v>
      </c>
      <c r="C92" s="31">
        <v>0.27</v>
      </c>
      <c r="D92" s="26">
        <v>2.2000000000000002</v>
      </c>
      <c r="E92" s="27">
        <v>0.95</v>
      </c>
    </row>
    <row r="93" spans="2:5" x14ac:dyDescent="0.35">
      <c r="B93" s="79">
        <v>3.7</v>
      </c>
      <c r="C93" s="31">
        <v>0.35499999999999998</v>
      </c>
      <c r="D93" s="26"/>
      <c r="E93" s="27"/>
    </row>
    <row r="94" spans="2:5" x14ac:dyDescent="0.35">
      <c r="B94" s="79">
        <v>3.7</v>
      </c>
      <c r="C94" s="31">
        <v>0.44</v>
      </c>
      <c r="D94" s="26"/>
      <c r="E94" s="27"/>
    </row>
    <row r="95" spans="2:5" x14ac:dyDescent="0.35">
      <c r="B95" s="79">
        <v>3.7</v>
      </c>
      <c r="C95" s="31">
        <v>0.52500000000000002</v>
      </c>
      <c r="D95" s="26"/>
      <c r="E95" s="27"/>
    </row>
    <row r="96" spans="2:5" x14ac:dyDescent="0.35">
      <c r="B96" s="79">
        <v>3.7</v>
      </c>
      <c r="C96" s="31">
        <v>0.61</v>
      </c>
      <c r="D96" s="26"/>
      <c r="E96" s="27"/>
    </row>
    <row r="97" spans="2:5" x14ac:dyDescent="0.35">
      <c r="B97" s="79">
        <v>3.7</v>
      </c>
      <c r="C97" s="31">
        <v>0.69499999999999995</v>
      </c>
      <c r="D97" s="26"/>
      <c r="E97" s="27"/>
    </row>
    <row r="98" spans="2:5" x14ac:dyDescent="0.35">
      <c r="B98" s="79">
        <v>3.7</v>
      </c>
      <c r="C98" s="31">
        <v>0.77999999999999992</v>
      </c>
      <c r="D98" s="26"/>
      <c r="E98" s="27"/>
    </row>
    <row r="99" spans="2:5" x14ac:dyDescent="0.35">
      <c r="B99" s="79">
        <v>3.7</v>
      </c>
      <c r="C99" s="31">
        <v>0.86499999999999999</v>
      </c>
      <c r="D99" s="26"/>
      <c r="E99" s="27"/>
    </row>
    <row r="100" spans="2:5" x14ac:dyDescent="0.35">
      <c r="B100" s="79">
        <v>3.7</v>
      </c>
      <c r="C100" s="31">
        <v>0.95</v>
      </c>
      <c r="D100" s="26"/>
      <c r="E100" s="27"/>
    </row>
    <row r="101" spans="2:5" x14ac:dyDescent="0.35">
      <c r="B101" s="79">
        <v>4</v>
      </c>
      <c r="C101" s="31">
        <v>0.1</v>
      </c>
      <c r="D101" s="26"/>
      <c r="E101" s="27"/>
    </row>
    <row r="102" spans="2:5" x14ac:dyDescent="0.35">
      <c r="B102" s="79">
        <v>4</v>
      </c>
      <c r="C102" s="31">
        <v>0.185</v>
      </c>
      <c r="D102" s="26"/>
      <c r="E102" s="27"/>
    </row>
    <row r="103" spans="2:5" x14ac:dyDescent="0.35">
      <c r="B103" s="79">
        <v>4</v>
      </c>
      <c r="C103" s="31">
        <v>0.27</v>
      </c>
      <c r="D103" s="26"/>
      <c r="E103" s="27"/>
    </row>
    <row r="104" spans="2:5" x14ac:dyDescent="0.35">
      <c r="B104" s="79">
        <v>4</v>
      </c>
      <c r="C104" s="31">
        <v>0.35499999999999998</v>
      </c>
      <c r="D104" s="26"/>
      <c r="E104" s="27"/>
    </row>
    <row r="105" spans="2:5" x14ac:dyDescent="0.35">
      <c r="B105" s="79">
        <v>4</v>
      </c>
      <c r="C105" s="31">
        <v>0.44</v>
      </c>
      <c r="D105" s="26"/>
      <c r="E105" s="27"/>
    </row>
    <row r="106" spans="2:5" x14ac:dyDescent="0.35">
      <c r="B106" s="79">
        <v>4</v>
      </c>
      <c r="C106" s="31">
        <v>0.52500000000000002</v>
      </c>
      <c r="D106" s="26"/>
      <c r="E106" s="27"/>
    </row>
    <row r="107" spans="2:5" x14ac:dyDescent="0.35">
      <c r="B107" s="79">
        <v>4</v>
      </c>
      <c r="C107" s="31">
        <v>0.61</v>
      </c>
      <c r="D107" s="26"/>
      <c r="E107" s="27"/>
    </row>
    <row r="108" spans="2:5" x14ac:dyDescent="0.35">
      <c r="B108" s="79">
        <v>4</v>
      </c>
      <c r="C108" s="31">
        <v>0.69499999999999995</v>
      </c>
      <c r="D108" s="26"/>
      <c r="E108" s="27"/>
    </row>
    <row r="109" spans="2:5" x14ac:dyDescent="0.35">
      <c r="B109" s="79">
        <v>4</v>
      </c>
      <c r="C109" s="31">
        <v>0.77999999999999992</v>
      </c>
      <c r="D109" s="26"/>
      <c r="E109" s="27"/>
    </row>
    <row r="110" spans="2:5" x14ac:dyDescent="0.35">
      <c r="B110" s="79">
        <v>4</v>
      </c>
      <c r="C110" s="31">
        <v>0.86499999999999999</v>
      </c>
      <c r="D110" s="26"/>
      <c r="E110" s="27"/>
    </row>
    <row r="111" spans="2:5" ht="15" thickBot="1" x14ac:dyDescent="0.4">
      <c r="B111" s="80">
        <v>4</v>
      </c>
      <c r="C111" s="32">
        <v>0.95</v>
      </c>
      <c r="D111" s="28"/>
      <c r="E111" s="29"/>
    </row>
  </sheetData>
  <mergeCells count="3">
    <mergeCell ref="B39:E39"/>
    <mergeCell ref="B40:C40"/>
    <mergeCell ref="D40:E4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1B3A-D02B-43F7-A2AC-09454A73F719}">
  <dimension ref="B1:J42"/>
  <sheetViews>
    <sheetView showGridLines="0" workbookViewId="0">
      <selection activeCell="N7" sqref="N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" bestFit="1" customWidth="1"/>
    <col min="5" max="5" width="5.08984375" bestFit="1" customWidth="1"/>
    <col min="6" max="8" width="7.36328125" bestFit="1" customWidth="1"/>
    <col min="9" max="9" width="7.1796875" bestFit="1" customWidth="1"/>
    <col min="10" max="10" width="7.36328125" bestFit="1" customWidth="1"/>
  </cols>
  <sheetData>
    <row r="1" spans="2:2" s="13" customFormat="1" ht="17.5" x14ac:dyDescent="0.35">
      <c r="B1" s="16" t="s">
        <v>136</v>
      </c>
    </row>
    <row r="2" spans="2:2" s="14" customFormat="1" ht="10" x14ac:dyDescent="0.2">
      <c r="B2" s="17" t="s">
        <v>77</v>
      </c>
    </row>
    <row r="3" spans="2:2" s="14" customFormat="1" ht="10" x14ac:dyDescent="0.2">
      <c r="B3" s="17" t="s">
        <v>163</v>
      </c>
    </row>
    <row r="4" spans="2:2" s="14" customFormat="1" ht="10" x14ac:dyDescent="0.2">
      <c r="B4" s="17" t="s">
        <v>127</v>
      </c>
    </row>
    <row r="5" spans="2:2" s="15" customFormat="1" ht="10" x14ac:dyDescent="0.2">
      <c r="B5" s="18" t="s">
        <v>164</v>
      </c>
    </row>
    <row r="28" spans="2:10" ht="15" thickBot="1" x14ac:dyDescent="0.4"/>
    <row r="29" spans="2:10" ht="15" thickBot="1" x14ac:dyDescent="0.4">
      <c r="B29" s="88" t="s">
        <v>137</v>
      </c>
      <c r="C29" s="89"/>
      <c r="D29" s="89"/>
      <c r="E29" s="89"/>
      <c r="F29" s="89"/>
      <c r="G29" s="89"/>
      <c r="H29" s="89"/>
      <c r="I29" s="89"/>
      <c r="J29" s="90"/>
    </row>
    <row r="30" spans="2:10" x14ac:dyDescent="0.35">
      <c r="B30" s="22"/>
      <c r="C30" s="91" t="s">
        <v>131</v>
      </c>
      <c r="D30" s="95"/>
      <c r="E30" s="93" t="s">
        <v>50</v>
      </c>
      <c r="F30" s="95"/>
      <c r="G30" s="93" t="s">
        <v>51</v>
      </c>
      <c r="H30" s="95"/>
      <c r="I30" s="93" t="s">
        <v>52</v>
      </c>
      <c r="J30" s="96"/>
    </row>
    <row r="31" spans="2:10" x14ac:dyDescent="0.35">
      <c r="B31" s="23"/>
      <c r="C31" s="20" t="s">
        <v>85</v>
      </c>
      <c r="D31" s="30" t="s">
        <v>132</v>
      </c>
      <c r="E31" s="20" t="s">
        <v>85</v>
      </c>
      <c r="F31" s="30" t="s">
        <v>132</v>
      </c>
      <c r="G31" s="20" t="s">
        <v>85</v>
      </c>
      <c r="H31" s="30" t="s">
        <v>132</v>
      </c>
      <c r="I31" s="20" t="s">
        <v>85</v>
      </c>
      <c r="J31" s="21" t="s">
        <v>132</v>
      </c>
    </row>
    <row r="32" spans="2:10" x14ac:dyDescent="0.35">
      <c r="B32" s="24" t="s">
        <v>82</v>
      </c>
      <c r="C32" s="26">
        <v>0.1</v>
      </c>
      <c r="D32" s="61">
        <v>-0.83333333333333337</v>
      </c>
      <c r="E32" s="26">
        <v>2.1</v>
      </c>
      <c r="F32" s="61">
        <v>-3.2258064516128962E-2</v>
      </c>
      <c r="G32" s="26">
        <v>1.9450000000000003</v>
      </c>
      <c r="H32" s="61">
        <v>-0.1036866359447003</v>
      </c>
      <c r="I32" s="26">
        <v>1.4420000000000002</v>
      </c>
      <c r="J32" s="63">
        <v>-0.33548387096774185</v>
      </c>
    </row>
    <row r="33" spans="2:10" x14ac:dyDescent="0.35">
      <c r="B33" s="24" t="s">
        <v>83</v>
      </c>
      <c r="C33" s="26">
        <v>0.19</v>
      </c>
      <c r="D33" s="61">
        <v>-0.68333333333333335</v>
      </c>
      <c r="E33" s="26">
        <v>2.1</v>
      </c>
      <c r="F33" s="61">
        <v>-3.2258064516128962E-2</v>
      </c>
      <c r="G33" s="26">
        <v>1.9855000000000003</v>
      </c>
      <c r="H33" s="61">
        <v>-8.5023041474654226E-2</v>
      </c>
      <c r="I33" s="26">
        <v>1.5428000000000002</v>
      </c>
      <c r="J33" s="63">
        <v>-0.28903225806451605</v>
      </c>
    </row>
    <row r="34" spans="2:10" x14ac:dyDescent="0.35">
      <c r="B34" s="24" t="s">
        <v>84</v>
      </c>
      <c r="C34" s="26">
        <v>0.28000000000000003</v>
      </c>
      <c r="D34" s="61">
        <v>-0.53333333333333333</v>
      </c>
      <c r="E34" s="26">
        <v>2.1</v>
      </c>
      <c r="F34" s="61">
        <v>-3.2258064516128962E-2</v>
      </c>
      <c r="G34" s="26">
        <v>2.0260000000000002</v>
      </c>
      <c r="H34" s="61">
        <v>-6.6359447004608149E-2</v>
      </c>
      <c r="I34" s="26">
        <v>1.6435999999999999</v>
      </c>
      <c r="J34" s="63">
        <v>-0.24258064516129033</v>
      </c>
    </row>
    <row r="35" spans="2:10" x14ac:dyDescent="0.35">
      <c r="B35" s="24" t="s">
        <v>89</v>
      </c>
      <c r="C35" s="26">
        <v>0.37</v>
      </c>
      <c r="D35" s="61">
        <v>-0.3833333333333333</v>
      </c>
      <c r="E35" s="26">
        <v>2.1</v>
      </c>
      <c r="F35" s="61">
        <v>-3.2258064516128962E-2</v>
      </c>
      <c r="G35" s="26">
        <v>2.0665000000000004</v>
      </c>
      <c r="H35" s="61">
        <v>-4.7695852534561975E-2</v>
      </c>
      <c r="I35" s="26">
        <v>1.7444000000000002</v>
      </c>
      <c r="J35" s="63">
        <v>-0.19612903225806441</v>
      </c>
    </row>
    <row r="36" spans="2:10" x14ac:dyDescent="0.35">
      <c r="B36" s="24" t="s">
        <v>90</v>
      </c>
      <c r="C36" s="26">
        <v>0.46</v>
      </c>
      <c r="D36" s="61">
        <v>-0.23333333333333328</v>
      </c>
      <c r="E36" s="26">
        <v>2.1</v>
      </c>
      <c r="F36" s="61">
        <v>-3.2258064516128962E-2</v>
      </c>
      <c r="G36" s="26">
        <v>2.1070000000000002</v>
      </c>
      <c r="H36" s="61">
        <v>-2.9032258064516002E-2</v>
      </c>
      <c r="I36" s="26">
        <v>1.8452000000000002</v>
      </c>
      <c r="J36" s="63">
        <v>-0.14967741935483861</v>
      </c>
    </row>
    <row r="37" spans="2:10" x14ac:dyDescent="0.35">
      <c r="B37" s="24" t="s">
        <v>91</v>
      </c>
      <c r="C37" s="26">
        <v>0.55000000000000004</v>
      </c>
      <c r="D37" s="61">
        <v>-8.3333333333333232E-2</v>
      </c>
      <c r="E37" s="26">
        <v>2.1</v>
      </c>
      <c r="F37" s="61">
        <v>-3.2258064516128962E-2</v>
      </c>
      <c r="G37" s="26">
        <v>2.1475</v>
      </c>
      <c r="H37" s="61">
        <v>-1.0368663594470031E-2</v>
      </c>
      <c r="I37" s="26">
        <v>1.9460000000000002</v>
      </c>
      <c r="J37" s="63">
        <v>-0.10322580645161279</v>
      </c>
    </row>
    <row r="38" spans="2:10" x14ac:dyDescent="0.35">
      <c r="B38" s="24" t="s">
        <v>92</v>
      </c>
      <c r="C38" s="26">
        <v>0.64</v>
      </c>
      <c r="D38" s="61">
        <v>6.6666666666666735E-2</v>
      </c>
      <c r="E38" s="26">
        <v>2.1</v>
      </c>
      <c r="F38" s="61">
        <v>-3.2258064516128962E-2</v>
      </c>
      <c r="G38" s="26">
        <v>2.1880000000000002</v>
      </c>
      <c r="H38" s="61">
        <v>8.294930875576147E-3</v>
      </c>
      <c r="I38" s="26">
        <v>2.0468000000000002</v>
      </c>
      <c r="J38" s="63">
        <v>-5.6774193548386982E-2</v>
      </c>
    </row>
    <row r="39" spans="2:10" x14ac:dyDescent="0.35">
      <c r="B39" s="24" t="s">
        <v>93</v>
      </c>
      <c r="C39" s="26">
        <v>0.73</v>
      </c>
      <c r="D39" s="61">
        <v>0.21666666666666667</v>
      </c>
      <c r="E39" s="26">
        <v>2.1</v>
      </c>
      <c r="F39" s="61">
        <v>-3.2258064516128962E-2</v>
      </c>
      <c r="G39" s="26">
        <v>2.2285000000000004</v>
      </c>
      <c r="H39" s="61">
        <v>2.6958525345622323E-2</v>
      </c>
      <c r="I39" s="26">
        <v>2.1476000000000002</v>
      </c>
      <c r="J39" s="63">
        <v>-1.0322580645161178E-2</v>
      </c>
    </row>
    <row r="40" spans="2:10" x14ac:dyDescent="0.35">
      <c r="B40" s="24" t="s">
        <v>128</v>
      </c>
      <c r="C40" s="26">
        <v>0.82</v>
      </c>
      <c r="D40" s="61">
        <v>0.36666666666666664</v>
      </c>
      <c r="E40" s="26">
        <v>2.1</v>
      </c>
      <c r="F40" s="61">
        <v>-3.2258064516128962E-2</v>
      </c>
      <c r="G40" s="26">
        <v>2.2690000000000001</v>
      </c>
      <c r="H40" s="61">
        <v>4.5622119815668292E-2</v>
      </c>
      <c r="I40" s="26">
        <v>2.2484000000000002</v>
      </c>
      <c r="J40" s="63">
        <v>3.6129032258064631E-2</v>
      </c>
    </row>
    <row r="41" spans="2:10" x14ac:dyDescent="0.35">
      <c r="B41" s="24" t="s">
        <v>129</v>
      </c>
      <c r="C41" s="26">
        <v>0.91</v>
      </c>
      <c r="D41" s="61">
        <v>0.51666666666666683</v>
      </c>
      <c r="E41" s="26">
        <v>2.1</v>
      </c>
      <c r="F41" s="61">
        <v>-3.2258064516128962E-2</v>
      </c>
      <c r="G41" s="26">
        <v>2.3095000000000003</v>
      </c>
      <c r="H41" s="61">
        <v>6.4285714285714474E-2</v>
      </c>
      <c r="I41" s="26">
        <v>2.3491999999999997</v>
      </c>
      <c r="J41" s="63">
        <v>8.2580645161290239E-2</v>
      </c>
    </row>
    <row r="42" spans="2:10" ht="15" thickBot="1" x14ac:dyDescent="0.4">
      <c r="B42" s="25" t="s">
        <v>130</v>
      </c>
      <c r="C42" s="28">
        <v>1</v>
      </c>
      <c r="D42" s="62">
        <v>0.66666666666666674</v>
      </c>
      <c r="E42" s="28">
        <v>2.1</v>
      </c>
      <c r="F42" s="62">
        <v>-3.2258064516128962E-2</v>
      </c>
      <c r="G42" s="28">
        <v>2.3874999999999997</v>
      </c>
      <c r="H42" s="62">
        <v>0.10023041474654369</v>
      </c>
      <c r="I42" s="28">
        <v>2.4500000000000002</v>
      </c>
      <c r="J42" s="64">
        <v>0.12903225806451624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98B8-A19F-456D-878A-27A0D126CFF3}">
  <dimension ref="B1:G114"/>
  <sheetViews>
    <sheetView showGridLines="0" zoomScale="52" zoomScaleNormal="52" workbookViewId="0">
      <selection activeCell="H8" sqref="H8"/>
    </sheetView>
  </sheetViews>
  <sheetFormatPr defaultColWidth="9.08984375" defaultRowHeight="14.5" x14ac:dyDescent="0.35"/>
  <cols>
    <col min="1" max="1" width="0.26953125" customWidth="1"/>
    <col min="2" max="7" width="15.6328125" customWidth="1"/>
  </cols>
  <sheetData>
    <row r="1" spans="2:2" s="13" customFormat="1" ht="17.5" x14ac:dyDescent="0.35">
      <c r="B1" s="16" t="s">
        <v>157</v>
      </c>
    </row>
    <row r="2" spans="2:2" s="14" customFormat="1" ht="10" x14ac:dyDescent="0.2">
      <c r="B2" s="17" t="s">
        <v>77</v>
      </c>
    </row>
    <row r="3" spans="2:2" s="14" customFormat="1" ht="10" x14ac:dyDescent="0.2">
      <c r="B3" s="17" t="s">
        <v>167</v>
      </c>
    </row>
    <row r="4" spans="2:2" s="14" customFormat="1" ht="10" x14ac:dyDescent="0.2">
      <c r="B4" s="17" t="s">
        <v>158</v>
      </c>
    </row>
    <row r="5" spans="2:2" s="14" customFormat="1" ht="10" x14ac:dyDescent="0.2">
      <c r="B5" s="17" t="s">
        <v>161</v>
      </c>
    </row>
    <row r="6" spans="2:2" s="15" customFormat="1" ht="10" x14ac:dyDescent="0.2">
      <c r="B6" s="18" t="s">
        <v>165</v>
      </c>
    </row>
    <row r="38" spans="2:7" ht="15" thickBot="1" x14ac:dyDescent="0.4"/>
    <row r="39" spans="2:7" ht="15" thickBot="1" x14ac:dyDescent="0.4">
      <c r="B39" s="88" t="s">
        <v>159</v>
      </c>
      <c r="C39" s="89"/>
      <c r="D39" s="89"/>
      <c r="E39" s="89"/>
      <c r="F39" s="89"/>
      <c r="G39" s="90"/>
    </row>
    <row r="40" spans="2:7" x14ac:dyDescent="0.35">
      <c r="B40" s="105" t="s">
        <v>50</v>
      </c>
      <c r="C40" s="101"/>
      <c r="D40" s="100" t="s">
        <v>51</v>
      </c>
      <c r="E40" s="101"/>
      <c r="F40" s="100" t="s">
        <v>52</v>
      </c>
      <c r="G40" s="104"/>
    </row>
    <row r="41" spans="2:7" ht="22" x14ac:dyDescent="0.35">
      <c r="B41" s="81" t="s">
        <v>156</v>
      </c>
      <c r="C41" s="83" t="s">
        <v>166</v>
      </c>
      <c r="D41" s="82" t="s">
        <v>156</v>
      </c>
      <c r="E41" s="83" t="s">
        <v>166</v>
      </c>
      <c r="F41" s="82" t="s">
        <v>156</v>
      </c>
      <c r="G41" s="84" t="s">
        <v>166</v>
      </c>
    </row>
    <row r="42" spans="2:7" x14ac:dyDescent="0.35">
      <c r="B42" s="79">
        <v>2.2000000000000002</v>
      </c>
      <c r="C42" s="31">
        <v>0.1</v>
      </c>
      <c r="D42" s="26">
        <v>1</v>
      </c>
      <c r="E42" s="31">
        <v>0.1</v>
      </c>
      <c r="F42" s="26">
        <v>1</v>
      </c>
      <c r="G42" s="27">
        <v>0.91</v>
      </c>
    </row>
    <row r="43" spans="2:7" x14ac:dyDescent="0.35">
      <c r="B43" s="79">
        <v>2.2000000000000002</v>
      </c>
      <c r="C43" s="31">
        <v>0.19</v>
      </c>
      <c r="D43" s="26">
        <v>1</v>
      </c>
      <c r="E43" s="31">
        <v>0.19</v>
      </c>
      <c r="F43" s="26">
        <v>1</v>
      </c>
      <c r="G43" s="27">
        <v>1</v>
      </c>
    </row>
    <row r="44" spans="2:7" x14ac:dyDescent="0.35">
      <c r="B44" s="79">
        <v>2.2000000000000002</v>
      </c>
      <c r="C44" s="31">
        <v>0.28000000000000003</v>
      </c>
      <c r="D44" s="26">
        <v>1</v>
      </c>
      <c r="E44" s="31">
        <v>0.28000000000000003</v>
      </c>
      <c r="F44" s="26">
        <v>1.3</v>
      </c>
      <c r="G44" s="27">
        <v>0.91</v>
      </c>
    </row>
    <row r="45" spans="2:7" x14ac:dyDescent="0.35">
      <c r="B45" s="79">
        <v>2.2000000000000002</v>
      </c>
      <c r="C45" s="31">
        <v>0.37</v>
      </c>
      <c r="D45" s="26">
        <v>1</v>
      </c>
      <c r="E45" s="31">
        <v>0.37</v>
      </c>
      <c r="F45" s="26">
        <v>1.3</v>
      </c>
      <c r="G45" s="27">
        <v>1</v>
      </c>
    </row>
    <row r="46" spans="2:7" x14ac:dyDescent="0.35">
      <c r="B46" s="79">
        <v>2.2000000000000002</v>
      </c>
      <c r="C46" s="31">
        <v>0.46</v>
      </c>
      <c r="D46" s="26">
        <v>1</v>
      </c>
      <c r="E46" s="31">
        <v>0.46</v>
      </c>
      <c r="F46" s="26">
        <v>1.6</v>
      </c>
      <c r="G46" s="27">
        <v>0.91</v>
      </c>
    </row>
    <row r="47" spans="2:7" x14ac:dyDescent="0.35">
      <c r="B47" s="79">
        <v>2.2000000000000002</v>
      </c>
      <c r="C47" s="31">
        <v>0.55000000000000004</v>
      </c>
      <c r="D47" s="26">
        <v>1</v>
      </c>
      <c r="E47" s="31">
        <v>0.55000000000000004</v>
      </c>
      <c r="F47" s="26">
        <v>1.6</v>
      </c>
      <c r="G47" s="27">
        <v>1</v>
      </c>
    </row>
    <row r="48" spans="2:7" x14ac:dyDescent="0.35">
      <c r="B48" s="79">
        <v>2.2000000000000002</v>
      </c>
      <c r="C48" s="31">
        <v>0.64</v>
      </c>
      <c r="D48" s="26">
        <v>1</v>
      </c>
      <c r="E48" s="31">
        <v>0.64</v>
      </c>
      <c r="F48" s="26">
        <v>1.9</v>
      </c>
      <c r="G48" s="27">
        <v>0.91</v>
      </c>
    </row>
    <row r="49" spans="2:7" x14ac:dyDescent="0.35">
      <c r="B49" s="79">
        <v>2.5</v>
      </c>
      <c r="C49" s="31">
        <v>0.1</v>
      </c>
      <c r="D49" s="26">
        <v>1</v>
      </c>
      <c r="E49" s="31">
        <v>0.73</v>
      </c>
      <c r="F49" s="26">
        <v>1.9</v>
      </c>
      <c r="G49" s="27">
        <v>1</v>
      </c>
    </row>
    <row r="50" spans="2:7" x14ac:dyDescent="0.35">
      <c r="B50" s="79">
        <v>2.5</v>
      </c>
      <c r="C50" s="31">
        <v>0.19</v>
      </c>
      <c r="D50" s="26">
        <v>1</v>
      </c>
      <c r="E50" s="31">
        <v>0.82</v>
      </c>
      <c r="F50" s="26">
        <v>2.2000000000000002</v>
      </c>
      <c r="G50" s="27">
        <v>0.91</v>
      </c>
    </row>
    <row r="51" spans="2:7" x14ac:dyDescent="0.35">
      <c r="B51" s="79">
        <v>2.5</v>
      </c>
      <c r="C51" s="31">
        <v>0.28000000000000003</v>
      </c>
      <c r="D51" s="26">
        <v>1.3</v>
      </c>
      <c r="E51" s="31">
        <v>0.1</v>
      </c>
      <c r="F51" s="26">
        <v>2.2000000000000002</v>
      </c>
      <c r="G51" s="27">
        <v>1</v>
      </c>
    </row>
    <row r="52" spans="2:7" x14ac:dyDescent="0.35">
      <c r="B52" s="79">
        <v>2.5</v>
      </c>
      <c r="C52" s="31">
        <v>0.37</v>
      </c>
      <c r="D52" s="26">
        <v>1.3</v>
      </c>
      <c r="E52" s="31">
        <v>0.19</v>
      </c>
      <c r="F52" s="26"/>
      <c r="G52" s="27"/>
    </row>
    <row r="53" spans="2:7" x14ac:dyDescent="0.35">
      <c r="B53" s="79">
        <v>2.5</v>
      </c>
      <c r="C53" s="31">
        <v>0.46</v>
      </c>
      <c r="D53" s="26">
        <v>1.3</v>
      </c>
      <c r="E53" s="31">
        <v>0.28000000000000003</v>
      </c>
      <c r="F53" s="26"/>
      <c r="G53" s="27"/>
    </row>
    <row r="54" spans="2:7" x14ac:dyDescent="0.35">
      <c r="B54" s="79">
        <v>2.5</v>
      </c>
      <c r="C54" s="31">
        <v>0.55000000000000004</v>
      </c>
      <c r="D54" s="26">
        <v>1.3</v>
      </c>
      <c r="E54" s="31">
        <v>0.37</v>
      </c>
      <c r="F54" s="26"/>
      <c r="G54" s="27"/>
    </row>
    <row r="55" spans="2:7" x14ac:dyDescent="0.35">
      <c r="B55" s="79">
        <v>2.5</v>
      </c>
      <c r="C55" s="31">
        <v>0.64</v>
      </c>
      <c r="D55" s="26">
        <v>1.3</v>
      </c>
      <c r="E55" s="31">
        <v>0.46</v>
      </c>
      <c r="F55" s="26"/>
      <c r="G55" s="27"/>
    </row>
    <row r="56" spans="2:7" x14ac:dyDescent="0.35">
      <c r="B56" s="79">
        <v>2.5</v>
      </c>
      <c r="C56" s="31">
        <v>0.73</v>
      </c>
      <c r="D56" s="26">
        <v>1.3</v>
      </c>
      <c r="E56" s="31">
        <v>0.55000000000000004</v>
      </c>
      <c r="F56" s="26"/>
      <c r="G56" s="27"/>
    </row>
    <row r="57" spans="2:7" x14ac:dyDescent="0.35">
      <c r="B57" s="79">
        <v>2.5</v>
      </c>
      <c r="C57" s="31">
        <v>0.82</v>
      </c>
      <c r="D57" s="26">
        <v>1.3</v>
      </c>
      <c r="E57" s="31">
        <v>0.64</v>
      </c>
      <c r="F57" s="26"/>
      <c r="G57" s="27"/>
    </row>
    <row r="58" spans="2:7" x14ac:dyDescent="0.35">
      <c r="B58" s="79">
        <v>2.5</v>
      </c>
      <c r="C58" s="31">
        <v>0.91</v>
      </c>
      <c r="D58" s="26">
        <v>1.3</v>
      </c>
      <c r="E58" s="31">
        <v>0.73</v>
      </c>
      <c r="F58" s="26"/>
      <c r="G58" s="27"/>
    </row>
    <row r="59" spans="2:7" x14ac:dyDescent="0.35">
      <c r="B59" s="79">
        <v>2.5</v>
      </c>
      <c r="C59" s="31">
        <v>1</v>
      </c>
      <c r="D59" s="26">
        <v>1.3</v>
      </c>
      <c r="E59" s="31">
        <v>0.82</v>
      </c>
      <c r="F59" s="26"/>
      <c r="G59" s="27"/>
    </row>
    <row r="60" spans="2:7" x14ac:dyDescent="0.35">
      <c r="B60" s="79">
        <v>2.8</v>
      </c>
      <c r="C60" s="31">
        <v>0.1</v>
      </c>
      <c r="D60" s="26">
        <v>1.6</v>
      </c>
      <c r="E60" s="31">
        <v>0.1</v>
      </c>
      <c r="F60" s="26"/>
      <c r="G60" s="27"/>
    </row>
    <row r="61" spans="2:7" x14ac:dyDescent="0.35">
      <c r="B61" s="79">
        <v>2.8</v>
      </c>
      <c r="C61" s="31">
        <v>0.19</v>
      </c>
      <c r="D61" s="26">
        <v>1.6</v>
      </c>
      <c r="E61" s="31">
        <v>0.19</v>
      </c>
      <c r="F61" s="26"/>
      <c r="G61" s="27"/>
    </row>
    <row r="62" spans="2:7" x14ac:dyDescent="0.35">
      <c r="B62" s="79">
        <v>2.8</v>
      </c>
      <c r="C62" s="31">
        <v>0.28000000000000003</v>
      </c>
      <c r="D62" s="26">
        <v>1.6</v>
      </c>
      <c r="E62" s="31">
        <v>0.28000000000000003</v>
      </c>
      <c r="F62" s="26"/>
      <c r="G62" s="27"/>
    </row>
    <row r="63" spans="2:7" x14ac:dyDescent="0.35">
      <c r="B63" s="79">
        <v>2.8</v>
      </c>
      <c r="C63" s="31">
        <v>0.37</v>
      </c>
      <c r="D63" s="26">
        <v>1.6</v>
      </c>
      <c r="E63" s="31">
        <v>0.37</v>
      </c>
      <c r="F63" s="26"/>
      <c r="G63" s="27"/>
    </row>
    <row r="64" spans="2:7" x14ac:dyDescent="0.35">
      <c r="B64" s="79">
        <v>2.8</v>
      </c>
      <c r="C64" s="31">
        <v>0.46</v>
      </c>
      <c r="D64" s="26">
        <v>1.6</v>
      </c>
      <c r="E64" s="31">
        <v>0.46</v>
      </c>
      <c r="F64" s="26"/>
      <c r="G64" s="27"/>
    </row>
    <row r="65" spans="2:7" x14ac:dyDescent="0.35">
      <c r="B65" s="79">
        <v>2.8</v>
      </c>
      <c r="C65" s="31">
        <v>0.55000000000000004</v>
      </c>
      <c r="D65" s="26">
        <v>1.6</v>
      </c>
      <c r="E65" s="31">
        <v>0.55000000000000004</v>
      </c>
      <c r="F65" s="26"/>
      <c r="G65" s="27"/>
    </row>
    <row r="66" spans="2:7" x14ac:dyDescent="0.35">
      <c r="B66" s="79">
        <v>2.8</v>
      </c>
      <c r="C66" s="31">
        <v>0.64</v>
      </c>
      <c r="D66" s="26">
        <v>1.6</v>
      </c>
      <c r="E66" s="31">
        <v>0.64</v>
      </c>
      <c r="F66" s="26"/>
      <c r="G66" s="27"/>
    </row>
    <row r="67" spans="2:7" x14ac:dyDescent="0.35">
      <c r="B67" s="79">
        <v>2.8</v>
      </c>
      <c r="C67" s="31">
        <v>0.73</v>
      </c>
      <c r="D67" s="26">
        <v>1.6</v>
      </c>
      <c r="E67" s="31">
        <v>0.73</v>
      </c>
      <c r="F67" s="26"/>
      <c r="G67" s="27"/>
    </row>
    <row r="68" spans="2:7" x14ac:dyDescent="0.35">
      <c r="B68" s="79">
        <v>2.8</v>
      </c>
      <c r="C68" s="31">
        <v>0.82</v>
      </c>
      <c r="D68" s="26">
        <v>1.6</v>
      </c>
      <c r="E68" s="31">
        <v>0.82</v>
      </c>
      <c r="F68" s="26"/>
      <c r="G68" s="27"/>
    </row>
    <row r="69" spans="2:7" x14ac:dyDescent="0.35">
      <c r="B69" s="79">
        <v>2.8</v>
      </c>
      <c r="C69" s="31">
        <v>0.91</v>
      </c>
      <c r="D69" s="26">
        <v>1.9</v>
      </c>
      <c r="E69" s="31">
        <v>0.1</v>
      </c>
      <c r="F69" s="26"/>
      <c r="G69" s="27"/>
    </row>
    <row r="70" spans="2:7" x14ac:dyDescent="0.35">
      <c r="B70" s="79">
        <v>2.8</v>
      </c>
      <c r="C70" s="31">
        <v>1</v>
      </c>
      <c r="D70" s="26">
        <v>1.9</v>
      </c>
      <c r="E70" s="31">
        <v>0.19</v>
      </c>
      <c r="F70" s="26"/>
      <c r="G70" s="27"/>
    </row>
    <row r="71" spans="2:7" x14ac:dyDescent="0.35">
      <c r="B71" s="79">
        <v>3.1</v>
      </c>
      <c r="C71" s="31">
        <v>0.1</v>
      </c>
      <c r="D71" s="26">
        <v>1.9</v>
      </c>
      <c r="E71" s="31">
        <v>0.28000000000000003</v>
      </c>
      <c r="F71" s="26"/>
      <c r="G71" s="27"/>
    </row>
    <row r="72" spans="2:7" x14ac:dyDescent="0.35">
      <c r="B72" s="79">
        <v>3.1</v>
      </c>
      <c r="C72" s="31">
        <v>0.19</v>
      </c>
      <c r="D72" s="26">
        <v>1.9</v>
      </c>
      <c r="E72" s="31">
        <v>0.37</v>
      </c>
      <c r="F72" s="26"/>
      <c r="G72" s="27"/>
    </row>
    <row r="73" spans="2:7" x14ac:dyDescent="0.35">
      <c r="B73" s="79">
        <v>3.1</v>
      </c>
      <c r="C73" s="31">
        <v>0.28000000000000003</v>
      </c>
      <c r="D73" s="26">
        <v>1.9</v>
      </c>
      <c r="E73" s="31">
        <v>0.46</v>
      </c>
      <c r="F73" s="26"/>
      <c r="G73" s="27"/>
    </row>
    <row r="74" spans="2:7" x14ac:dyDescent="0.35">
      <c r="B74" s="79">
        <v>3.1</v>
      </c>
      <c r="C74" s="31">
        <v>0.37</v>
      </c>
      <c r="D74" s="26">
        <v>1.9</v>
      </c>
      <c r="E74" s="31">
        <v>0.55000000000000004</v>
      </c>
      <c r="F74" s="26"/>
      <c r="G74" s="27"/>
    </row>
    <row r="75" spans="2:7" x14ac:dyDescent="0.35">
      <c r="B75" s="79">
        <v>3.1</v>
      </c>
      <c r="C75" s="31">
        <v>0.46</v>
      </c>
      <c r="D75" s="26">
        <v>1.9</v>
      </c>
      <c r="E75" s="31">
        <v>0.64</v>
      </c>
      <c r="F75" s="26"/>
      <c r="G75" s="27"/>
    </row>
    <row r="76" spans="2:7" x14ac:dyDescent="0.35">
      <c r="B76" s="79">
        <v>3.1</v>
      </c>
      <c r="C76" s="31">
        <v>0.55000000000000004</v>
      </c>
      <c r="D76" s="26">
        <v>1.9</v>
      </c>
      <c r="E76" s="31">
        <v>0.73</v>
      </c>
      <c r="F76" s="26"/>
      <c r="G76" s="27"/>
    </row>
    <row r="77" spans="2:7" x14ac:dyDescent="0.35">
      <c r="B77" s="79">
        <v>3.1</v>
      </c>
      <c r="C77" s="31">
        <v>0.64</v>
      </c>
      <c r="D77" s="26">
        <v>1.9</v>
      </c>
      <c r="E77" s="31">
        <v>0.82</v>
      </c>
      <c r="F77" s="26"/>
      <c r="G77" s="27"/>
    </row>
    <row r="78" spans="2:7" x14ac:dyDescent="0.35">
      <c r="B78" s="79">
        <v>3.1</v>
      </c>
      <c r="C78" s="31">
        <v>0.73</v>
      </c>
      <c r="D78" s="26">
        <v>2.2000000000000002</v>
      </c>
      <c r="E78" s="31">
        <v>0.73</v>
      </c>
      <c r="F78" s="26"/>
      <c r="G78" s="27"/>
    </row>
    <row r="79" spans="2:7" x14ac:dyDescent="0.35">
      <c r="B79" s="79">
        <v>3.1</v>
      </c>
      <c r="C79" s="31">
        <v>0.82</v>
      </c>
      <c r="D79" s="26">
        <v>2.2000000000000002</v>
      </c>
      <c r="E79" s="31">
        <v>0.82</v>
      </c>
      <c r="F79" s="26"/>
      <c r="G79" s="27"/>
    </row>
    <row r="80" spans="2:7" x14ac:dyDescent="0.35">
      <c r="B80" s="79">
        <v>3.1</v>
      </c>
      <c r="C80" s="31">
        <v>0.91</v>
      </c>
      <c r="D80" s="26"/>
      <c r="E80" s="31"/>
      <c r="F80" s="26"/>
      <c r="G80" s="27"/>
    </row>
    <row r="81" spans="2:7" x14ac:dyDescent="0.35">
      <c r="B81" s="79">
        <v>3.1</v>
      </c>
      <c r="C81" s="31">
        <v>1</v>
      </c>
      <c r="D81" s="26"/>
      <c r="E81" s="31"/>
      <c r="F81" s="26"/>
      <c r="G81" s="27"/>
    </row>
    <row r="82" spans="2:7" x14ac:dyDescent="0.35">
      <c r="B82" s="79">
        <v>3.4</v>
      </c>
      <c r="C82" s="31">
        <v>0.1</v>
      </c>
      <c r="D82" s="26"/>
      <c r="E82" s="31"/>
      <c r="F82" s="26"/>
      <c r="G82" s="27"/>
    </row>
    <row r="83" spans="2:7" x14ac:dyDescent="0.35">
      <c r="B83" s="79">
        <v>3.4</v>
      </c>
      <c r="C83" s="31">
        <v>0.19</v>
      </c>
      <c r="D83" s="26"/>
      <c r="E83" s="31"/>
      <c r="F83" s="26"/>
      <c r="G83" s="27"/>
    </row>
    <row r="84" spans="2:7" x14ac:dyDescent="0.35">
      <c r="B84" s="79">
        <v>3.4</v>
      </c>
      <c r="C84" s="31">
        <v>0.28000000000000003</v>
      </c>
      <c r="D84" s="26"/>
      <c r="E84" s="31"/>
      <c r="F84" s="26"/>
      <c r="G84" s="27"/>
    </row>
    <row r="85" spans="2:7" x14ac:dyDescent="0.35">
      <c r="B85" s="79">
        <v>3.4</v>
      </c>
      <c r="C85" s="31">
        <v>0.37</v>
      </c>
      <c r="D85" s="26"/>
      <c r="E85" s="31"/>
      <c r="F85" s="26"/>
      <c r="G85" s="27"/>
    </row>
    <row r="86" spans="2:7" x14ac:dyDescent="0.35">
      <c r="B86" s="79">
        <v>3.4</v>
      </c>
      <c r="C86" s="31">
        <v>0.46</v>
      </c>
      <c r="D86" s="26"/>
      <c r="E86" s="31"/>
      <c r="F86" s="26"/>
      <c r="G86" s="27"/>
    </row>
    <row r="87" spans="2:7" x14ac:dyDescent="0.35">
      <c r="B87" s="79">
        <v>3.4</v>
      </c>
      <c r="C87" s="31">
        <v>0.55000000000000004</v>
      </c>
      <c r="D87" s="26"/>
      <c r="E87" s="31"/>
      <c r="F87" s="26"/>
      <c r="G87" s="27"/>
    </row>
    <row r="88" spans="2:7" x14ac:dyDescent="0.35">
      <c r="B88" s="79">
        <v>3.4</v>
      </c>
      <c r="C88" s="31">
        <v>0.64</v>
      </c>
      <c r="D88" s="26"/>
      <c r="E88" s="31"/>
      <c r="F88" s="26"/>
      <c r="G88" s="27"/>
    </row>
    <row r="89" spans="2:7" x14ac:dyDescent="0.35">
      <c r="B89" s="79">
        <v>3.4</v>
      </c>
      <c r="C89" s="31">
        <v>0.73</v>
      </c>
      <c r="D89" s="26"/>
      <c r="E89" s="31"/>
      <c r="F89" s="26"/>
      <c r="G89" s="27"/>
    </row>
    <row r="90" spans="2:7" x14ac:dyDescent="0.35">
      <c r="B90" s="79">
        <v>3.4</v>
      </c>
      <c r="C90" s="31">
        <v>0.82</v>
      </c>
      <c r="D90" s="26"/>
      <c r="E90" s="31"/>
      <c r="F90" s="26"/>
      <c r="G90" s="27"/>
    </row>
    <row r="91" spans="2:7" x14ac:dyDescent="0.35">
      <c r="B91" s="79">
        <v>3.4</v>
      </c>
      <c r="C91" s="31">
        <v>0.91</v>
      </c>
      <c r="D91" s="26"/>
      <c r="E91" s="31"/>
      <c r="F91" s="26"/>
      <c r="G91" s="27"/>
    </row>
    <row r="92" spans="2:7" x14ac:dyDescent="0.35">
      <c r="B92" s="79">
        <v>3.4</v>
      </c>
      <c r="C92" s="31">
        <v>1</v>
      </c>
      <c r="D92" s="26"/>
      <c r="E92" s="31"/>
      <c r="F92" s="26"/>
      <c r="G92" s="27"/>
    </row>
    <row r="93" spans="2:7" x14ac:dyDescent="0.35">
      <c r="B93" s="79">
        <v>3.7</v>
      </c>
      <c r="C93" s="31">
        <v>0.1</v>
      </c>
      <c r="D93" s="26"/>
      <c r="E93" s="31"/>
      <c r="F93" s="26"/>
      <c r="G93" s="27"/>
    </row>
    <row r="94" spans="2:7" x14ac:dyDescent="0.35">
      <c r="B94" s="79">
        <v>3.7</v>
      </c>
      <c r="C94" s="31">
        <v>0.19</v>
      </c>
      <c r="D94" s="26"/>
      <c r="E94" s="31"/>
      <c r="F94" s="26"/>
      <c r="G94" s="27"/>
    </row>
    <row r="95" spans="2:7" x14ac:dyDescent="0.35">
      <c r="B95" s="79">
        <v>3.7</v>
      </c>
      <c r="C95" s="31">
        <v>0.28000000000000003</v>
      </c>
      <c r="D95" s="26"/>
      <c r="E95" s="31"/>
      <c r="F95" s="26"/>
      <c r="G95" s="27"/>
    </row>
    <row r="96" spans="2:7" x14ac:dyDescent="0.35">
      <c r="B96" s="79">
        <v>3.7</v>
      </c>
      <c r="C96" s="31">
        <v>0.37</v>
      </c>
      <c r="D96" s="26"/>
      <c r="E96" s="31"/>
      <c r="F96" s="26"/>
      <c r="G96" s="27"/>
    </row>
    <row r="97" spans="2:7" x14ac:dyDescent="0.35">
      <c r="B97" s="79">
        <v>3.7</v>
      </c>
      <c r="C97" s="31">
        <v>0.46</v>
      </c>
      <c r="D97" s="26"/>
      <c r="E97" s="31"/>
      <c r="F97" s="26"/>
      <c r="G97" s="27"/>
    </row>
    <row r="98" spans="2:7" x14ac:dyDescent="0.35">
      <c r="B98" s="79">
        <v>3.7</v>
      </c>
      <c r="C98" s="31">
        <v>0.55000000000000004</v>
      </c>
      <c r="D98" s="26"/>
      <c r="E98" s="31"/>
      <c r="F98" s="26"/>
      <c r="G98" s="27"/>
    </row>
    <row r="99" spans="2:7" x14ac:dyDescent="0.35">
      <c r="B99" s="79">
        <v>3.7</v>
      </c>
      <c r="C99" s="31">
        <v>0.64</v>
      </c>
      <c r="D99" s="26"/>
      <c r="E99" s="31"/>
      <c r="F99" s="26"/>
      <c r="G99" s="27"/>
    </row>
    <row r="100" spans="2:7" x14ac:dyDescent="0.35">
      <c r="B100" s="79">
        <v>3.7</v>
      </c>
      <c r="C100" s="31">
        <v>0.73</v>
      </c>
      <c r="D100" s="26"/>
      <c r="E100" s="31"/>
      <c r="F100" s="26"/>
      <c r="G100" s="27"/>
    </row>
    <row r="101" spans="2:7" x14ac:dyDescent="0.35">
      <c r="B101" s="79">
        <v>3.7</v>
      </c>
      <c r="C101" s="31">
        <v>0.82</v>
      </c>
      <c r="D101" s="26"/>
      <c r="E101" s="31"/>
      <c r="F101" s="26"/>
      <c r="G101" s="27"/>
    </row>
    <row r="102" spans="2:7" x14ac:dyDescent="0.35">
      <c r="B102" s="79">
        <v>3.7</v>
      </c>
      <c r="C102" s="31">
        <v>0.91</v>
      </c>
      <c r="D102" s="26"/>
      <c r="E102" s="31"/>
      <c r="F102" s="26"/>
      <c r="G102" s="27"/>
    </row>
    <row r="103" spans="2:7" x14ac:dyDescent="0.35">
      <c r="B103" s="79">
        <v>3.7</v>
      </c>
      <c r="C103" s="31">
        <v>1</v>
      </c>
      <c r="D103" s="26"/>
      <c r="E103" s="31"/>
      <c r="F103" s="26"/>
      <c r="G103" s="27"/>
    </row>
    <row r="104" spans="2:7" x14ac:dyDescent="0.35">
      <c r="B104" s="79">
        <v>4</v>
      </c>
      <c r="C104" s="31">
        <v>0.1</v>
      </c>
      <c r="D104" s="26"/>
      <c r="E104" s="31"/>
      <c r="F104" s="26"/>
      <c r="G104" s="27"/>
    </row>
    <row r="105" spans="2:7" x14ac:dyDescent="0.35">
      <c r="B105" s="79">
        <v>4</v>
      </c>
      <c r="C105" s="31">
        <v>0.19</v>
      </c>
      <c r="D105" s="26"/>
      <c r="E105" s="31"/>
      <c r="F105" s="26"/>
      <c r="G105" s="27"/>
    </row>
    <row r="106" spans="2:7" x14ac:dyDescent="0.35">
      <c r="B106" s="79">
        <v>4</v>
      </c>
      <c r="C106" s="31">
        <v>0.28000000000000003</v>
      </c>
      <c r="D106" s="26"/>
      <c r="E106" s="31"/>
      <c r="F106" s="26"/>
      <c r="G106" s="27"/>
    </row>
    <row r="107" spans="2:7" x14ac:dyDescent="0.35">
      <c r="B107" s="79">
        <v>4</v>
      </c>
      <c r="C107" s="31">
        <v>0.37</v>
      </c>
      <c r="D107" s="26"/>
      <c r="E107" s="31"/>
      <c r="F107" s="26"/>
      <c r="G107" s="27"/>
    </row>
    <row r="108" spans="2:7" x14ac:dyDescent="0.35">
      <c r="B108" s="79">
        <v>4</v>
      </c>
      <c r="C108" s="31">
        <v>0.46</v>
      </c>
      <c r="D108" s="26"/>
      <c r="E108" s="31"/>
      <c r="F108" s="26"/>
      <c r="G108" s="27"/>
    </row>
    <row r="109" spans="2:7" x14ac:dyDescent="0.35">
      <c r="B109" s="79">
        <v>4</v>
      </c>
      <c r="C109" s="31">
        <v>0.55000000000000004</v>
      </c>
      <c r="D109" s="26"/>
      <c r="E109" s="31"/>
      <c r="F109" s="26"/>
      <c r="G109" s="27"/>
    </row>
    <row r="110" spans="2:7" x14ac:dyDescent="0.35">
      <c r="B110" s="79">
        <v>4</v>
      </c>
      <c r="C110" s="31">
        <v>0.64</v>
      </c>
      <c r="D110" s="26"/>
      <c r="E110" s="31"/>
      <c r="F110" s="26"/>
      <c r="G110" s="27"/>
    </row>
    <row r="111" spans="2:7" x14ac:dyDescent="0.35">
      <c r="B111" s="79">
        <v>4</v>
      </c>
      <c r="C111" s="31">
        <v>0.73</v>
      </c>
      <c r="D111" s="26"/>
      <c r="E111" s="31"/>
      <c r="F111" s="26"/>
      <c r="G111" s="27"/>
    </row>
    <row r="112" spans="2:7" x14ac:dyDescent="0.35">
      <c r="B112" s="79">
        <v>4</v>
      </c>
      <c r="C112" s="31">
        <v>0.82</v>
      </c>
      <c r="D112" s="26"/>
      <c r="E112" s="31"/>
      <c r="F112" s="26"/>
      <c r="G112" s="27"/>
    </row>
    <row r="113" spans="2:7" x14ac:dyDescent="0.35">
      <c r="B113" s="79">
        <v>4</v>
      </c>
      <c r="C113" s="31">
        <v>0.91</v>
      </c>
      <c r="D113" s="26"/>
      <c r="E113" s="31"/>
      <c r="F113" s="26"/>
      <c r="G113" s="27"/>
    </row>
    <row r="114" spans="2:7" ht="15" thickBot="1" x14ac:dyDescent="0.4">
      <c r="B114" s="80">
        <v>4</v>
      </c>
      <c r="C114" s="32">
        <v>1</v>
      </c>
      <c r="D114" s="28"/>
      <c r="E114" s="32"/>
      <c r="F114" s="28"/>
      <c r="G114" s="29"/>
    </row>
  </sheetData>
  <mergeCells count="4">
    <mergeCell ref="B39:G39"/>
    <mergeCell ref="B40:C40"/>
    <mergeCell ref="D40:E40"/>
    <mergeCell ref="F40:G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B5A5-FA07-4DB1-868A-E67DCC2643D9}">
  <dimension ref="A1:P33"/>
  <sheetViews>
    <sheetView workbookViewId="0"/>
  </sheetViews>
  <sheetFormatPr defaultColWidth="15.6328125" defaultRowHeight="14.5" x14ac:dyDescent="0.35"/>
  <cols>
    <col min="1" max="16384" width="15.6328125" style="3"/>
  </cols>
  <sheetData>
    <row r="1" spans="1:16" x14ac:dyDescent="0.35">
      <c r="A1" s="3" t="s">
        <v>1</v>
      </c>
      <c r="B1" s="2" t="s">
        <v>46</v>
      </c>
      <c r="E1" s="3" t="s">
        <v>9</v>
      </c>
      <c r="F1" s="3">
        <v>3</v>
      </c>
      <c r="H1" s="3" t="s">
        <v>16</v>
      </c>
      <c r="I1" s="2" t="s">
        <v>42</v>
      </c>
      <c r="K1" s="3" t="s">
        <v>21</v>
      </c>
      <c r="L1" s="3">
        <v>100</v>
      </c>
    </row>
    <row r="2" spans="1:16" x14ac:dyDescent="0.35">
      <c r="A2" s="3" t="s">
        <v>2</v>
      </c>
      <c r="B2" s="3" t="e">
        <f>'Decision Tree'!#REF!</f>
        <v>#REF!</v>
      </c>
      <c r="E2" s="3" t="s">
        <v>11</v>
      </c>
      <c r="F2" s="3" t="e">
        <f ca="1">_xll.PTreeEvaluate5(B3,$L$11:$L$33,$J$11:$J$33,$K$11:$K$33,$N$11:$N$33,$G$11:$G$33,,L1)</f>
        <v>#NAME?</v>
      </c>
    </row>
    <row r="3" spans="1:16" x14ac:dyDescent="0.35">
      <c r="A3" s="3" t="s">
        <v>3</v>
      </c>
      <c r="B3" s="3" t="s">
        <v>45</v>
      </c>
      <c r="E3" s="3" t="s">
        <v>12</v>
      </c>
      <c r="F3" s="2" t="s">
        <v>38</v>
      </c>
      <c r="H3" s="3" t="s">
        <v>17</v>
      </c>
      <c r="I3" s="3" t="s">
        <v>40</v>
      </c>
    </row>
    <row r="4" spans="1:16" x14ac:dyDescent="0.35">
      <c r="A4" s="3" t="s">
        <v>4</v>
      </c>
      <c r="B4" s="3" t="s">
        <v>37</v>
      </c>
      <c r="E4" s="3" t="s">
        <v>13</v>
      </c>
      <c r="F4" s="2" t="s">
        <v>39</v>
      </c>
      <c r="H4" s="3" t="s">
        <v>18</v>
      </c>
      <c r="I4" s="2" t="s">
        <v>41</v>
      </c>
    </row>
    <row r="5" spans="1:16" x14ac:dyDescent="0.35">
      <c r="A5" s="3" t="s">
        <v>5</v>
      </c>
      <c r="B5" s="3">
        <v>0</v>
      </c>
      <c r="E5" s="3" t="s">
        <v>14</v>
      </c>
      <c r="F5" s="2" t="s">
        <v>39</v>
      </c>
      <c r="H5" s="3" t="s">
        <v>19</v>
      </c>
      <c r="I5" s="3" t="s">
        <v>40</v>
      </c>
    </row>
    <row r="6" spans="1:16" x14ac:dyDescent="0.35">
      <c r="A6" s="3" t="s">
        <v>6</v>
      </c>
      <c r="E6" s="3" t="s">
        <v>15</v>
      </c>
      <c r="F6" s="2" t="s">
        <v>38</v>
      </c>
      <c r="H6" s="3" t="s">
        <v>20</v>
      </c>
      <c r="I6" s="2" t="s">
        <v>41</v>
      </c>
    </row>
    <row r="7" spans="1:16" x14ac:dyDescent="0.35">
      <c r="A7" s="3" t="s">
        <v>7</v>
      </c>
      <c r="E7" s="3" t="s">
        <v>10</v>
      </c>
      <c r="F7" s="2" t="s">
        <v>0</v>
      </c>
    </row>
    <row r="8" spans="1:16" x14ac:dyDescent="0.35">
      <c r="A8" s="3" t="s">
        <v>8</v>
      </c>
      <c r="B8" s="3">
        <v>23</v>
      </c>
    </row>
    <row r="10" spans="1:16" x14ac:dyDescent="0.35">
      <c r="A10" s="3" t="s">
        <v>22</v>
      </c>
      <c r="B10" s="3" t="s">
        <v>23</v>
      </c>
      <c r="C10" s="3" t="s">
        <v>24</v>
      </c>
      <c r="D10" s="3" t="s">
        <v>25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30</v>
      </c>
      <c r="J10" s="3" t="s">
        <v>31</v>
      </c>
      <c r="K10" s="3" t="s">
        <v>32</v>
      </c>
      <c r="L10" s="3" t="s">
        <v>3</v>
      </c>
      <c r="M10" s="3" t="s">
        <v>33</v>
      </c>
      <c r="N10" s="3" t="s">
        <v>34</v>
      </c>
      <c r="O10" s="3" t="s">
        <v>35</v>
      </c>
      <c r="P10" s="3" t="s">
        <v>36</v>
      </c>
    </row>
    <row r="11" spans="1:16" x14ac:dyDescent="0.35">
      <c r="A11" s="3" t="e">
        <f ca="1">'Decision Tree'!$I$19</f>
        <v>#NAME?</v>
      </c>
      <c r="B11" s="3" t="str">
        <f>B1</f>
        <v>Cal Dev Decision</v>
      </c>
      <c r="C11" s="3">
        <v>0</v>
      </c>
      <c r="I11" s="3" t="s">
        <v>43</v>
      </c>
      <c r="J11" s="3">
        <f>'Decision Tree'!$H$19</f>
        <v>0</v>
      </c>
      <c r="K11" s="3">
        <f>'Decision Tree'!$H$18</f>
        <v>0</v>
      </c>
      <c r="L11" s="3" t="s">
        <v>49</v>
      </c>
      <c r="M11" s="2" t="s">
        <v>44</v>
      </c>
      <c r="O11" s="3" t="str">
        <f>'Decision Tree'!$I$18</f>
        <v>Decision</v>
      </c>
      <c r="P11" s="3" t="b">
        <v>0</v>
      </c>
    </row>
    <row r="12" spans="1:16" x14ac:dyDescent="0.35">
      <c r="A12" s="3" t="e">
        <f ca="1">'Decision Tree'!$J$17</f>
        <v>#NAME?</v>
      </c>
      <c r="B12" s="2" t="s">
        <v>50</v>
      </c>
      <c r="C12" s="3">
        <v>0</v>
      </c>
      <c r="H12" s="3" t="s">
        <v>43</v>
      </c>
      <c r="I12" s="3" t="s">
        <v>43</v>
      </c>
      <c r="J12" s="3">
        <f>'Decision Tree'!$I$17</f>
        <v>2.1</v>
      </c>
      <c r="L12" s="3" t="s">
        <v>48</v>
      </c>
      <c r="M12" s="2" t="s">
        <v>44</v>
      </c>
      <c r="P12" s="3" t="b">
        <v>0</v>
      </c>
    </row>
    <row r="13" spans="1:16" x14ac:dyDescent="0.35">
      <c r="A13" s="3" t="e">
        <f ca="1">'Decision Tree'!$J$27</f>
        <v>#NAME?</v>
      </c>
      <c r="B13" s="2" t="s">
        <v>51</v>
      </c>
      <c r="C13" s="3">
        <v>0</v>
      </c>
      <c r="I13" s="3" t="s">
        <v>43</v>
      </c>
      <c r="J13" s="3">
        <f>'Decision Tree'!$I$27</f>
        <v>-0.3</v>
      </c>
      <c r="L13" s="3" t="s">
        <v>54</v>
      </c>
      <c r="M13" s="2" t="s">
        <v>44</v>
      </c>
      <c r="O13" s="3" t="str">
        <f>'Decision Tree'!$J$26</f>
        <v>Chance</v>
      </c>
      <c r="P13" s="3" t="b">
        <v>0</v>
      </c>
    </row>
    <row r="14" spans="1:16" x14ac:dyDescent="0.35">
      <c r="A14" s="3" t="e">
        <f ca="1">'Decision Tree'!$J$55</f>
        <v>#NAME?</v>
      </c>
      <c r="B14" s="2" t="s">
        <v>52</v>
      </c>
      <c r="C14" s="3">
        <v>0</v>
      </c>
      <c r="I14" s="3" t="s">
        <v>43</v>
      </c>
      <c r="J14" s="3">
        <f>'Decision Tree'!$I$55</f>
        <v>-0.3</v>
      </c>
      <c r="L14" s="3" t="s">
        <v>70</v>
      </c>
      <c r="M14" s="2" t="s">
        <v>44</v>
      </c>
      <c r="O14" s="3" t="str">
        <f>'Decision Tree'!$J$54</f>
        <v>Chance</v>
      </c>
      <c r="P14" s="3" t="b">
        <v>0</v>
      </c>
    </row>
    <row r="15" spans="1:16" x14ac:dyDescent="0.35">
      <c r="A15" s="3" t="e">
        <f ca="1">'Decision Tree'!$K$23</f>
        <v>#NAME?</v>
      </c>
      <c r="B15" s="2" t="s">
        <v>55</v>
      </c>
      <c r="C15" s="3">
        <v>0</v>
      </c>
      <c r="I15" s="3" t="s">
        <v>43</v>
      </c>
      <c r="J15" s="3">
        <f>'Decision Tree'!$J$23</f>
        <v>0</v>
      </c>
      <c r="K15" s="3">
        <f>'Decision Tree'!$J$22</f>
        <v>0.25</v>
      </c>
      <c r="L15" s="3" t="s">
        <v>58</v>
      </c>
      <c r="M15" s="2" t="s">
        <v>44</v>
      </c>
      <c r="O15" s="3" t="str">
        <f>'Decision Tree'!$K$22</f>
        <v>Chance</v>
      </c>
      <c r="P15" s="3" t="b">
        <v>0</v>
      </c>
    </row>
    <row r="16" spans="1:16" x14ac:dyDescent="0.35">
      <c r="A16" s="3" t="e">
        <f ca="1">'Decision Tree'!$K$31</f>
        <v>#NAME?</v>
      </c>
      <c r="B16" s="2" t="s">
        <v>56</v>
      </c>
      <c r="C16" s="3">
        <v>0</v>
      </c>
      <c r="I16" s="3" t="s">
        <v>43</v>
      </c>
      <c r="J16" s="3">
        <f>'Decision Tree'!$J$31</f>
        <v>0</v>
      </c>
      <c r="K16" s="3">
        <f>'Decision Tree'!$J$30</f>
        <v>0.75</v>
      </c>
      <c r="L16" s="3" t="s">
        <v>62</v>
      </c>
      <c r="M16" s="2" t="s">
        <v>44</v>
      </c>
      <c r="O16" s="3" t="str">
        <f>'Decision Tree'!$K$30</f>
        <v>Decision</v>
      </c>
      <c r="P16" s="3" t="b">
        <v>0</v>
      </c>
    </row>
    <row r="17" spans="1:16" x14ac:dyDescent="0.35">
      <c r="A17" s="3" t="e">
        <f ca="1">'Decision Tree'!$L$21</f>
        <v>#NAME?</v>
      </c>
      <c r="B17" s="2" t="s">
        <v>59</v>
      </c>
      <c r="C17" s="3">
        <v>0</v>
      </c>
      <c r="H17" s="3" t="s">
        <v>43</v>
      </c>
      <c r="I17" s="3" t="s">
        <v>43</v>
      </c>
      <c r="J17" s="3">
        <f>'Decision Tree'!$K$21</f>
        <v>3.4</v>
      </c>
      <c r="K17" s="3">
        <f>'Decision Tree'!$K$20</f>
        <v>0.6</v>
      </c>
      <c r="L17" s="3" t="s">
        <v>57</v>
      </c>
      <c r="M17" s="2" t="s">
        <v>44</v>
      </c>
      <c r="P17" s="3" t="b">
        <v>0</v>
      </c>
    </row>
    <row r="18" spans="1:16" x14ac:dyDescent="0.35">
      <c r="A18" s="3" t="e">
        <f ca="1">'Decision Tree'!$L$25</f>
        <v>#NAME?</v>
      </c>
      <c r="B18" s="2" t="s">
        <v>60</v>
      </c>
      <c r="C18" s="3">
        <v>0</v>
      </c>
      <c r="H18" s="3" t="s">
        <v>43</v>
      </c>
      <c r="I18" s="3" t="s">
        <v>43</v>
      </c>
      <c r="J18" s="3">
        <f>'Decision Tree'!$K$25</f>
        <v>1.6</v>
      </c>
      <c r="K18" s="3">
        <f>'Decision Tree'!$K$24</f>
        <v>0.4</v>
      </c>
      <c r="L18" s="3" t="s">
        <v>57</v>
      </c>
      <c r="M18" s="2" t="s">
        <v>44</v>
      </c>
      <c r="P18" s="3" t="b">
        <v>0</v>
      </c>
    </row>
    <row r="19" spans="1:16" x14ac:dyDescent="0.35">
      <c r="A19" s="3" t="e">
        <f ca="1">'Decision Tree'!$L$29</f>
        <v>#NAME?</v>
      </c>
      <c r="B19" s="2" t="s">
        <v>63</v>
      </c>
      <c r="C19" s="3">
        <v>0</v>
      </c>
      <c r="H19" s="3" t="s">
        <v>43</v>
      </c>
      <c r="I19" s="3" t="s">
        <v>43</v>
      </c>
      <c r="J19" s="3">
        <f>'Decision Tree'!$K$29</f>
        <v>2.1</v>
      </c>
      <c r="L19" s="3" t="s">
        <v>61</v>
      </c>
      <c r="M19" s="2" t="s">
        <v>44</v>
      </c>
      <c r="P19" s="3" t="b">
        <v>0</v>
      </c>
    </row>
    <row r="20" spans="1:16" x14ac:dyDescent="0.35">
      <c r="A20" s="3" t="e">
        <f ca="1">'Decision Tree'!$L$33</f>
        <v>#NAME?</v>
      </c>
      <c r="B20" s="2" t="s">
        <v>64</v>
      </c>
      <c r="C20" s="3">
        <v>0</v>
      </c>
      <c r="H20" s="3" t="s">
        <v>43</v>
      </c>
      <c r="I20" s="3" t="s">
        <v>43</v>
      </c>
      <c r="J20" s="3">
        <f>'Decision Tree'!$K$33</f>
        <v>2.4</v>
      </c>
      <c r="L20" s="3" t="s">
        <v>61</v>
      </c>
      <c r="M20" s="2" t="s">
        <v>44</v>
      </c>
      <c r="P20" s="3" t="b">
        <v>0</v>
      </c>
    </row>
    <row r="21" spans="1:16" x14ac:dyDescent="0.35">
      <c r="A21" s="3" t="e">
        <f ca="1">'Decision Tree'!$L$41</f>
        <v>#NAME?</v>
      </c>
      <c r="B21" s="2" t="s">
        <v>52</v>
      </c>
      <c r="C21" s="3">
        <v>0</v>
      </c>
      <c r="I21" s="3" t="s">
        <v>43</v>
      </c>
      <c r="J21" s="3">
        <f>'Decision Tree'!$K$41</f>
        <v>-0.3</v>
      </c>
      <c r="L21" s="3" t="s">
        <v>65</v>
      </c>
      <c r="M21" s="2" t="s">
        <v>44</v>
      </c>
      <c r="O21" s="3" t="str">
        <f>'Decision Tree'!$L$40</f>
        <v>Chance</v>
      </c>
      <c r="P21" s="3" t="b">
        <v>0</v>
      </c>
    </row>
    <row r="22" spans="1:16" x14ac:dyDescent="0.35">
      <c r="A22" s="3" t="e">
        <f ca="1">'Decision Tree'!$M$37</f>
        <v>#NAME?</v>
      </c>
      <c r="B22" s="2" t="s">
        <v>55</v>
      </c>
      <c r="C22" s="3">
        <v>0</v>
      </c>
      <c r="I22" s="3" t="s">
        <v>43</v>
      </c>
      <c r="J22" s="3">
        <f>'Decision Tree'!$L$37</f>
        <v>0</v>
      </c>
      <c r="K22" s="3">
        <f>'Decision Tree'!$L$36</f>
        <v>0.7</v>
      </c>
      <c r="L22" s="3" t="s">
        <v>67</v>
      </c>
      <c r="M22" s="2" t="s">
        <v>44</v>
      </c>
      <c r="O22" s="3" t="str">
        <f>'Decision Tree'!$M$36</f>
        <v>Chance</v>
      </c>
      <c r="P22" s="3" t="b">
        <v>0</v>
      </c>
    </row>
    <row r="23" spans="1:16" x14ac:dyDescent="0.35">
      <c r="A23" s="3" t="e">
        <f ca="1">'Decision Tree'!$M$45</f>
        <v>#NAME?</v>
      </c>
      <c r="B23" s="2" t="s">
        <v>56</v>
      </c>
      <c r="C23" s="3">
        <v>0</v>
      </c>
      <c r="I23" s="3" t="s">
        <v>43</v>
      </c>
      <c r="J23" s="3">
        <f>'Decision Tree'!$L$45</f>
        <v>0</v>
      </c>
      <c r="K23" s="3">
        <f>'Decision Tree'!$L$44</f>
        <v>0.30000000000000004</v>
      </c>
      <c r="L23" s="3" t="s">
        <v>69</v>
      </c>
      <c r="M23" s="2" t="s">
        <v>44</v>
      </c>
      <c r="O23" s="3" t="str">
        <f>'Decision Tree'!$M$44</f>
        <v>Decision</v>
      </c>
      <c r="P23" s="3" t="b">
        <v>0</v>
      </c>
    </row>
    <row r="24" spans="1:16" x14ac:dyDescent="0.35">
      <c r="A24" s="3" t="e">
        <f ca="1">'Decision Tree'!$N$35</f>
        <v>#NAME?</v>
      </c>
      <c r="B24" s="2" t="s">
        <v>59</v>
      </c>
      <c r="C24" s="3">
        <v>0</v>
      </c>
      <c r="H24" s="3" t="s">
        <v>43</v>
      </c>
      <c r="I24" s="3" t="s">
        <v>43</v>
      </c>
      <c r="J24" s="3">
        <f>'Decision Tree'!$M$35</f>
        <v>2.9</v>
      </c>
      <c r="K24" s="3">
        <f>'Decision Tree'!$M$34</f>
        <v>0.6</v>
      </c>
      <c r="L24" s="3" t="s">
        <v>66</v>
      </c>
      <c r="M24" s="2" t="s">
        <v>44</v>
      </c>
      <c r="P24" s="3" t="b">
        <v>0</v>
      </c>
    </row>
    <row r="25" spans="1:16" x14ac:dyDescent="0.35">
      <c r="A25" s="3" t="e">
        <f ca="1">'Decision Tree'!$N$39</f>
        <v>#NAME?</v>
      </c>
      <c r="B25" s="2" t="s">
        <v>60</v>
      </c>
      <c r="C25" s="3">
        <v>0</v>
      </c>
      <c r="H25" s="3" t="s">
        <v>43</v>
      </c>
      <c r="I25" s="3" t="s">
        <v>43</v>
      </c>
      <c r="J25" s="3">
        <f>'Decision Tree'!$M$39</f>
        <v>1.3</v>
      </c>
      <c r="K25" s="3">
        <f>'Decision Tree'!$M$38</f>
        <v>0.4</v>
      </c>
      <c r="L25" s="3" t="s">
        <v>66</v>
      </c>
      <c r="M25" s="2" t="s">
        <v>44</v>
      </c>
      <c r="P25" s="3" t="b">
        <v>0</v>
      </c>
    </row>
    <row r="26" spans="1:16" x14ac:dyDescent="0.35">
      <c r="A26" s="3" t="e">
        <f ca="1">'Decision Tree'!$N$43</f>
        <v>#NAME?</v>
      </c>
      <c r="B26" s="2" t="s">
        <v>50</v>
      </c>
      <c r="C26" s="3">
        <v>0</v>
      </c>
      <c r="H26" s="3" t="s">
        <v>43</v>
      </c>
      <c r="I26" s="3" t="s">
        <v>43</v>
      </c>
      <c r="J26" s="3">
        <f>'Decision Tree'!$M$43</f>
        <v>2.1</v>
      </c>
      <c r="L26" s="3" t="s">
        <v>68</v>
      </c>
      <c r="M26" s="2" t="s">
        <v>44</v>
      </c>
      <c r="P26" s="3" t="b">
        <v>0</v>
      </c>
    </row>
    <row r="27" spans="1:16" x14ac:dyDescent="0.35">
      <c r="A27" s="3" t="e">
        <f ca="1">'Decision Tree'!$N$47</f>
        <v>#NAME?</v>
      </c>
      <c r="B27" s="2" t="s">
        <v>64</v>
      </c>
      <c r="C27" s="3">
        <v>0</v>
      </c>
      <c r="H27" s="3" t="s">
        <v>43</v>
      </c>
      <c r="I27" s="3" t="s">
        <v>43</v>
      </c>
      <c r="J27" s="3">
        <f>'Decision Tree'!$M$47</f>
        <v>2.4</v>
      </c>
      <c r="L27" s="3" t="s">
        <v>68</v>
      </c>
      <c r="M27" s="2" t="s">
        <v>44</v>
      </c>
      <c r="P27" s="3" t="b">
        <v>0</v>
      </c>
    </row>
    <row r="28" spans="1:16" x14ac:dyDescent="0.35">
      <c r="A28" s="3" t="e">
        <f ca="1">'Decision Tree'!$K$51</f>
        <v>#NAME?</v>
      </c>
      <c r="B28" s="2" t="s">
        <v>55</v>
      </c>
      <c r="C28" s="3">
        <v>0</v>
      </c>
      <c r="I28" s="3" t="s">
        <v>43</v>
      </c>
      <c r="J28" s="3">
        <f>'Decision Tree'!$J$51</f>
        <v>0</v>
      </c>
      <c r="K28" s="3">
        <f>'Decision Tree'!$J$50</f>
        <v>0.7</v>
      </c>
      <c r="L28" s="3" t="s">
        <v>72</v>
      </c>
      <c r="M28" s="2" t="s">
        <v>44</v>
      </c>
      <c r="O28" s="3" t="str">
        <f>'Decision Tree'!$K$50</f>
        <v>Chance</v>
      </c>
      <c r="P28" s="3" t="b">
        <v>0</v>
      </c>
    </row>
    <row r="29" spans="1:16" x14ac:dyDescent="0.35">
      <c r="A29" s="3" t="e">
        <f ca="1">'Decision Tree'!$K$59</f>
        <v>#NAME?</v>
      </c>
      <c r="B29" s="2" t="s">
        <v>56</v>
      </c>
      <c r="C29" s="3">
        <v>0</v>
      </c>
      <c r="I29" s="3" t="s">
        <v>43</v>
      </c>
      <c r="J29" s="3">
        <f>'Decision Tree'!$J$59</f>
        <v>0</v>
      </c>
      <c r="K29" s="3">
        <f>'Decision Tree'!$J$58</f>
        <v>0.30000000000000004</v>
      </c>
      <c r="L29" s="3" t="s">
        <v>74</v>
      </c>
      <c r="M29" s="2" t="s">
        <v>44</v>
      </c>
      <c r="O29" s="3" t="str">
        <f>'Decision Tree'!$K$58</f>
        <v>Decision</v>
      </c>
      <c r="P29" s="3" t="b">
        <v>0</v>
      </c>
    </row>
    <row r="30" spans="1:16" x14ac:dyDescent="0.35">
      <c r="A30" s="3" t="e">
        <f ca="1">'Decision Tree'!$L$49</f>
        <v>#NAME?</v>
      </c>
      <c r="B30" s="2" t="s">
        <v>59</v>
      </c>
      <c r="C30" s="3">
        <v>0</v>
      </c>
      <c r="H30" s="3" t="s">
        <v>43</v>
      </c>
      <c r="I30" s="3" t="s">
        <v>43</v>
      </c>
      <c r="J30" s="3">
        <f>'Decision Tree'!$K$49</f>
        <v>2.9</v>
      </c>
      <c r="K30" s="3">
        <f>'Decision Tree'!$K$48</f>
        <v>0.6</v>
      </c>
      <c r="L30" s="3" t="s">
        <v>71</v>
      </c>
      <c r="M30" s="2" t="s">
        <v>44</v>
      </c>
      <c r="P30" s="3" t="b">
        <v>0</v>
      </c>
    </row>
    <row r="31" spans="1:16" x14ac:dyDescent="0.35">
      <c r="A31" s="3" t="e">
        <f ca="1">'Decision Tree'!$L$53</f>
        <v>#NAME?</v>
      </c>
      <c r="B31" s="2" t="s">
        <v>60</v>
      </c>
      <c r="C31" s="3">
        <v>0</v>
      </c>
      <c r="H31" s="3" t="s">
        <v>43</v>
      </c>
      <c r="I31" s="3" t="s">
        <v>43</v>
      </c>
      <c r="J31" s="3">
        <f>'Decision Tree'!$K$53</f>
        <v>1.3</v>
      </c>
      <c r="K31" s="3">
        <f>'Decision Tree'!$K$52</f>
        <v>0.4</v>
      </c>
      <c r="L31" s="3" t="s">
        <v>71</v>
      </c>
      <c r="M31" s="2" t="s">
        <v>44</v>
      </c>
      <c r="P31" s="3" t="b">
        <v>0</v>
      </c>
    </row>
    <row r="32" spans="1:16" x14ac:dyDescent="0.35">
      <c r="A32" s="3" t="e">
        <f ca="1">'Decision Tree'!$L$57</f>
        <v>#NAME?</v>
      </c>
      <c r="B32" s="2" t="s">
        <v>50</v>
      </c>
      <c r="C32" s="3">
        <v>0</v>
      </c>
      <c r="H32" s="3" t="s">
        <v>43</v>
      </c>
      <c r="I32" s="3" t="s">
        <v>43</v>
      </c>
      <c r="J32" s="3">
        <f>'Decision Tree'!$K$57</f>
        <v>2.1</v>
      </c>
      <c r="L32" s="3" t="s">
        <v>73</v>
      </c>
      <c r="M32" s="2" t="s">
        <v>44</v>
      </c>
      <c r="P32" s="3" t="b">
        <v>0</v>
      </c>
    </row>
    <row r="33" spans="1:16" x14ac:dyDescent="0.35">
      <c r="A33" s="3" t="e">
        <f ca="1">'Decision Tree'!$L$61</f>
        <v>#NAME?</v>
      </c>
      <c r="B33" s="2" t="s">
        <v>75</v>
      </c>
      <c r="C33" s="3">
        <v>0</v>
      </c>
      <c r="H33" s="3" t="s">
        <v>43</v>
      </c>
      <c r="I33" s="3" t="s">
        <v>43</v>
      </c>
      <c r="J33" s="3">
        <f>'Decision Tree'!$K$61</f>
        <v>2.4</v>
      </c>
      <c r="L33" s="3" t="s">
        <v>73</v>
      </c>
      <c r="M33" s="2" t="s">
        <v>44</v>
      </c>
      <c r="P33" s="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8EE4-6EC8-4353-AD1B-C100D2038931}">
  <dimension ref="B1:H39"/>
  <sheetViews>
    <sheetView showGridLines="0" topLeftCell="A3" workbookViewId="0">
      <selection activeCell="A7" sqref="A7"/>
    </sheetView>
  </sheetViews>
  <sheetFormatPr defaultColWidth="9.08984375" defaultRowHeight="14.5" x14ac:dyDescent="0.35"/>
  <cols>
    <col min="1" max="1" width="0.26953125" customWidth="1"/>
    <col min="3" max="3" width="5.08984375" bestFit="1" customWidth="1"/>
    <col min="4" max="4" width="7.1796875" bestFit="1" customWidth="1"/>
    <col min="5" max="5" width="7.36328125" bestFit="1" customWidth="1"/>
    <col min="6" max="8" width="7.1796875" bestFit="1" customWidth="1"/>
  </cols>
  <sheetData>
    <row r="1" spans="2:2" s="13" customFormat="1" ht="17.5" x14ac:dyDescent="0.35">
      <c r="B1" s="16" t="s">
        <v>87</v>
      </c>
    </row>
    <row r="2" spans="2:2" s="14" customFormat="1" ht="10" x14ac:dyDescent="0.2">
      <c r="B2" s="17" t="s">
        <v>77</v>
      </c>
    </row>
    <row r="3" spans="2:2" s="14" customFormat="1" ht="10" x14ac:dyDescent="0.2">
      <c r="B3" s="17" t="s">
        <v>88</v>
      </c>
    </row>
    <row r="4" spans="2:2" s="14" customFormat="1" ht="10" x14ac:dyDescent="0.2">
      <c r="B4" s="17" t="s">
        <v>78</v>
      </c>
    </row>
    <row r="5" spans="2:2" s="15" customFormat="1" ht="10" x14ac:dyDescent="0.2">
      <c r="B5" s="18" t="s">
        <v>80</v>
      </c>
    </row>
    <row r="28" spans="2:8" ht="15" thickBot="1" x14ac:dyDescent="0.4"/>
    <row r="29" spans="2:8" ht="15" thickBot="1" x14ac:dyDescent="0.4">
      <c r="B29" s="88" t="s">
        <v>81</v>
      </c>
      <c r="C29" s="89"/>
      <c r="D29" s="89"/>
      <c r="E29" s="89"/>
      <c r="F29" s="89"/>
      <c r="G29" s="89"/>
      <c r="H29" s="90"/>
    </row>
    <row r="30" spans="2:8" x14ac:dyDescent="0.35">
      <c r="B30" s="22"/>
      <c r="C30" s="91" t="s">
        <v>50</v>
      </c>
      <c r="D30" s="92"/>
      <c r="E30" s="93" t="s">
        <v>51</v>
      </c>
      <c r="F30" s="92"/>
      <c r="G30" s="93" t="s">
        <v>52</v>
      </c>
      <c r="H30" s="94"/>
    </row>
    <row r="31" spans="2:8" x14ac:dyDescent="0.35">
      <c r="B31" s="23"/>
      <c r="C31" s="20" t="s">
        <v>85</v>
      </c>
      <c r="D31" s="30" t="s">
        <v>86</v>
      </c>
      <c r="E31" s="20" t="s">
        <v>85</v>
      </c>
      <c r="F31" s="30" t="s">
        <v>86</v>
      </c>
      <c r="G31" s="20" t="s">
        <v>85</v>
      </c>
      <c r="H31" s="21" t="s">
        <v>86</v>
      </c>
    </row>
    <row r="32" spans="2:8" x14ac:dyDescent="0.35">
      <c r="B32" s="24" t="s">
        <v>82</v>
      </c>
      <c r="C32" s="37">
        <v>-1.0000000000000001E+300</v>
      </c>
      <c r="D32" s="33">
        <v>0</v>
      </c>
      <c r="E32" s="37">
        <v>-1.0000000000000001E+300</v>
      </c>
      <c r="F32" s="33">
        <v>0</v>
      </c>
      <c r="G32" s="37">
        <v>-1.0000000000000001E+300</v>
      </c>
      <c r="H32" s="35">
        <v>0</v>
      </c>
    </row>
    <row r="33" spans="2:8" x14ac:dyDescent="0.35">
      <c r="B33" s="24" t="s">
        <v>83</v>
      </c>
      <c r="C33" s="26">
        <v>2.1</v>
      </c>
      <c r="D33" s="33">
        <v>0</v>
      </c>
      <c r="E33" s="26">
        <v>1.3</v>
      </c>
      <c r="F33" s="33">
        <v>0</v>
      </c>
      <c r="G33" s="26">
        <v>1</v>
      </c>
      <c r="H33" s="35">
        <v>0</v>
      </c>
    </row>
    <row r="34" spans="2:8" x14ac:dyDescent="0.35">
      <c r="B34" s="24" t="s">
        <v>84</v>
      </c>
      <c r="C34" s="26">
        <v>2.1</v>
      </c>
      <c r="D34" s="33">
        <v>1</v>
      </c>
      <c r="E34" s="26">
        <v>1.3</v>
      </c>
      <c r="F34" s="33">
        <v>0.1</v>
      </c>
      <c r="G34" s="26">
        <v>1</v>
      </c>
      <c r="H34" s="35">
        <v>0.27999999999999997</v>
      </c>
    </row>
    <row r="35" spans="2:8" x14ac:dyDescent="0.35">
      <c r="B35" s="24" t="s">
        <v>89</v>
      </c>
      <c r="C35" s="37">
        <v>1.0000000000000001E+300</v>
      </c>
      <c r="D35" s="33">
        <v>1</v>
      </c>
      <c r="E35" s="26">
        <v>2.1</v>
      </c>
      <c r="F35" s="33">
        <v>0.1</v>
      </c>
      <c r="G35" s="26">
        <v>2.1</v>
      </c>
      <c r="H35" s="35">
        <v>0.27999999999999997</v>
      </c>
    </row>
    <row r="36" spans="2:8" x14ac:dyDescent="0.35">
      <c r="B36" s="24" t="s">
        <v>90</v>
      </c>
      <c r="C36" s="26"/>
      <c r="D36" s="33"/>
      <c r="E36" s="26">
        <v>2.1</v>
      </c>
      <c r="F36" s="33">
        <v>0.85</v>
      </c>
      <c r="G36" s="26">
        <v>2.1</v>
      </c>
      <c r="H36" s="35">
        <v>0.58000000000000007</v>
      </c>
    </row>
    <row r="37" spans="2:8" x14ac:dyDescent="0.35">
      <c r="B37" s="24" t="s">
        <v>91</v>
      </c>
      <c r="C37" s="26"/>
      <c r="D37" s="33"/>
      <c r="E37" s="26">
        <v>3.1</v>
      </c>
      <c r="F37" s="33">
        <v>0.85</v>
      </c>
      <c r="G37" s="26">
        <v>2.6</v>
      </c>
      <c r="H37" s="35">
        <v>0.58000000000000007</v>
      </c>
    </row>
    <row r="38" spans="2:8" x14ac:dyDescent="0.35">
      <c r="B38" s="24" t="s">
        <v>92</v>
      </c>
      <c r="C38" s="26"/>
      <c r="D38" s="33"/>
      <c r="E38" s="26">
        <v>3.1</v>
      </c>
      <c r="F38" s="33">
        <v>1</v>
      </c>
      <c r="G38" s="26">
        <v>2.6</v>
      </c>
      <c r="H38" s="35">
        <v>1</v>
      </c>
    </row>
    <row r="39" spans="2:8" ht="15" thickBot="1" x14ac:dyDescent="0.4">
      <c r="B39" s="25" t="s">
        <v>93</v>
      </c>
      <c r="C39" s="28"/>
      <c r="D39" s="34"/>
      <c r="E39" s="38">
        <v>1.0000000000000001E+300</v>
      </c>
      <c r="F39" s="34">
        <v>1</v>
      </c>
      <c r="G39" s="38">
        <v>1.0000000000000001E+300</v>
      </c>
      <c r="H39" s="36">
        <v>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E7C6-24F7-4499-AB8C-F5DDF028AD3F}">
  <dimension ref="B1:E15"/>
  <sheetViews>
    <sheetView showGridLines="0" workbookViewId="0"/>
  </sheetViews>
  <sheetFormatPr defaultColWidth="9.08984375" defaultRowHeight="14.5" x14ac:dyDescent="0.35"/>
  <cols>
    <col min="1" max="1" width="0.26953125" customWidth="1"/>
    <col min="2" max="2" width="8.90625" bestFit="1" customWidth="1"/>
    <col min="3" max="3" width="10.26953125" bestFit="1" customWidth="1"/>
    <col min="4" max="4" width="13.26953125" bestFit="1" customWidth="1"/>
    <col min="5" max="5" width="13.81640625" bestFit="1" customWidth="1"/>
  </cols>
  <sheetData>
    <row r="1" spans="2:5" s="13" customFormat="1" ht="17.5" x14ac:dyDescent="0.35">
      <c r="B1" s="16" t="s">
        <v>94</v>
      </c>
    </row>
    <row r="2" spans="2:5" s="14" customFormat="1" ht="10" x14ac:dyDescent="0.2">
      <c r="B2" s="17" t="s">
        <v>77</v>
      </c>
    </row>
    <row r="3" spans="2:5" s="14" customFormat="1" ht="10" x14ac:dyDescent="0.2">
      <c r="B3" s="17" t="s">
        <v>95</v>
      </c>
    </row>
    <row r="4" spans="2:5" s="14" customFormat="1" ht="10" x14ac:dyDescent="0.2">
      <c r="B4" s="17" t="s">
        <v>78</v>
      </c>
    </row>
    <row r="5" spans="2:5" s="15" customFormat="1" ht="10" x14ac:dyDescent="0.2">
      <c r="B5" s="18" t="s">
        <v>80</v>
      </c>
    </row>
    <row r="6" spans="2:5" ht="15" thickBot="1" x14ac:dyDescent="0.4"/>
    <row r="7" spans="2:5" x14ac:dyDescent="0.35">
      <c r="B7" s="42"/>
      <c r="C7" s="46"/>
      <c r="D7" s="51"/>
      <c r="E7" s="39"/>
    </row>
    <row r="8" spans="2:5" x14ac:dyDescent="0.35">
      <c r="B8" s="43" t="s">
        <v>96</v>
      </c>
      <c r="C8" s="47" t="s">
        <v>50</v>
      </c>
      <c r="D8" s="52" t="s">
        <v>51</v>
      </c>
      <c r="E8" s="21" t="s">
        <v>52</v>
      </c>
    </row>
    <row r="9" spans="2:5" x14ac:dyDescent="0.35">
      <c r="B9" s="44" t="s">
        <v>97</v>
      </c>
      <c r="C9" s="48">
        <v>2.1</v>
      </c>
      <c r="D9" s="53">
        <v>2.17</v>
      </c>
      <c r="E9" s="27">
        <v>2.0020000000000002</v>
      </c>
    </row>
    <row r="10" spans="2:5" x14ac:dyDescent="0.35">
      <c r="B10" s="44" t="s">
        <v>98</v>
      </c>
      <c r="C10" s="48">
        <v>2.1</v>
      </c>
      <c r="D10" s="53">
        <v>1.3</v>
      </c>
      <c r="E10" s="27">
        <v>1</v>
      </c>
    </row>
    <row r="11" spans="2:5" x14ac:dyDescent="0.35">
      <c r="B11" s="44" t="s">
        <v>99</v>
      </c>
      <c r="C11" s="48">
        <v>2.1</v>
      </c>
      <c r="D11" s="53">
        <v>3.1</v>
      </c>
      <c r="E11" s="27">
        <v>2.6</v>
      </c>
    </row>
    <row r="12" spans="2:5" x14ac:dyDescent="0.35">
      <c r="B12" s="44" t="s">
        <v>100</v>
      </c>
      <c r="C12" s="48">
        <v>2.1</v>
      </c>
      <c r="D12" s="53">
        <v>2.1</v>
      </c>
      <c r="E12" s="27">
        <v>2.6</v>
      </c>
    </row>
    <row r="13" spans="2:5" x14ac:dyDescent="0.35">
      <c r="B13" s="44" t="s">
        <v>101</v>
      </c>
      <c r="C13" s="48">
        <v>0</v>
      </c>
      <c r="D13" s="53">
        <v>0.45727453460694706</v>
      </c>
      <c r="E13" s="27">
        <v>0.65893550518999955</v>
      </c>
    </row>
    <row r="14" spans="2:5" x14ac:dyDescent="0.35">
      <c r="B14" s="44" t="s">
        <v>102</v>
      </c>
      <c r="C14" s="49" t="s">
        <v>104</v>
      </c>
      <c r="D14" s="54">
        <v>0.57046874994243435</v>
      </c>
      <c r="E14" s="40">
        <v>-0.66962736476269402</v>
      </c>
    </row>
    <row r="15" spans="2:5" ht="15" thickBot="1" x14ac:dyDescent="0.4">
      <c r="B15" s="45" t="s">
        <v>103</v>
      </c>
      <c r="C15" s="50" t="s">
        <v>104</v>
      </c>
      <c r="D15" s="55">
        <v>3.8770511318920273</v>
      </c>
      <c r="E15" s="41">
        <v>1.782162482478006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9F3B-8F60-46DB-84D1-3CD638780FB6}">
  <dimension ref="A1:E19"/>
  <sheetViews>
    <sheetView showGridLines="0" zoomScale="77" zoomScaleNormal="77" workbookViewId="0">
      <selection activeCell="F6" sqref="F6"/>
    </sheetView>
  </sheetViews>
  <sheetFormatPr defaultColWidth="9.08984375" defaultRowHeight="14.5" x14ac:dyDescent="0.35"/>
  <cols>
    <col min="1" max="1" width="22.08984375" customWidth="1"/>
    <col min="2" max="2" width="25.7265625" customWidth="1"/>
    <col min="3" max="3" width="21.7265625" customWidth="1"/>
    <col min="4" max="4" width="25.54296875" customWidth="1"/>
    <col min="5" max="5" width="21.6328125" customWidth="1"/>
    <col min="6" max="6" width="23.36328125" customWidth="1"/>
    <col min="7" max="7" width="16.6328125" customWidth="1"/>
  </cols>
  <sheetData>
    <row r="1" spans="1:5" s="13" customFormat="1" ht="17.5" x14ac:dyDescent="0.35">
      <c r="A1" s="16" t="s">
        <v>76</v>
      </c>
    </row>
    <row r="2" spans="1:5" s="14" customFormat="1" ht="10" x14ac:dyDescent="0.2">
      <c r="A2" s="17" t="s">
        <v>77</v>
      </c>
    </row>
    <row r="3" spans="1:5" s="14" customFormat="1" ht="10" x14ac:dyDescent="0.2">
      <c r="A3" s="17" t="s">
        <v>123</v>
      </c>
    </row>
    <row r="4" spans="1:5" s="15" customFormat="1" ht="10" x14ac:dyDescent="0.2">
      <c r="A4" s="18" t="s">
        <v>124</v>
      </c>
    </row>
    <row r="6" spans="1:5" ht="14.5" customHeight="1" x14ac:dyDescent="0.35">
      <c r="A6" s="6"/>
      <c r="B6" s="7" t="s">
        <v>47</v>
      </c>
    </row>
    <row r="7" spans="1:5" ht="14.5" customHeight="1" x14ac:dyDescent="0.35">
      <c r="A7" s="6"/>
      <c r="B7" s="8">
        <v>2.17</v>
      </c>
    </row>
    <row r="8" spans="1:5" ht="14.5" customHeight="1" x14ac:dyDescent="0.35">
      <c r="D8" s="12">
        <v>0.6</v>
      </c>
      <c r="E8" s="5">
        <v>0.15</v>
      </c>
    </row>
    <row r="9" spans="1:5" ht="14.5" customHeight="1" x14ac:dyDescent="0.35">
      <c r="D9" s="6">
        <v>3.4</v>
      </c>
      <c r="E9" s="4">
        <v>3.1</v>
      </c>
    </row>
    <row r="10" spans="1:5" ht="14.5" customHeight="1" x14ac:dyDescent="0.35">
      <c r="C10" s="12">
        <v>0.25</v>
      </c>
      <c r="D10" s="10" t="s">
        <v>53</v>
      </c>
    </row>
    <row r="11" spans="1:5" ht="14.5" customHeight="1" x14ac:dyDescent="0.35">
      <c r="C11" s="6">
        <v>0</v>
      </c>
      <c r="D11" s="11">
        <v>2.38</v>
      </c>
    </row>
    <row r="12" spans="1:5" ht="14.5" customHeight="1" x14ac:dyDescent="0.35">
      <c r="D12" s="12">
        <v>0.4</v>
      </c>
      <c r="E12" s="5">
        <v>0.1</v>
      </c>
    </row>
    <row r="13" spans="1:5" ht="14.5" customHeight="1" x14ac:dyDescent="0.35">
      <c r="D13" s="6">
        <v>1.6</v>
      </c>
      <c r="E13" s="4">
        <v>1.3</v>
      </c>
    </row>
    <row r="14" spans="1:5" ht="14.5" customHeight="1" x14ac:dyDescent="0.35">
      <c r="B14" s="9" t="b">
        <v>1</v>
      </c>
      <c r="C14" s="10" t="s">
        <v>53</v>
      </c>
    </row>
    <row r="15" spans="1:5" ht="14.5" customHeight="1" x14ac:dyDescent="0.35">
      <c r="B15" s="6">
        <v>-0.3</v>
      </c>
      <c r="C15" s="11">
        <v>2.17</v>
      </c>
    </row>
    <row r="16" spans="1:5" ht="14.5" customHeight="1" x14ac:dyDescent="0.35">
      <c r="C16" s="12">
        <v>0.75</v>
      </c>
      <c r="D16" s="7" t="s">
        <v>47</v>
      </c>
    </row>
    <row r="17" spans="3:5" ht="14.5" customHeight="1" x14ac:dyDescent="0.35">
      <c r="C17" s="6">
        <v>0</v>
      </c>
      <c r="D17" s="8">
        <v>2.1</v>
      </c>
    </row>
    <row r="18" spans="3:5" ht="14.5" customHeight="1" x14ac:dyDescent="0.35">
      <c r="D18" s="9" t="b">
        <v>1</v>
      </c>
      <c r="E18" s="5">
        <v>0.75</v>
      </c>
    </row>
    <row r="19" spans="3:5" ht="14.5" customHeight="1" x14ac:dyDescent="0.35">
      <c r="D19" s="6">
        <v>2.4</v>
      </c>
      <c r="E19" s="4">
        <v>2.1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3038A-3266-4833-83BF-10F2FEC377AE}">
  <dimension ref="B1:H34"/>
  <sheetViews>
    <sheetView showGridLines="0" workbookViewId="0">
      <selection activeCell="L10" sqref="L10"/>
    </sheetView>
  </sheetViews>
  <sheetFormatPr defaultColWidth="9.08984375" defaultRowHeight="14.5" x14ac:dyDescent="0.35"/>
  <cols>
    <col min="1" max="1" width="0.26953125" customWidth="1"/>
    <col min="3" max="3" width="5.08984375" bestFit="1" customWidth="1"/>
    <col min="4" max="4" width="7.1796875" bestFit="1" customWidth="1"/>
    <col min="5" max="5" width="7.36328125" bestFit="1" customWidth="1"/>
    <col min="6" max="6" width="7" bestFit="1" customWidth="1"/>
    <col min="7" max="8" width="7.1796875" bestFit="1" customWidth="1"/>
  </cols>
  <sheetData>
    <row r="1" spans="2:2" s="13" customFormat="1" ht="17.5" x14ac:dyDescent="0.35">
      <c r="B1" s="16" t="s">
        <v>79</v>
      </c>
    </row>
    <row r="2" spans="2:2" s="14" customFormat="1" ht="10" x14ac:dyDescent="0.2">
      <c r="B2" s="17" t="s">
        <v>77</v>
      </c>
    </row>
    <row r="3" spans="2:2" s="14" customFormat="1" ht="10" x14ac:dyDescent="0.2">
      <c r="B3" s="17" t="s">
        <v>125</v>
      </c>
    </row>
    <row r="4" spans="2:2" s="14" customFormat="1" ht="10" x14ac:dyDescent="0.2">
      <c r="B4" s="17" t="s">
        <v>124</v>
      </c>
    </row>
    <row r="5" spans="2:2" s="15" customFormat="1" ht="10" x14ac:dyDescent="0.2">
      <c r="B5" s="18" t="s">
        <v>126</v>
      </c>
    </row>
    <row r="28" spans="2:8" ht="15" thickBot="1" x14ac:dyDescent="0.4"/>
    <row r="29" spans="2:8" ht="15" thickBot="1" x14ac:dyDescent="0.4">
      <c r="B29" s="88" t="s">
        <v>81</v>
      </c>
      <c r="C29" s="89"/>
      <c r="D29" s="89"/>
      <c r="E29" s="89"/>
      <c r="F29" s="89"/>
      <c r="G29" s="89"/>
      <c r="H29" s="90"/>
    </row>
    <row r="30" spans="2:8" x14ac:dyDescent="0.35">
      <c r="B30" s="22"/>
      <c r="C30" s="91" t="s">
        <v>50</v>
      </c>
      <c r="D30" s="92"/>
      <c r="E30" s="93" t="s">
        <v>51</v>
      </c>
      <c r="F30" s="92"/>
      <c r="G30" s="93" t="s">
        <v>52</v>
      </c>
      <c r="H30" s="94"/>
    </row>
    <row r="31" spans="2:8" x14ac:dyDescent="0.35">
      <c r="B31" s="23"/>
      <c r="C31" s="20" t="s">
        <v>85</v>
      </c>
      <c r="D31" s="30" t="s">
        <v>86</v>
      </c>
      <c r="E31" s="20" t="s">
        <v>85</v>
      </c>
      <c r="F31" s="30" t="s">
        <v>86</v>
      </c>
      <c r="G31" s="20" t="s">
        <v>85</v>
      </c>
      <c r="H31" s="21" t="s">
        <v>86</v>
      </c>
    </row>
    <row r="32" spans="2:8" x14ac:dyDescent="0.35">
      <c r="B32" s="24" t="s">
        <v>82</v>
      </c>
      <c r="C32" s="26">
        <v>2.1</v>
      </c>
      <c r="D32" s="33">
        <v>1</v>
      </c>
      <c r="E32" s="26">
        <v>1.3</v>
      </c>
      <c r="F32" s="33">
        <v>0.1</v>
      </c>
      <c r="G32" s="26">
        <v>1</v>
      </c>
      <c r="H32" s="35">
        <v>0.27999999999999997</v>
      </c>
    </row>
    <row r="33" spans="2:8" x14ac:dyDescent="0.35">
      <c r="B33" s="24" t="s">
        <v>83</v>
      </c>
      <c r="C33" s="26"/>
      <c r="D33" s="33"/>
      <c r="E33" s="26">
        <v>2.1</v>
      </c>
      <c r="F33" s="33">
        <v>0.75</v>
      </c>
      <c r="G33" s="26">
        <v>2.1</v>
      </c>
      <c r="H33" s="35">
        <v>0.30000000000000004</v>
      </c>
    </row>
    <row r="34" spans="2:8" ht="15" thickBot="1" x14ac:dyDescent="0.4">
      <c r="B34" s="25" t="s">
        <v>84</v>
      </c>
      <c r="C34" s="28"/>
      <c r="D34" s="34"/>
      <c r="E34" s="28">
        <v>3.1</v>
      </c>
      <c r="F34" s="34">
        <v>0.15</v>
      </c>
      <c r="G34" s="28">
        <v>2.6</v>
      </c>
      <c r="H34" s="36">
        <v>0.42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B357-C219-44AC-87DB-8F3AA48969FD}">
  <dimension ref="B1:J42"/>
  <sheetViews>
    <sheetView showGridLines="0" zoomScale="59" zoomScaleNormal="59" workbookViewId="0">
      <selection activeCell="AA25" sqref="AA25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" bestFit="1" customWidth="1"/>
    <col min="5" max="5" width="5.08984375" bestFit="1" customWidth="1"/>
    <col min="6" max="8" width="7.36328125" bestFit="1" customWidth="1"/>
    <col min="9" max="9" width="7.1796875" bestFit="1" customWidth="1"/>
    <col min="10" max="10" width="7.36328125" bestFit="1" customWidth="1"/>
  </cols>
  <sheetData>
    <row r="1" spans="2:2" s="13" customFormat="1" ht="17.5" x14ac:dyDescent="0.35">
      <c r="B1" s="16" t="s">
        <v>136</v>
      </c>
    </row>
    <row r="2" spans="2:2" s="14" customFormat="1" ht="10" x14ac:dyDescent="0.2">
      <c r="B2" s="17" t="s">
        <v>77</v>
      </c>
    </row>
    <row r="3" spans="2:2" s="14" customFormat="1" ht="10" x14ac:dyDescent="0.2">
      <c r="B3" s="17" t="s">
        <v>151</v>
      </c>
    </row>
    <row r="4" spans="2:2" s="14" customFormat="1" ht="10" x14ac:dyDescent="0.2">
      <c r="B4" s="17" t="s">
        <v>127</v>
      </c>
    </row>
    <row r="5" spans="2:2" s="15" customFormat="1" ht="10" x14ac:dyDescent="0.2">
      <c r="B5" s="18" t="s">
        <v>152</v>
      </c>
    </row>
    <row r="28" spans="2:10" ht="15" thickBot="1" x14ac:dyDescent="0.4"/>
    <row r="29" spans="2:10" ht="15" thickBot="1" x14ac:dyDescent="0.4">
      <c r="B29" s="88" t="s">
        <v>137</v>
      </c>
      <c r="C29" s="89"/>
      <c r="D29" s="89"/>
      <c r="E29" s="89"/>
      <c r="F29" s="89"/>
      <c r="G29" s="89"/>
      <c r="H29" s="89"/>
      <c r="I29" s="89"/>
      <c r="J29" s="90"/>
    </row>
    <row r="30" spans="2:10" x14ac:dyDescent="0.35">
      <c r="B30" s="22"/>
      <c r="C30" s="91" t="s">
        <v>131</v>
      </c>
      <c r="D30" s="95"/>
      <c r="E30" s="93" t="s">
        <v>50</v>
      </c>
      <c r="F30" s="95"/>
      <c r="G30" s="93" t="s">
        <v>51</v>
      </c>
      <c r="H30" s="95"/>
      <c r="I30" s="93" t="s">
        <v>52</v>
      </c>
      <c r="J30" s="96"/>
    </row>
    <row r="31" spans="2:10" x14ac:dyDescent="0.35">
      <c r="B31" s="23"/>
      <c r="C31" s="20" t="s">
        <v>85</v>
      </c>
      <c r="D31" s="30" t="s">
        <v>132</v>
      </c>
      <c r="E31" s="20" t="s">
        <v>85</v>
      </c>
      <c r="F31" s="30" t="s">
        <v>132</v>
      </c>
      <c r="G31" s="20" t="s">
        <v>85</v>
      </c>
      <c r="H31" s="30" t="s">
        <v>132</v>
      </c>
      <c r="I31" s="20" t="s">
        <v>85</v>
      </c>
      <c r="J31" s="21" t="s">
        <v>132</v>
      </c>
    </row>
    <row r="32" spans="2:10" x14ac:dyDescent="0.35">
      <c r="B32" s="24" t="s">
        <v>82</v>
      </c>
      <c r="C32" s="26">
        <v>1</v>
      </c>
      <c r="D32" s="61">
        <v>-0.52380952380952384</v>
      </c>
      <c r="E32" s="26">
        <v>1</v>
      </c>
      <c r="F32" s="61">
        <v>-0.53917050691244239</v>
      </c>
      <c r="G32" s="26">
        <v>2.17</v>
      </c>
      <c r="H32" s="61">
        <v>0</v>
      </c>
      <c r="I32" s="26">
        <v>2.0019999999999998</v>
      </c>
      <c r="J32" s="63">
        <v>-7.741935483870975E-2</v>
      </c>
    </row>
    <row r="33" spans="2:10" x14ac:dyDescent="0.35">
      <c r="B33" s="24" t="s">
        <v>83</v>
      </c>
      <c r="C33" s="26">
        <v>1.3</v>
      </c>
      <c r="D33" s="61">
        <v>-0.38095238095238093</v>
      </c>
      <c r="E33" s="26">
        <v>1.3</v>
      </c>
      <c r="F33" s="61">
        <v>-0.4009216589861751</v>
      </c>
      <c r="G33" s="26">
        <v>2.17</v>
      </c>
      <c r="H33" s="61">
        <v>0</v>
      </c>
      <c r="I33" s="26">
        <v>2.0019999999999998</v>
      </c>
      <c r="J33" s="63">
        <v>-7.741935483870975E-2</v>
      </c>
    </row>
    <row r="34" spans="2:10" x14ac:dyDescent="0.35">
      <c r="B34" s="24" t="s">
        <v>84</v>
      </c>
      <c r="C34" s="26">
        <v>1.6</v>
      </c>
      <c r="D34" s="61">
        <v>-0.23809523809523808</v>
      </c>
      <c r="E34" s="26">
        <v>1.6</v>
      </c>
      <c r="F34" s="61">
        <v>-0.26267281105990775</v>
      </c>
      <c r="G34" s="26">
        <v>2.17</v>
      </c>
      <c r="H34" s="61">
        <v>0</v>
      </c>
      <c r="I34" s="26">
        <v>2.0019999999999998</v>
      </c>
      <c r="J34" s="63">
        <v>-7.741935483870975E-2</v>
      </c>
    </row>
    <row r="35" spans="2:10" x14ac:dyDescent="0.35">
      <c r="B35" s="24" t="s">
        <v>89</v>
      </c>
      <c r="C35" s="26">
        <v>1.9</v>
      </c>
      <c r="D35" s="61">
        <v>-9.5238095238095316E-2</v>
      </c>
      <c r="E35" s="26">
        <v>1.9</v>
      </c>
      <c r="F35" s="61">
        <v>-0.12442396313364057</v>
      </c>
      <c r="G35" s="26">
        <v>2.17</v>
      </c>
      <c r="H35" s="61">
        <v>0</v>
      </c>
      <c r="I35" s="26">
        <v>2.0019999999999998</v>
      </c>
      <c r="J35" s="63">
        <v>-7.741935483870975E-2</v>
      </c>
    </row>
    <row r="36" spans="2:10" x14ac:dyDescent="0.35">
      <c r="B36" s="24" t="s">
        <v>90</v>
      </c>
      <c r="C36" s="26">
        <v>2.2000000000000002</v>
      </c>
      <c r="D36" s="61">
        <v>4.7619047619047658E-2</v>
      </c>
      <c r="E36" s="26">
        <v>2.2000000000000002</v>
      </c>
      <c r="F36" s="61">
        <v>1.3824884792626843E-2</v>
      </c>
      <c r="G36" s="26">
        <v>2.17</v>
      </c>
      <c r="H36" s="61">
        <v>0</v>
      </c>
      <c r="I36" s="26">
        <v>2.0019999999999998</v>
      </c>
      <c r="J36" s="63">
        <v>-7.741935483870975E-2</v>
      </c>
    </row>
    <row r="37" spans="2:10" x14ac:dyDescent="0.35">
      <c r="B37" s="24" t="s">
        <v>91</v>
      </c>
      <c r="C37" s="26">
        <v>2.5</v>
      </c>
      <c r="D37" s="61">
        <v>0.19047619047619044</v>
      </c>
      <c r="E37" s="26">
        <v>2.5</v>
      </c>
      <c r="F37" s="61">
        <v>0.15207373271889404</v>
      </c>
      <c r="G37" s="26">
        <v>2.2450000000000001</v>
      </c>
      <c r="H37" s="61">
        <v>3.4562211981566907E-2</v>
      </c>
      <c r="I37" s="26">
        <v>2.032</v>
      </c>
      <c r="J37" s="63">
        <v>-6.3594470046082902E-2</v>
      </c>
    </row>
    <row r="38" spans="2:10" x14ac:dyDescent="0.35">
      <c r="B38" s="24" t="s">
        <v>92</v>
      </c>
      <c r="C38" s="26">
        <v>2.8</v>
      </c>
      <c r="D38" s="61">
        <v>0.3333333333333332</v>
      </c>
      <c r="E38" s="26">
        <v>2.8</v>
      </c>
      <c r="F38" s="61">
        <v>0.29032258064516125</v>
      </c>
      <c r="G38" s="26">
        <v>2.4699999999999998</v>
      </c>
      <c r="H38" s="61">
        <v>0.13824884792626721</v>
      </c>
      <c r="I38" s="26">
        <v>2.1219999999999999</v>
      </c>
      <c r="J38" s="63">
        <v>-2.2119815668202786E-2</v>
      </c>
    </row>
    <row r="39" spans="2:10" x14ac:dyDescent="0.35">
      <c r="B39" s="24" t="s">
        <v>93</v>
      </c>
      <c r="C39" s="26">
        <v>3.1</v>
      </c>
      <c r="D39" s="61">
        <v>0.47619047619047616</v>
      </c>
      <c r="E39" s="26">
        <v>3.1</v>
      </c>
      <c r="F39" s="61">
        <v>0.42857142857142866</v>
      </c>
      <c r="G39" s="26">
        <v>2.6950000000000003</v>
      </c>
      <c r="H39" s="61">
        <v>0.24193548387096792</v>
      </c>
      <c r="I39" s="26">
        <v>2.2120000000000002</v>
      </c>
      <c r="J39" s="63">
        <v>1.9354838709677538E-2</v>
      </c>
    </row>
    <row r="40" spans="2:10" x14ac:dyDescent="0.35">
      <c r="B40" s="24" t="s">
        <v>128</v>
      </c>
      <c r="C40" s="26">
        <v>3.4</v>
      </c>
      <c r="D40" s="61">
        <v>0.61904761904761896</v>
      </c>
      <c r="E40" s="26">
        <v>3.4</v>
      </c>
      <c r="F40" s="61">
        <v>0.56682027649769584</v>
      </c>
      <c r="G40" s="26">
        <v>2.92</v>
      </c>
      <c r="H40" s="61">
        <v>0.34562211981566821</v>
      </c>
      <c r="I40" s="26">
        <v>2.302</v>
      </c>
      <c r="J40" s="63">
        <v>6.0829493087557661E-2</v>
      </c>
    </row>
    <row r="41" spans="2:10" x14ac:dyDescent="0.35">
      <c r="B41" s="24" t="s">
        <v>129</v>
      </c>
      <c r="C41" s="26">
        <v>3.7</v>
      </c>
      <c r="D41" s="61">
        <v>0.76190476190476186</v>
      </c>
      <c r="E41" s="26">
        <v>3.7</v>
      </c>
      <c r="F41" s="61">
        <v>0.7050691244239633</v>
      </c>
      <c r="G41" s="26">
        <v>3.1450000000000005</v>
      </c>
      <c r="H41" s="61">
        <v>0.44930875576036894</v>
      </c>
      <c r="I41" s="26">
        <v>2.3920000000000003</v>
      </c>
      <c r="J41" s="63">
        <v>0.10230414746543798</v>
      </c>
    </row>
    <row r="42" spans="2:10" ht="15" thickBot="1" x14ac:dyDescent="0.4">
      <c r="B42" s="25" t="s">
        <v>130</v>
      </c>
      <c r="C42" s="28">
        <v>4</v>
      </c>
      <c r="D42" s="62">
        <v>0.90476190476190466</v>
      </c>
      <c r="E42" s="28">
        <v>4</v>
      </c>
      <c r="F42" s="62">
        <v>0.84331797235023043</v>
      </c>
      <c r="G42" s="28">
        <v>3.37</v>
      </c>
      <c r="H42" s="62">
        <v>0.55299539170506917</v>
      </c>
      <c r="I42" s="28">
        <v>2.4820000000000002</v>
      </c>
      <c r="J42" s="64">
        <v>0.14377880184331809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CBE5-2B93-4D10-87AA-5C7312182F4A}">
  <dimension ref="B1:J42"/>
  <sheetViews>
    <sheetView showGridLines="0" topLeftCell="A9" zoomScale="86" zoomScaleNormal="86" workbookViewId="0">
      <selection activeCell="O29" sqref="N28:O29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5" max="5" width="5.08984375" bestFit="1" customWidth="1"/>
    <col min="6" max="8" width="7.36328125" bestFit="1" customWidth="1"/>
    <col min="9" max="9" width="7.1796875" bestFit="1" customWidth="1"/>
    <col min="10" max="10" width="7.36328125" bestFit="1" customWidth="1"/>
  </cols>
  <sheetData>
    <row r="1" spans="2:2" s="13" customFormat="1" ht="17.5" x14ac:dyDescent="0.35">
      <c r="B1" s="16" t="s">
        <v>136</v>
      </c>
    </row>
    <row r="2" spans="2:2" s="14" customFormat="1" ht="10" x14ac:dyDescent="0.2">
      <c r="B2" s="17" t="s">
        <v>77</v>
      </c>
    </row>
    <row r="3" spans="2:2" s="14" customFormat="1" ht="10" x14ac:dyDescent="0.2">
      <c r="B3" s="17" t="s">
        <v>153</v>
      </c>
    </row>
    <row r="4" spans="2:2" s="14" customFormat="1" ht="10" x14ac:dyDescent="0.2">
      <c r="B4" s="17" t="s">
        <v>127</v>
      </c>
    </row>
    <row r="5" spans="2:2" s="15" customFormat="1" ht="10" x14ac:dyDescent="0.2">
      <c r="B5" s="18" t="s">
        <v>134</v>
      </c>
    </row>
    <row r="28" spans="2:10" ht="15" thickBot="1" x14ac:dyDescent="0.4"/>
    <row r="29" spans="2:10" ht="15" thickBot="1" x14ac:dyDescent="0.4">
      <c r="B29" s="88" t="s">
        <v>137</v>
      </c>
      <c r="C29" s="89"/>
      <c r="D29" s="89"/>
      <c r="E29" s="89"/>
      <c r="F29" s="89"/>
      <c r="G29" s="89"/>
      <c r="H29" s="89"/>
      <c r="I29" s="89"/>
      <c r="J29" s="90"/>
    </row>
    <row r="30" spans="2:10" x14ac:dyDescent="0.35">
      <c r="B30" s="22"/>
      <c r="C30" s="91" t="s">
        <v>131</v>
      </c>
      <c r="D30" s="95"/>
      <c r="E30" s="93" t="s">
        <v>50</v>
      </c>
      <c r="F30" s="95"/>
      <c r="G30" s="93" t="s">
        <v>51</v>
      </c>
      <c r="H30" s="95"/>
      <c r="I30" s="93" t="s">
        <v>52</v>
      </c>
      <c r="J30" s="96"/>
    </row>
    <row r="31" spans="2:10" x14ac:dyDescent="0.35">
      <c r="B31" s="23"/>
      <c r="C31" s="20" t="s">
        <v>85</v>
      </c>
      <c r="D31" s="30" t="s">
        <v>132</v>
      </c>
      <c r="E31" s="20" t="s">
        <v>85</v>
      </c>
      <c r="F31" s="30" t="s">
        <v>132</v>
      </c>
      <c r="G31" s="20" t="s">
        <v>85</v>
      </c>
      <c r="H31" s="30" t="s">
        <v>132</v>
      </c>
      <c r="I31" s="20" t="s">
        <v>85</v>
      </c>
      <c r="J31" s="21" t="s">
        <v>132</v>
      </c>
    </row>
    <row r="32" spans="2:10" x14ac:dyDescent="0.35">
      <c r="B32" s="24" t="s">
        <v>82</v>
      </c>
      <c r="C32" s="26">
        <v>0.1</v>
      </c>
      <c r="D32" s="61">
        <v>-0.6</v>
      </c>
      <c r="E32" s="26">
        <v>2.1</v>
      </c>
      <c r="F32" s="61">
        <v>-3.2258064516128962E-2</v>
      </c>
      <c r="G32" s="26">
        <v>2.1280000000000001</v>
      </c>
      <c r="H32" s="61">
        <v>-1.9354838709677333E-2</v>
      </c>
      <c r="I32" s="26">
        <v>2.0019999999999998</v>
      </c>
      <c r="J32" s="63">
        <v>-7.741935483870975E-2</v>
      </c>
    </row>
    <row r="33" spans="2:10" x14ac:dyDescent="0.35">
      <c r="B33" s="24" t="s">
        <v>83</v>
      </c>
      <c r="C33" s="26">
        <v>0.185</v>
      </c>
      <c r="D33" s="61">
        <v>-0.26</v>
      </c>
      <c r="E33" s="26">
        <v>2.1</v>
      </c>
      <c r="F33" s="61">
        <v>-3.2258064516128962E-2</v>
      </c>
      <c r="G33" s="26">
        <v>2.1518000000000002</v>
      </c>
      <c r="H33" s="61">
        <v>-8.3870967741934439E-3</v>
      </c>
      <c r="I33" s="26">
        <v>2.0019999999999998</v>
      </c>
      <c r="J33" s="63">
        <v>-7.741935483870975E-2</v>
      </c>
    </row>
    <row r="34" spans="2:10" x14ac:dyDescent="0.35">
      <c r="B34" s="24" t="s">
        <v>84</v>
      </c>
      <c r="C34" s="26">
        <v>0.27</v>
      </c>
      <c r="D34" s="61">
        <v>8.0000000000000071E-2</v>
      </c>
      <c r="E34" s="26">
        <v>2.1</v>
      </c>
      <c r="F34" s="61">
        <v>-3.2258064516128962E-2</v>
      </c>
      <c r="G34" s="26">
        <v>2.1756000000000002</v>
      </c>
      <c r="H34" s="61">
        <v>2.5806451612904479E-3</v>
      </c>
      <c r="I34" s="26">
        <v>2.0019999999999998</v>
      </c>
      <c r="J34" s="63">
        <v>-7.741935483870975E-2</v>
      </c>
    </row>
    <row r="35" spans="2:10" x14ac:dyDescent="0.35">
      <c r="B35" s="24" t="s">
        <v>89</v>
      </c>
      <c r="C35" s="26">
        <v>0.35499999999999998</v>
      </c>
      <c r="D35" s="61">
        <v>0.41999999999999993</v>
      </c>
      <c r="E35" s="26">
        <v>2.1</v>
      </c>
      <c r="F35" s="61">
        <v>-3.2258064516128962E-2</v>
      </c>
      <c r="G35" s="26">
        <v>2.1993999999999998</v>
      </c>
      <c r="H35" s="61">
        <v>1.3548387096774134E-2</v>
      </c>
      <c r="I35" s="26">
        <v>2.0019999999999998</v>
      </c>
      <c r="J35" s="63">
        <v>-7.741935483870975E-2</v>
      </c>
    </row>
    <row r="36" spans="2:10" x14ac:dyDescent="0.35">
      <c r="B36" s="24" t="s">
        <v>90</v>
      </c>
      <c r="C36" s="26">
        <v>0.44</v>
      </c>
      <c r="D36" s="61">
        <v>0.76</v>
      </c>
      <c r="E36" s="26">
        <v>2.1</v>
      </c>
      <c r="F36" s="61">
        <v>-3.2258064516128962E-2</v>
      </c>
      <c r="G36" s="26">
        <v>2.2232000000000003</v>
      </c>
      <c r="H36" s="61">
        <v>2.4516129032258232E-2</v>
      </c>
      <c r="I36" s="26">
        <v>2.0019999999999998</v>
      </c>
      <c r="J36" s="63">
        <v>-7.741935483870975E-2</v>
      </c>
    </row>
    <row r="37" spans="2:10" x14ac:dyDescent="0.35">
      <c r="B37" s="24" t="s">
        <v>91</v>
      </c>
      <c r="C37" s="26">
        <v>0.52500000000000002</v>
      </c>
      <c r="D37" s="61">
        <v>1.1000000000000001</v>
      </c>
      <c r="E37" s="26">
        <v>2.1</v>
      </c>
      <c r="F37" s="61">
        <v>-3.2258064516128962E-2</v>
      </c>
      <c r="G37" s="26">
        <v>2.2469999999999999</v>
      </c>
      <c r="H37" s="61">
        <v>3.5483870967741915E-2</v>
      </c>
      <c r="I37" s="26">
        <v>2.0019999999999998</v>
      </c>
      <c r="J37" s="63">
        <v>-7.741935483870975E-2</v>
      </c>
    </row>
    <row r="38" spans="2:10" x14ac:dyDescent="0.35">
      <c r="B38" s="24" t="s">
        <v>92</v>
      </c>
      <c r="C38" s="26">
        <v>0.61</v>
      </c>
      <c r="D38" s="61">
        <v>1.44</v>
      </c>
      <c r="E38" s="26">
        <v>2.1</v>
      </c>
      <c r="F38" s="61">
        <v>-3.2258064516128962E-2</v>
      </c>
      <c r="G38" s="26">
        <v>2.2707999999999999</v>
      </c>
      <c r="H38" s="61">
        <v>4.645161290322581E-2</v>
      </c>
      <c r="I38" s="26">
        <v>2.0019999999999998</v>
      </c>
      <c r="J38" s="63">
        <v>-7.741935483870975E-2</v>
      </c>
    </row>
    <row r="39" spans="2:10" x14ac:dyDescent="0.35">
      <c r="B39" s="24" t="s">
        <v>93</v>
      </c>
      <c r="C39" s="26">
        <v>0.69499999999999995</v>
      </c>
      <c r="D39" s="61">
        <v>1.7799999999999998</v>
      </c>
      <c r="E39" s="26">
        <v>2.1</v>
      </c>
      <c r="F39" s="61">
        <v>-3.2258064516128962E-2</v>
      </c>
      <c r="G39" s="26">
        <v>2.2946</v>
      </c>
      <c r="H39" s="61">
        <v>5.7419354838709698E-2</v>
      </c>
      <c r="I39" s="26">
        <v>2.0019999999999998</v>
      </c>
      <c r="J39" s="63">
        <v>-7.741935483870975E-2</v>
      </c>
    </row>
    <row r="40" spans="2:10" x14ac:dyDescent="0.35">
      <c r="B40" s="24" t="s">
        <v>128</v>
      </c>
      <c r="C40" s="26">
        <v>0.77999999999999992</v>
      </c>
      <c r="D40" s="61">
        <v>2.1199999999999997</v>
      </c>
      <c r="E40" s="26">
        <v>2.1</v>
      </c>
      <c r="F40" s="61">
        <v>-3.2258064516128962E-2</v>
      </c>
      <c r="G40" s="26">
        <v>2.3183999999999996</v>
      </c>
      <c r="H40" s="61">
        <v>6.8387096774193384E-2</v>
      </c>
      <c r="I40" s="26">
        <v>2.0019999999999998</v>
      </c>
      <c r="J40" s="63">
        <v>-7.741935483870975E-2</v>
      </c>
    </row>
    <row r="41" spans="2:10" x14ac:dyDescent="0.35">
      <c r="B41" s="24" t="s">
        <v>129</v>
      </c>
      <c r="C41" s="26">
        <v>0.86499999999999999</v>
      </c>
      <c r="D41" s="61">
        <v>2.46</v>
      </c>
      <c r="E41" s="26">
        <v>2.1</v>
      </c>
      <c r="F41" s="61">
        <v>-3.2258064516128962E-2</v>
      </c>
      <c r="G41" s="26">
        <v>2.3422000000000001</v>
      </c>
      <c r="H41" s="61">
        <v>7.935483870967748E-2</v>
      </c>
      <c r="I41" s="26">
        <v>2.0019999999999998</v>
      </c>
      <c r="J41" s="63">
        <v>-7.741935483870975E-2</v>
      </c>
    </row>
    <row r="42" spans="2:10" ht="15" thickBot="1" x14ac:dyDescent="0.4">
      <c r="B42" s="25" t="s">
        <v>130</v>
      </c>
      <c r="C42" s="28">
        <v>0.95</v>
      </c>
      <c r="D42" s="62">
        <v>2.8</v>
      </c>
      <c r="E42" s="28">
        <v>2.1</v>
      </c>
      <c r="F42" s="62">
        <v>-3.2258064516128962E-2</v>
      </c>
      <c r="G42" s="28">
        <v>2.3659999999999997</v>
      </c>
      <c r="H42" s="62">
        <v>9.0322580645161174E-2</v>
      </c>
      <c r="I42" s="28">
        <v>2.0019999999999998</v>
      </c>
      <c r="J42" s="64">
        <v>-7.741935483870975E-2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6137A-0A75-4813-87B0-04CDF730F8A5}">
  <dimension ref="B1:J42"/>
  <sheetViews>
    <sheetView showGridLines="0" workbookViewId="0">
      <selection activeCell="N7" sqref="N7"/>
    </sheetView>
  </sheetViews>
  <sheetFormatPr defaultColWidth="9.08984375" defaultRowHeight="14.5" x14ac:dyDescent="0.35"/>
  <cols>
    <col min="1" max="1" width="0.26953125" customWidth="1"/>
    <col min="2" max="2" width="2.81640625" bestFit="1" customWidth="1"/>
    <col min="3" max="3" width="4.26953125" bestFit="1" customWidth="1"/>
    <col min="5" max="5" width="5.08984375" bestFit="1" customWidth="1"/>
    <col min="6" max="8" width="7.36328125" bestFit="1" customWidth="1"/>
    <col min="9" max="9" width="7.1796875" bestFit="1" customWidth="1"/>
    <col min="10" max="10" width="7.36328125" bestFit="1" customWidth="1"/>
  </cols>
  <sheetData>
    <row r="1" spans="2:2" s="13" customFormat="1" ht="17.5" x14ac:dyDescent="0.35">
      <c r="B1" s="16" t="s">
        <v>136</v>
      </c>
    </row>
    <row r="2" spans="2:2" s="14" customFormat="1" ht="10" x14ac:dyDescent="0.2">
      <c r="B2" s="17" t="s">
        <v>77</v>
      </c>
    </row>
    <row r="3" spans="2:2" s="14" customFormat="1" ht="10" x14ac:dyDescent="0.2">
      <c r="B3" s="17" t="s">
        <v>154</v>
      </c>
    </row>
    <row r="4" spans="2:2" s="14" customFormat="1" ht="10" x14ac:dyDescent="0.2">
      <c r="B4" s="17" t="s">
        <v>127</v>
      </c>
    </row>
    <row r="5" spans="2:2" s="15" customFormat="1" ht="10" x14ac:dyDescent="0.2">
      <c r="B5" s="18" t="s">
        <v>135</v>
      </c>
    </row>
    <row r="28" spans="2:10" ht="15" thickBot="1" x14ac:dyDescent="0.4"/>
    <row r="29" spans="2:10" ht="15" thickBot="1" x14ac:dyDescent="0.4">
      <c r="B29" s="88" t="s">
        <v>137</v>
      </c>
      <c r="C29" s="89"/>
      <c r="D29" s="89"/>
      <c r="E29" s="89"/>
      <c r="F29" s="89"/>
      <c r="G29" s="89"/>
      <c r="H29" s="89"/>
      <c r="I29" s="89"/>
      <c r="J29" s="90"/>
    </row>
    <row r="30" spans="2:10" x14ac:dyDescent="0.35">
      <c r="B30" s="22"/>
      <c r="C30" s="91" t="s">
        <v>131</v>
      </c>
      <c r="D30" s="95"/>
      <c r="E30" s="93" t="s">
        <v>50</v>
      </c>
      <c r="F30" s="95"/>
      <c r="G30" s="93" t="s">
        <v>51</v>
      </c>
      <c r="H30" s="95"/>
      <c r="I30" s="93" t="s">
        <v>52</v>
      </c>
      <c r="J30" s="96"/>
    </row>
    <row r="31" spans="2:10" x14ac:dyDescent="0.35">
      <c r="B31" s="23"/>
      <c r="C31" s="20" t="s">
        <v>85</v>
      </c>
      <c r="D31" s="30" t="s">
        <v>132</v>
      </c>
      <c r="E31" s="20" t="s">
        <v>85</v>
      </c>
      <c r="F31" s="30" t="s">
        <v>132</v>
      </c>
      <c r="G31" s="20" t="s">
        <v>85</v>
      </c>
      <c r="H31" s="30" t="s">
        <v>132</v>
      </c>
      <c r="I31" s="20" t="s">
        <v>85</v>
      </c>
      <c r="J31" s="21" t="s">
        <v>132</v>
      </c>
    </row>
    <row r="32" spans="2:10" x14ac:dyDescent="0.35">
      <c r="B32" s="24" t="s">
        <v>82</v>
      </c>
      <c r="C32" s="26">
        <v>0.1</v>
      </c>
      <c r="D32" s="61">
        <v>-0.8571428571428571</v>
      </c>
      <c r="E32" s="26">
        <v>2.1</v>
      </c>
      <c r="F32" s="61">
        <v>-3.2258064516128962E-2</v>
      </c>
      <c r="G32" s="26">
        <v>2.17</v>
      </c>
      <c r="H32" s="61">
        <v>0</v>
      </c>
      <c r="I32" s="26">
        <v>2.0860000000000003</v>
      </c>
      <c r="J32" s="63">
        <v>-3.8709677419354667E-2</v>
      </c>
    </row>
    <row r="33" spans="2:10" x14ac:dyDescent="0.35">
      <c r="B33" s="24" t="s">
        <v>83</v>
      </c>
      <c r="C33" s="26">
        <v>0.185</v>
      </c>
      <c r="D33" s="61">
        <v>-0.73571428571428565</v>
      </c>
      <c r="E33" s="26">
        <v>2.1</v>
      </c>
      <c r="F33" s="61">
        <v>-3.2258064516128962E-2</v>
      </c>
      <c r="G33" s="26">
        <v>2.17</v>
      </c>
      <c r="H33" s="61">
        <v>0</v>
      </c>
      <c r="I33" s="26">
        <v>2.0741000000000001</v>
      </c>
      <c r="J33" s="63">
        <v>-4.4193548387096715E-2</v>
      </c>
    </row>
    <row r="34" spans="2:10" x14ac:dyDescent="0.35">
      <c r="B34" s="24" t="s">
        <v>84</v>
      </c>
      <c r="C34" s="26">
        <v>0.27</v>
      </c>
      <c r="D34" s="61">
        <v>-0.61428571428571421</v>
      </c>
      <c r="E34" s="26">
        <v>2.1</v>
      </c>
      <c r="F34" s="61">
        <v>-3.2258064516128962E-2</v>
      </c>
      <c r="G34" s="26">
        <v>2.17</v>
      </c>
      <c r="H34" s="61">
        <v>0</v>
      </c>
      <c r="I34" s="26">
        <v>2.0621999999999998</v>
      </c>
      <c r="J34" s="63">
        <v>-4.9677419354838763E-2</v>
      </c>
    </row>
    <row r="35" spans="2:10" x14ac:dyDescent="0.35">
      <c r="B35" s="24" t="s">
        <v>89</v>
      </c>
      <c r="C35" s="26">
        <v>0.35499999999999998</v>
      </c>
      <c r="D35" s="61">
        <v>-0.49285714285714283</v>
      </c>
      <c r="E35" s="26">
        <v>2.1</v>
      </c>
      <c r="F35" s="61">
        <v>-3.2258064516128962E-2</v>
      </c>
      <c r="G35" s="26">
        <v>2.17</v>
      </c>
      <c r="H35" s="61">
        <v>0</v>
      </c>
      <c r="I35" s="26">
        <v>2.0503</v>
      </c>
      <c r="J35" s="63">
        <v>-5.516129032258061E-2</v>
      </c>
    </row>
    <row r="36" spans="2:10" x14ac:dyDescent="0.35">
      <c r="B36" s="24" t="s">
        <v>90</v>
      </c>
      <c r="C36" s="26">
        <v>0.44</v>
      </c>
      <c r="D36" s="61">
        <v>-0.37142857142857139</v>
      </c>
      <c r="E36" s="26">
        <v>2.1</v>
      </c>
      <c r="F36" s="61">
        <v>-3.2258064516128962E-2</v>
      </c>
      <c r="G36" s="26">
        <v>2.17</v>
      </c>
      <c r="H36" s="61">
        <v>0</v>
      </c>
      <c r="I36" s="26">
        <v>2.0384000000000002</v>
      </c>
      <c r="J36" s="63">
        <v>-6.064516129032245E-2</v>
      </c>
    </row>
    <row r="37" spans="2:10" x14ac:dyDescent="0.35">
      <c r="B37" s="24" t="s">
        <v>91</v>
      </c>
      <c r="C37" s="26">
        <v>0.52500000000000002</v>
      </c>
      <c r="D37" s="61">
        <v>-0.24999999999999992</v>
      </c>
      <c r="E37" s="26">
        <v>2.1</v>
      </c>
      <c r="F37" s="61">
        <v>-3.2258064516128962E-2</v>
      </c>
      <c r="G37" s="26">
        <v>2.17</v>
      </c>
      <c r="H37" s="61">
        <v>0</v>
      </c>
      <c r="I37" s="26">
        <v>2.0265</v>
      </c>
      <c r="J37" s="63">
        <v>-6.6129032258064505E-2</v>
      </c>
    </row>
    <row r="38" spans="2:10" x14ac:dyDescent="0.35">
      <c r="B38" s="24" t="s">
        <v>92</v>
      </c>
      <c r="C38" s="26">
        <v>0.61</v>
      </c>
      <c r="D38" s="61">
        <v>-0.12857142857142853</v>
      </c>
      <c r="E38" s="26">
        <v>2.1</v>
      </c>
      <c r="F38" s="61">
        <v>-3.2258064516128962E-2</v>
      </c>
      <c r="G38" s="26">
        <v>2.17</v>
      </c>
      <c r="H38" s="61">
        <v>0</v>
      </c>
      <c r="I38" s="26">
        <v>2.0146000000000002</v>
      </c>
      <c r="J38" s="63">
        <v>-7.1612903225806337E-2</v>
      </c>
    </row>
    <row r="39" spans="2:10" x14ac:dyDescent="0.35">
      <c r="B39" s="24" t="s">
        <v>93</v>
      </c>
      <c r="C39" s="26">
        <v>0.69499999999999995</v>
      </c>
      <c r="D39" s="61">
        <v>-7.1428571428571496E-3</v>
      </c>
      <c r="E39" s="26">
        <v>2.1</v>
      </c>
      <c r="F39" s="61">
        <v>-3.2258064516128962E-2</v>
      </c>
      <c r="G39" s="26">
        <v>2.17</v>
      </c>
      <c r="H39" s="61">
        <v>0</v>
      </c>
      <c r="I39" s="26">
        <v>2.0026999999999999</v>
      </c>
      <c r="J39" s="63">
        <v>-7.7096774193548392E-2</v>
      </c>
    </row>
    <row r="40" spans="2:10" x14ac:dyDescent="0.35">
      <c r="B40" s="24" t="s">
        <v>128</v>
      </c>
      <c r="C40" s="26">
        <v>0.77999999999999992</v>
      </c>
      <c r="D40" s="61">
        <v>0.11428571428571424</v>
      </c>
      <c r="E40" s="26">
        <v>2.1</v>
      </c>
      <c r="F40" s="61">
        <v>-3.2258064516128962E-2</v>
      </c>
      <c r="G40" s="26">
        <v>2.17</v>
      </c>
      <c r="H40" s="61">
        <v>0</v>
      </c>
      <c r="I40" s="26">
        <v>1.9907999999999999</v>
      </c>
      <c r="J40" s="63">
        <v>-8.2580645161290336E-2</v>
      </c>
    </row>
    <row r="41" spans="2:10" x14ac:dyDescent="0.35">
      <c r="B41" s="24" t="s">
        <v>129</v>
      </c>
      <c r="C41" s="26">
        <v>0.86499999999999999</v>
      </c>
      <c r="D41" s="61">
        <v>0.23571428571428579</v>
      </c>
      <c r="E41" s="26">
        <v>2.1</v>
      </c>
      <c r="F41" s="61">
        <v>-3.2258064516128962E-2</v>
      </c>
      <c r="G41" s="26">
        <v>2.17</v>
      </c>
      <c r="H41" s="61">
        <v>0</v>
      </c>
      <c r="I41" s="26">
        <v>1.9789000000000001</v>
      </c>
      <c r="J41" s="63">
        <v>-8.8064516129032183E-2</v>
      </c>
    </row>
    <row r="42" spans="2:10" ht="15" thickBot="1" x14ac:dyDescent="0.4">
      <c r="B42" s="25" t="s">
        <v>130</v>
      </c>
      <c r="C42" s="28">
        <v>0.95</v>
      </c>
      <c r="D42" s="62">
        <v>0.35714285714285715</v>
      </c>
      <c r="E42" s="28">
        <v>2.1</v>
      </c>
      <c r="F42" s="62">
        <v>-3.2258064516128962E-2</v>
      </c>
      <c r="G42" s="28">
        <v>2.17</v>
      </c>
      <c r="H42" s="62">
        <v>0</v>
      </c>
      <c r="I42" s="28">
        <v>1.9670000000000001</v>
      </c>
      <c r="J42" s="64">
        <v>-9.3548387096774127E-2</v>
      </c>
    </row>
  </sheetData>
  <mergeCells count="5">
    <mergeCell ref="B29:J29"/>
    <mergeCell ref="C30:D30"/>
    <mergeCell ref="E30:F30"/>
    <mergeCell ref="G30:H30"/>
    <mergeCell ref="I30:J3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d26b6d-dc24-4f3a-bd94-3f549135ccd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2392084667C941B4158023E5BD8247" ma:contentTypeVersion="8" ma:contentTypeDescription="Create a new document." ma:contentTypeScope="" ma:versionID="d9c7acfb1e172e720436c84de733129d">
  <xsd:schema xmlns:xsd="http://www.w3.org/2001/XMLSchema" xmlns:xs="http://www.w3.org/2001/XMLSchema" xmlns:p="http://schemas.microsoft.com/office/2006/metadata/properties" xmlns:ns3="b8d26b6d-dc24-4f3a-bd94-3f549135ccd6" xmlns:ns4="7d2436ec-5db6-457c-a899-89399e4c214e" targetNamespace="http://schemas.microsoft.com/office/2006/metadata/properties" ma:root="true" ma:fieldsID="6f203802c55d2e1258f8155ef6d1c7d2" ns3:_="" ns4:_="">
    <xsd:import namespace="b8d26b6d-dc24-4f3a-bd94-3f549135ccd6"/>
    <xsd:import namespace="7d2436ec-5db6-457c-a899-89399e4c21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26b6d-dc24-4f3a-bd94-3f549135c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436ec-5db6-457c-a899-89399e4c21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E4B486-E27F-4C08-B1E2-3FD148503B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40CCAF-F814-47A3-AAAF-D714552A28E2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b8d26b6d-dc24-4f3a-bd94-3f549135ccd6"/>
    <ds:schemaRef ds:uri="http://schemas.microsoft.com/office/infopath/2007/PartnerControls"/>
    <ds:schemaRef ds:uri="7d2436ec-5db6-457c-a899-89399e4c214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5027A4A-9F0D-4AA2-9E8B-13B57F6627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d26b6d-dc24-4f3a-bd94-3f549135ccd6"/>
    <ds:schemaRef ds:uri="7d2436ec-5db6-457c-a899-89399e4c2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Decision Tree</vt:lpstr>
      <vt:lpstr>treeCalc_1</vt:lpstr>
      <vt:lpstr>Cumulative Chart</vt:lpstr>
      <vt:lpstr>Statistical Summary</vt:lpstr>
      <vt:lpstr>Optimal Tree</vt:lpstr>
      <vt:lpstr>Risk Profile </vt:lpstr>
      <vt:lpstr> Selling price sensitivity</vt:lpstr>
      <vt:lpstr>Hotel permit sensitivity</vt:lpstr>
      <vt:lpstr>Office permit sensitivity</vt:lpstr>
      <vt:lpstr>Tornado</vt:lpstr>
      <vt:lpstr>Two Way Analysis</vt:lpstr>
      <vt:lpstr>one way sensitivity </vt:lpstr>
      <vt:lpstr>two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Ram Sai Lakkavarapu</dc:creator>
  <cp:lastModifiedBy>Abhi Ram Sai Lakkavarapu</cp:lastModifiedBy>
  <dcterms:created xsi:type="dcterms:W3CDTF">2024-02-27T04:30:53Z</dcterms:created>
  <dcterms:modified xsi:type="dcterms:W3CDTF">2024-04-04T18:35:08Z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0x010100ED2392084667C941B4158023E5BD8247</vt:lpwstr>
  </property>
</Properties>
</file>