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fd7\AC\Temp\"/>
    </mc:Choice>
  </mc:AlternateContent>
  <xr:revisionPtr revIDLastSave="692" documentId="11_E60897F41BE170836B02CE998F75CCDC64E183C8" xr6:coauthVersionLast="45" xr6:coauthVersionMax="45" xr10:uidLastSave="{00D0A576-E646-407E-9026-870C69D38E76}"/>
  <bookViews>
    <workbookView xWindow="240" yWindow="105" windowWidth="14805" windowHeight="8010" activeTab="3" xr2:uid="{00000000-000D-0000-FFFF-FFFF00000000}"/>
  </bookViews>
  <sheets>
    <sheet name="Conversion Funnel" sheetId="1" r:id="rId1"/>
    <sheet name="Top 5 CP" sheetId="3" r:id="rId2"/>
    <sheet name="Top 5 MC" sheetId="4" r:id="rId3"/>
    <sheet name="Waterfall Analysis" sheetId="2" r:id="rId4"/>
  </sheets>
  <definedNames>
    <definedName name="_xlchart.v1.0" hidden="1">'Waterfall Analysis'!$A$15:$E$15</definedName>
    <definedName name="_xlchart.v1.1" hidden="1">'Waterfall Analysis'!$A$16:$E$16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" l="1"/>
  <c r="B13" i="2"/>
  <c r="B9" i="2"/>
  <c r="C9" i="2"/>
  <c r="E3" i="2"/>
  <c r="D3" i="2"/>
  <c r="D12" i="4" l="1"/>
  <c r="D13" i="4"/>
  <c r="D14" i="4"/>
  <c r="D15" i="4"/>
  <c r="D11" i="4"/>
  <c r="A16" i="2" l="1"/>
  <c r="E4" i="4" l="1"/>
  <c r="E6" i="4"/>
  <c r="E5" i="4"/>
  <c r="E3" i="4"/>
  <c r="E2" i="4"/>
  <c r="H6" i="3"/>
  <c r="H5" i="3"/>
  <c r="H4" i="3"/>
  <c r="H3" i="3"/>
  <c r="H2" i="3"/>
  <c r="J8" i="1"/>
  <c r="H6" i="4" l="1"/>
  <c r="H5" i="4"/>
  <c r="H4" i="4"/>
  <c r="H3" i="4"/>
  <c r="H2" i="4"/>
  <c r="I6" i="4"/>
  <c r="I5" i="4"/>
  <c r="I4" i="4"/>
  <c r="I3" i="4"/>
  <c r="I2" i="4"/>
  <c r="E16" i="2"/>
  <c r="E4" i="2"/>
  <c r="D4" i="2"/>
  <c r="C6" i="2"/>
  <c r="C5" i="2"/>
  <c r="B6" i="2"/>
  <c r="B5" i="2"/>
  <c r="J9" i="1"/>
  <c r="C9" i="1"/>
  <c r="F4" i="2" l="1"/>
  <c r="B16" i="2" s="1"/>
  <c r="E5" i="2"/>
  <c r="F5" i="2"/>
  <c r="C16" i="2" s="1"/>
  <c r="E6" i="2"/>
  <c r="D6" i="2"/>
  <c r="D5" i="2"/>
  <c r="F6" i="2" l="1"/>
  <c r="D1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tc={208D8846-A828-436F-BA4F-74D70BCEBDEF}</author>
  </authors>
  <commentList>
    <comment ref="B12" authorId="0" shapeId="0" xr:uid="{208D8846-A828-436F-BA4F-74D70BCEBDE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Highest drop in terms of absolute value comes from Directx2, which also happens to be the Top Path (See cell H2)
Reply:
    Yes, we will focus on that when giving suggestions on how to improve the business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tc={0B222FF1-ECB1-4642-A12B-408CEEA1E698}</author>
  </authors>
  <commentList>
    <comment ref="B6" authorId="0" shapeId="0" xr:uid="{0B222FF1-ECB1-4642-A12B-408CEEA1E6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Conversion Rates (2018 &amp; 2019) here do not match with the ones on the Conversion Funnel Sheet. We will have to pick the ones that tally across + makes sense for our story
Reply:
    It is supposed be 1.78%, i calculated it at multiple instances.
</t>
      </text>
    </comment>
  </commentList>
</comments>
</file>

<file path=xl/sharedStrings.xml><?xml version="1.0" encoding="utf-8"?>
<sst xmlns="http://schemas.openxmlformats.org/spreadsheetml/2006/main" count="118" uniqueCount="72">
  <si>
    <t>CONVERSION FUNNEL</t>
  </si>
  <si>
    <t>Number of Visitors</t>
  </si>
  <si>
    <t>Proceeding to next step</t>
  </si>
  <si>
    <t xml:space="preserve">Droppping out </t>
  </si>
  <si>
    <t>Cart Additions</t>
  </si>
  <si>
    <t>Billing and Shipping</t>
  </si>
  <si>
    <t>Payment</t>
  </si>
  <si>
    <t>Review</t>
  </si>
  <si>
    <t>Purchase Completed</t>
  </si>
  <si>
    <t>Drop in Purchase completed (2018 to 2019)</t>
  </si>
  <si>
    <t>Funnel conversion rate</t>
  </si>
  <si>
    <t>Conversion highest</t>
  </si>
  <si>
    <t>May 3.39%</t>
  </si>
  <si>
    <t>December 0.21%</t>
  </si>
  <si>
    <t>Conversion lowest</t>
  </si>
  <si>
    <t>November 0.1%</t>
  </si>
  <si>
    <t>February 0.1%</t>
  </si>
  <si>
    <t>Average conversion</t>
  </si>
  <si>
    <t>MCF Channel Grouping Paths (sessions)</t>
  </si>
  <si>
    <t># Conversions 2019</t>
  </si>
  <si>
    <t># Conversions 2018</t>
  </si>
  <si>
    <t>Change</t>
  </si>
  <si>
    <t>% Change</t>
  </si>
  <si>
    <t>Direct</t>
  </si>
  <si>
    <t>&gt;</t>
  </si>
  <si>
    <t>Organic search</t>
  </si>
  <si>
    <t>Referral</t>
  </si>
  <si>
    <t xml:space="preserve">Top Path </t>
  </si>
  <si>
    <t>Directx2 12,562</t>
  </si>
  <si>
    <t>Directx2 5,884</t>
  </si>
  <si>
    <t>Highest drop</t>
  </si>
  <si>
    <t>Directx3</t>
  </si>
  <si>
    <t>Avg Conversions Drop</t>
  </si>
  <si>
    <t>Conversion Rate 2018</t>
  </si>
  <si>
    <t>Conversion Rate 2019</t>
  </si>
  <si>
    <t>% change</t>
  </si>
  <si>
    <t>Default Channel Grouping</t>
  </si>
  <si>
    <t>Organic Search</t>
  </si>
  <si>
    <t>&lt;0.01%</t>
  </si>
  <si>
    <t>Social</t>
  </si>
  <si>
    <t>Paid Search</t>
  </si>
  <si>
    <t>Top 5 Social</t>
  </si>
  <si>
    <t>Conversion 2018</t>
  </si>
  <si>
    <t>Conversions 2019</t>
  </si>
  <si>
    <t>% change Social</t>
  </si>
  <si>
    <t>transactions/sessions</t>
  </si>
  <si>
    <t>YouTube</t>
  </si>
  <si>
    <t>transactions (2018)</t>
  </si>
  <si>
    <t>sessions (2018)</t>
  </si>
  <si>
    <t>transactions (2019)</t>
  </si>
  <si>
    <t>sessions (2019)</t>
  </si>
  <si>
    <t>Google Groups</t>
  </si>
  <si>
    <t>Facebook</t>
  </si>
  <si>
    <t>Twitter</t>
  </si>
  <si>
    <t>wikiHow</t>
  </si>
  <si>
    <t>Metric Change</t>
  </si>
  <si>
    <t>LY(2018)</t>
  </si>
  <si>
    <t>TY(2019)</t>
  </si>
  <si>
    <t>% vs LY</t>
  </si>
  <si>
    <t># vs LY</t>
  </si>
  <si>
    <t>Impact on Demand</t>
  </si>
  <si>
    <t>Revenue</t>
  </si>
  <si>
    <t>Visits/Sessions</t>
  </si>
  <si>
    <t>AOV</t>
  </si>
  <si>
    <t>Conversion</t>
  </si>
  <si>
    <t>Orders</t>
  </si>
  <si>
    <t>AOV: Average order value</t>
  </si>
  <si>
    <t>revenue/orders</t>
  </si>
  <si>
    <t>orders/sessions</t>
  </si>
  <si>
    <t>LY</t>
  </si>
  <si>
    <t>Visits</t>
  </si>
  <si>
    <t>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</si>
</sst>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0.000%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3" fontId="0" fillId="0" borderId="0" xfId="0" applyNumberFormat="1"/>
    <xf numFmtId="10" fontId="0" fillId="0" borderId="0" xfId="0" applyNumberFormat="1"/>
    <xf numFmtId="10" fontId="3" fillId="3" borderId="0" xfId="0" applyNumberFormat="1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0" fontId="0" fillId="4" borderId="0" xfId="0" applyNumberFormat="1" applyFill="1"/>
    <xf numFmtId="10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8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8" fontId="5" fillId="2" borderId="0" xfId="0" applyNumberFormat="1" applyFont="1" applyFill="1" applyAlignment="1">
      <alignment horizontal="center" vertical="center"/>
    </xf>
    <xf numFmtId="0" fontId="0" fillId="0" borderId="0" xfId="0" applyNumberFormat="1"/>
    <xf numFmtId="1" fontId="0" fillId="0" borderId="0" xfId="0" applyNumberFormat="1"/>
    <xf numFmtId="10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/>
    <cx:plotArea>
      <cx:plotAreaRegion>
        <cx:series layoutId="waterfall" uniqueId="{59C430D0-3811-4E11-9E23-F9B887658EE7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4</xdr:row>
      <xdr:rowOff>28575</xdr:rowOff>
    </xdr:from>
    <xdr:to>
      <xdr:col>14</xdr:col>
      <xdr:colOff>95250</xdr:colOff>
      <xdr:row>18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" title="Waterfall Analysis">
              <a:extLst>
                <a:ext uri="{FF2B5EF4-FFF2-40B4-BE49-F238E27FC236}">
                  <a16:creationId xmlns:a16="http://schemas.microsoft.com/office/drawing/2014/main" id="{D8A8E3C4-EA91-42BD-891F-B1598C7261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5250" y="828675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ahl, Abhilash" id="{7003DD6E-A2D0-41AE-AC97-1361250C6999}" userId="S::axb180131@utdallas.edu::d0362d3b-0095-4ea4-81c5-33787a527037" providerId="AD"/>
  <person displayName="Deshpande, Ketaki Vinay" id="{BDE50A06-1568-499F-B4DF-7C1AD8C39EDC}" userId="S::kvd190000@utdallas.edu::d3ef4b46-907e-460d-b611-5f28daa9c98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" dT="2020-04-27T05:01:20.82" personId="{BDE50A06-1568-499F-B4DF-7C1AD8C39EDC}" id="{208D8846-A828-436F-BA4F-74D70BCEBDEF}">
    <text xml:space="preserve">Highest drop in terms of absolute value comes from Directx2, which also happens to be the Top Path (See cell H2)
</text>
  </threadedComment>
  <threadedComment ref="B12" dT="2020-04-27T06:33:58.47" personId="{7003DD6E-A2D0-41AE-AC97-1361250C6999}" id="{023E6E0E-60B3-4E6F-BC7F-024CBC2F78CC}" parentId="{208D8846-A828-436F-BA4F-74D70BCEBDEF}">
    <text xml:space="preserve">Yes, we will focus on that when giving suggestions on how to improve the business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20-04-27T05:21:34.71" personId="{BDE50A06-1568-499F-B4DF-7C1AD8C39EDC}" id="{0B222FF1-ECB1-4642-A12B-408CEEA1E698}">
    <text xml:space="preserve">Conversion Rates (2018 &amp; 2019) here do not match with the ones on the Conversion Funnel Sheet. We will have to pick the ones that tally across + makes sense for our story
</text>
  </threadedComment>
  <threadedComment ref="B6" dT="2020-04-27T06:34:42.72" personId="{7003DD6E-A2D0-41AE-AC97-1361250C6999}" id="{834A4058-D724-42C3-AA01-A36C806BD565}" parentId="{0B222FF1-ECB1-4642-A12B-408CEEA1E698}">
    <text xml:space="preserve">It is supposed be 1.78%, i calculated it at multiple instances.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opLeftCell="B1" workbookViewId="0">
      <selection activeCell="E18" sqref="E18"/>
    </sheetView>
  </sheetViews>
  <sheetFormatPr defaultRowHeight="15"/>
  <cols>
    <col min="1" max="1" width="20.140625" customWidth="1"/>
    <col min="3" max="3" width="18.140625" bestFit="1" customWidth="1"/>
    <col min="4" max="4" width="22.42578125" bestFit="1" customWidth="1"/>
    <col min="5" max="5" width="14.28515625" bestFit="1" customWidth="1"/>
    <col min="6" max="7" width="9.140625" customWidth="1"/>
    <col min="8" max="8" width="20.5703125" customWidth="1"/>
    <col min="9" max="9" width="9.140625" customWidth="1"/>
    <col min="10" max="10" width="15.85546875" bestFit="1" customWidth="1"/>
    <col min="11" max="11" width="22.42578125" bestFit="1" customWidth="1"/>
    <col min="12" max="12" width="14.28515625" bestFit="1" customWidth="1"/>
  </cols>
  <sheetData>
    <row r="1" spans="1:12">
      <c r="A1" s="1" t="s">
        <v>0</v>
      </c>
      <c r="C1" t="s">
        <v>1</v>
      </c>
      <c r="D1" t="s">
        <v>2</v>
      </c>
      <c r="E1" t="s">
        <v>3</v>
      </c>
      <c r="H1" s="1" t="s">
        <v>0</v>
      </c>
      <c r="J1" t="s">
        <v>1</v>
      </c>
      <c r="K1" t="s">
        <v>2</v>
      </c>
      <c r="L1" t="s">
        <v>3</v>
      </c>
    </row>
    <row r="2" spans="1:12">
      <c r="A2" s="1">
        <v>2018</v>
      </c>
      <c r="H2" s="1">
        <v>2019</v>
      </c>
    </row>
    <row r="3" spans="1:12">
      <c r="A3" t="s">
        <v>4</v>
      </c>
      <c r="C3" s="2">
        <v>108334</v>
      </c>
      <c r="D3" s="4">
        <v>0.29880000000000001</v>
      </c>
      <c r="E3" s="2">
        <v>75969</v>
      </c>
      <c r="H3" t="s">
        <v>4</v>
      </c>
      <c r="J3" s="2">
        <v>94328</v>
      </c>
      <c r="K3" s="4">
        <v>0.22109999999999999</v>
      </c>
      <c r="L3" s="2">
        <v>73427</v>
      </c>
    </row>
    <row r="4" spans="1:12">
      <c r="A4" t="s">
        <v>5</v>
      </c>
      <c r="C4">
        <v>32365</v>
      </c>
      <c r="D4" s="3">
        <v>0.74719999999999998</v>
      </c>
      <c r="E4" s="2">
        <v>6888</v>
      </c>
      <c r="H4" t="s">
        <v>5</v>
      </c>
      <c r="J4" s="2">
        <v>20856</v>
      </c>
      <c r="K4" s="3">
        <v>0.56040000000000001</v>
      </c>
      <c r="L4" s="2">
        <v>9168</v>
      </c>
    </row>
    <row r="5" spans="1:12">
      <c r="A5" t="s">
        <v>6</v>
      </c>
      <c r="C5" s="2">
        <v>25477</v>
      </c>
      <c r="D5" s="3">
        <v>0.75449999999999995</v>
      </c>
      <c r="E5" s="2">
        <v>6254</v>
      </c>
      <c r="H5" t="s">
        <v>6</v>
      </c>
      <c r="J5" s="2">
        <v>11688</v>
      </c>
      <c r="K5" s="4">
        <v>0.1613</v>
      </c>
      <c r="L5" s="2">
        <v>9803</v>
      </c>
    </row>
    <row r="6" spans="1:12">
      <c r="A6" t="s">
        <v>7</v>
      </c>
      <c r="C6" s="2">
        <v>19223</v>
      </c>
      <c r="D6" s="3">
        <v>0.95179999999999998</v>
      </c>
      <c r="E6">
        <v>926</v>
      </c>
      <c r="H6" t="s">
        <v>7</v>
      </c>
      <c r="J6" s="2">
        <v>1885</v>
      </c>
      <c r="K6" s="3">
        <v>0.61539999999999995</v>
      </c>
      <c r="L6">
        <v>725</v>
      </c>
    </row>
    <row r="7" spans="1:12">
      <c r="A7" t="s">
        <v>8</v>
      </c>
      <c r="C7">
        <v>18297</v>
      </c>
      <c r="D7" s="3"/>
      <c r="E7">
        <v>0</v>
      </c>
      <c r="H7" t="s">
        <v>8</v>
      </c>
      <c r="J7" s="2">
        <v>1160</v>
      </c>
      <c r="L7">
        <v>0</v>
      </c>
    </row>
    <row r="8" spans="1:12">
      <c r="H8" s="1" t="s">
        <v>9</v>
      </c>
      <c r="J8" s="3">
        <f>J7/C7-1</f>
        <v>-0.93660162868229768</v>
      </c>
    </row>
    <row r="9" spans="1:12">
      <c r="A9" t="s">
        <v>10</v>
      </c>
      <c r="C9" s="3">
        <f>C7/C3</f>
        <v>0.1688943452655676</v>
      </c>
      <c r="H9" t="s">
        <v>10</v>
      </c>
      <c r="J9" s="3">
        <f>J7/J3</f>
        <v>1.2297515053854634E-2</v>
      </c>
    </row>
    <row r="10" spans="1:12">
      <c r="A10" t="s">
        <v>11</v>
      </c>
      <c r="C10" t="s">
        <v>12</v>
      </c>
      <c r="H10" t="s">
        <v>11</v>
      </c>
      <c r="J10" t="s">
        <v>13</v>
      </c>
    </row>
    <row r="11" spans="1:12">
      <c r="A11" t="s">
        <v>14</v>
      </c>
      <c r="C11" s="3" t="s">
        <v>15</v>
      </c>
      <c r="H11" t="s">
        <v>14</v>
      </c>
      <c r="J11" s="3" t="s">
        <v>16</v>
      </c>
    </row>
    <row r="12" spans="1:12">
      <c r="A12" t="s">
        <v>17</v>
      </c>
      <c r="C12" s="3">
        <v>1.78E-2</v>
      </c>
      <c r="H12" t="s">
        <v>17</v>
      </c>
      <c r="J12" s="3">
        <v>1.4E-3</v>
      </c>
    </row>
    <row r="13" spans="1:12">
      <c r="B13" s="32"/>
      <c r="C13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8C95-B4EF-42B0-B76D-45C9B86AB942}">
  <dimension ref="A1:K14"/>
  <sheetViews>
    <sheetView workbookViewId="0">
      <selection sqref="A1:I14"/>
    </sheetView>
  </sheetViews>
  <sheetFormatPr defaultRowHeight="15"/>
  <cols>
    <col min="1" max="1" width="19.5703125" customWidth="1"/>
    <col min="2" max="2" width="13.5703125" style="5" customWidth="1"/>
    <col min="3" max="3" width="13.28515625" customWidth="1"/>
    <col min="4" max="4" width="7.85546875" style="5" customWidth="1"/>
    <col min="6" max="6" width="20" customWidth="1"/>
    <col min="7" max="7" width="20.7109375" customWidth="1"/>
    <col min="8" max="9" width="10.42578125" style="8" customWidth="1"/>
  </cols>
  <sheetData>
    <row r="1" spans="1:11">
      <c r="A1" s="33" t="s">
        <v>18</v>
      </c>
      <c r="B1" s="34"/>
      <c r="F1" s="33" t="s">
        <v>19</v>
      </c>
      <c r="G1" s="33" t="s">
        <v>20</v>
      </c>
      <c r="H1" s="35" t="s">
        <v>21</v>
      </c>
      <c r="I1" s="35" t="s">
        <v>22</v>
      </c>
    </row>
    <row r="2" spans="1:11">
      <c r="A2" t="s">
        <v>23</v>
      </c>
      <c r="B2" s="5" t="s">
        <v>24</v>
      </c>
      <c r="C2" t="s">
        <v>23</v>
      </c>
      <c r="F2" s="2">
        <v>5884</v>
      </c>
      <c r="G2" s="2">
        <v>12562</v>
      </c>
      <c r="H2" s="15">
        <f>F2-G2</f>
        <v>-6678</v>
      </c>
      <c r="I2" s="7">
        <v>-0.53159999999999996</v>
      </c>
      <c r="J2" s="3"/>
      <c r="K2" s="3"/>
    </row>
    <row r="3" spans="1:11">
      <c r="A3" t="s">
        <v>25</v>
      </c>
      <c r="B3" s="5" t="s">
        <v>24</v>
      </c>
      <c r="C3" t="s">
        <v>23</v>
      </c>
      <c r="F3" s="2">
        <v>5594</v>
      </c>
      <c r="G3" s="2">
        <v>8274</v>
      </c>
      <c r="H3" s="15">
        <f t="shared" ref="H3:H6" si="0">F3-G3</f>
        <v>-2680</v>
      </c>
      <c r="I3" s="7">
        <v>-0.3241</v>
      </c>
      <c r="J3" s="3"/>
      <c r="K3" s="3"/>
    </row>
    <row r="4" spans="1:11">
      <c r="A4" t="s">
        <v>26</v>
      </c>
      <c r="B4" s="5" t="s">
        <v>24</v>
      </c>
      <c r="C4" t="s">
        <v>23</v>
      </c>
      <c r="F4" s="2">
        <v>5318</v>
      </c>
      <c r="G4" s="2">
        <v>10827</v>
      </c>
      <c r="H4" s="15">
        <f t="shared" si="0"/>
        <v>-5509</v>
      </c>
      <c r="I4" s="7">
        <v>-0.50880000000000003</v>
      </c>
      <c r="J4" s="3"/>
      <c r="K4" s="3"/>
    </row>
    <row r="5" spans="1:11">
      <c r="A5" t="s">
        <v>23</v>
      </c>
      <c r="B5" s="5" t="s">
        <v>24</v>
      </c>
      <c r="C5" t="s">
        <v>23</v>
      </c>
      <c r="D5" s="5" t="s">
        <v>24</v>
      </c>
      <c r="E5" t="s">
        <v>23</v>
      </c>
      <c r="F5" s="2">
        <v>2591</v>
      </c>
      <c r="G5" s="2">
        <v>5921</v>
      </c>
      <c r="H5" s="15">
        <f t="shared" si="0"/>
        <v>-3330</v>
      </c>
      <c r="I5" s="7">
        <v>-0.56240000000000001</v>
      </c>
      <c r="J5" s="3"/>
      <c r="K5" s="3"/>
    </row>
    <row r="6" spans="1:11">
      <c r="A6" t="s">
        <v>26</v>
      </c>
      <c r="B6" s="5" t="s">
        <v>24</v>
      </c>
      <c r="C6" t="s">
        <v>23</v>
      </c>
      <c r="D6" s="5" t="s">
        <v>24</v>
      </c>
      <c r="E6" t="s">
        <v>23</v>
      </c>
      <c r="F6" s="2">
        <v>2478</v>
      </c>
      <c r="G6" s="2">
        <v>4812</v>
      </c>
      <c r="H6" s="15">
        <f t="shared" si="0"/>
        <v>-2334</v>
      </c>
      <c r="I6" s="7">
        <v>-0.48499999999999999</v>
      </c>
      <c r="J6" s="3"/>
      <c r="K6" s="3"/>
    </row>
    <row r="7" spans="1:11">
      <c r="F7" s="2"/>
      <c r="G7" s="2"/>
      <c r="H7" s="7"/>
      <c r="I7" s="7"/>
    </row>
    <row r="9" spans="1:11">
      <c r="B9" s="5">
        <v>2018</v>
      </c>
      <c r="C9" s="5">
        <v>2019</v>
      </c>
    </row>
    <row r="10" spans="1:11">
      <c r="A10" s="1" t="s">
        <v>27</v>
      </c>
      <c r="B10" s="9" t="s">
        <v>28</v>
      </c>
      <c r="C10" t="s">
        <v>29</v>
      </c>
    </row>
    <row r="12" spans="1:11">
      <c r="A12" s="1" t="s">
        <v>30</v>
      </c>
      <c r="B12" s="5" t="s">
        <v>31</v>
      </c>
      <c r="C12" s="14"/>
    </row>
    <row r="14" spans="1:11">
      <c r="A14" s="1" t="s">
        <v>32</v>
      </c>
      <c r="B14" s="7">
        <v>0.49780000000000002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E050-59B1-4A25-850B-711DE43885D1}">
  <dimension ref="A1:K27"/>
  <sheetViews>
    <sheetView workbookViewId="0">
      <selection activeCell="A10" sqref="A10:D15"/>
    </sheetView>
  </sheetViews>
  <sheetFormatPr defaultRowHeight="15"/>
  <cols>
    <col min="1" max="1" width="24.85546875" customWidth="1"/>
    <col min="2" max="2" width="23.42578125" customWidth="1"/>
    <col min="3" max="3" width="22.140625" customWidth="1"/>
    <col min="4" max="4" width="13.7109375" customWidth="1"/>
    <col min="7" max="7" width="25.85546875" customWidth="1"/>
    <col min="8" max="8" width="22.42578125" customWidth="1"/>
    <col min="9" max="9" width="22.28515625" customWidth="1"/>
    <col min="10" max="10" width="17.85546875" bestFit="1" customWidth="1"/>
    <col min="11" max="11" width="12.5703125" customWidth="1"/>
  </cols>
  <sheetData>
    <row r="1" spans="1:11">
      <c r="A1" s="6"/>
      <c r="B1" s="6" t="s">
        <v>33</v>
      </c>
      <c r="C1" s="6" t="s">
        <v>34</v>
      </c>
      <c r="D1" s="6" t="s">
        <v>35</v>
      </c>
      <c r="G1" s="6" t="s">
        <v>36</v>
      </c>
      <c r="H1" s="6" t="s">
        <v>33</v>
      </c>
      <c r="I1" s="6" t="s">
        <v>34</v>
      </c>
      <c r="J1" s="6" t="s">
        <v>35</v>
      </c>
    </row>
    <row r="2" spans="1:11">
      <c r="A2" t="s">
        <v>37</v>
      </c>
      <c r="B2" s="3">
        <v>7.3000000000000001E-3</v>
      </c>
      <c r="C2" s="11">
        <v>1.6000000000000001E-3</v>
      </c>
      <c r="D2" s="3">
        <v>-0.77429999999999999</v>
      </c>
      <c r="E2" s="3">
        <f>IFERROR(B2-C2,"")</f>
        <v>5.7000000000000002E-3</v>
      </c>
      <c r="G2" t="s">
        <v>37</v>
      </c>
      <c r="H2" s="3">
        <f>H12/I12</f>
        <v>7.3058460214513983E-3</v>
      </c>
      <c r="I2" s="11">
        <f>J12/K12</f>
        <v>1.6492185739057467E-3</v>
      </c>
      <c r="J2" s="3">
        <v>-0.77429999999999999</v>
      </c>
    </row>
    <row r="3" spans="1:11">
      <c r="A3" t="s">
        <v>23</v>
      </c>
      <c r="B3" s="3">
        <v>2.5399999999999999E-2</v>
      </c>
      <c r="C3" s="3">
        <v>1.9E-3</v>
      </c>
      <c r="D3" s="3">
        <v>-0.92469999999999997</v>
      </c>
      <c r="E3" s="3">
        <f t="shared" ref="E3:E6" si="0">IFERROR(B3-C3,"")</f>
        <v>2.35E-2</v>
      </c>
      <c r="G3" t="s">
        <v>23</v>
      </c>
      <c r="H3" s="3">
        <f>H13/I13</f>
        <v>2.5393337735376487E-2</v>
      </c>
      <c r="I3" s="3">
        <f>J13/K13</f>
        <v>1.9116158776565839E-3</v>
      </c>
      <c r="J3" s="3">
        <v>-0.92469999999999997</v>
      </c>
    </row>
    <row r="4" spans="1:11">
      <c r="A4" t="s">
        <v>26</v>
      </c>
      <c r="B4" s="3">
        <v>5.16E-2</v>
      </c>
      <c r="C4" s="12" t="s">
        <v>38</v>
      </c>
      <c r="D4" s="3">
        <v>-0.99939999999999996</v>
      </c>
      <c r="E4" s="3" t="str">
        <f t="shared" si="0"/>
        <v/>
      </c>
      <c r="G4" t="s">
        <v>26</v>
      </c>
      <c r="H4" s="3">
        <f>H14/I14</f>
        <v>5.1598155782044949E-2</v>
      </c>
      <c r="I4" s="13">
        <f>J14/K14</f>
        <v>2.9865679108210821E-5</v>
      </c>
      <c r="J4" s="3">
        <v>-0.99939999999999996</v>
      </c>
    </row>
    <row r="5" spans="1:11">
      <c r="A5" t="s">
        <v>39</v>
      </c>
      <c r="B5" s="3">
        <v>1.1999999999999999E-3</v>
      </c>
      <c r="C5" s="3">
        <v>2.0000000000000001E-4</v>
      </c>
      <c r="D5" s="3">
        <v>-0.8276</v>
      </c>
      <c r="E5" s="3">
        <f t="shared" si="0"/>
        <v>9.999999999999998E-4</v>
      </c>
      <c r="G5" t="s">
        <v>39</v>
      </c>
      <c r="H5" s="3">
        <f>H15/I15</f>
        <v>1.1668110881371345E-3</v>
      </c>
      <c r="I5" s="3">
        <f>J15/K15</f>
        <v>2.0111956558173835E-4</v>
      </c>
      <c r="J5" s="3">
        <v>-0.8276</v>
      </c>
    </row>
    <row r="6" spans="1:11">
      <c r="A6" t="s">
        <v>40</v>
      </c>
      <c r="B6" s="3">
        <v>1.0999999999999999E-2</v>
      </c>
      <c r="C6" s="3">
        <v>3.2000000000000002E-3</v>
      </c>
      <c r="D6" s="3">
        <v>-0.70889999999999997</v>
      </c>
      <c r="E6" s="3">
        <f t="shared" si="0"/>
        <v>7.7999999999999996E-3</v>
      </c>
      <c r="G6" t="s">
        <v>40</v>
      </c>
      <c r="H6" s="3">
        <f>H16/I16</f>
        <v>1.0962839753525119E-2</v>
      </c>
      <c r="I6" s="3">
        <f>J16/K16</f>
        <v>3.191648023862789E-3</v>
      </c>
      <c r="J6" s="3">
        <v>-0.70889999999999997</v>
      </c>
    </row>
    <row r="10" spans="1:11">
      <c r="A10" s="6" t="s">
        <v>41</v>
      </c>
      <c r="B10" s="6" t="s">
        <v>42</v>
      </c>
      <c r="C10" t="s">
        <v>43</v>
      </c>
      <c r="D10" t="s">
        <v>44</v>
      </c>
      <c r="G10" t="s">
        <v>45</v>
      </c>
    </row>
    <row r="11" spans="1:11">
      <c r="A11" t="s">
        <v>46</v>
      </c>
      <c r="B11" s="28">
        <v>5430</v>
      </c>
      <c r="C11">
        <v>893</v>
      </c>
      <c r="D11" s="3">
        <f>(C11-B11)/B11</f>
        <v>-0.83554327808471451</v>
      </c>
      <c r="H11" t="s">
        <v>47</v>
      </c>
      <c r="I11" t="s">
        <v>48</v>
      </c>
      <c r="J11" t="s">
        <v>49</v>
      </c>
      <c r="K11" t="s">
        <v>50</v>
      </c>
    </row>
    <row r="12" spans="1:11">
      <c r="A12" t="s">
        <v>51</v>
      </c>
      <c r="B12" s="28">
        <v>1222</v>
      </c>
      <c r="C12">
        <v>556</v>
      </c>
      <c r="D12" s="3">
        <f t="shared" ref="D12:D15" si="1">(C12-B12)/B12</f>
        <v>-0.5450081833060556</v>
      </c>
      <c r="G12" t="s">
        <v>37</v>
      </c>
      <c r="H12" s="2">
        <v>3260</v>
      </c>
      <c r="I12" s="2">
        <v>446218</v>
      </c>
      <c r="J12">
        <v>739</v>
      </c>
      <c r="K12" s="2">
        <v>448091</v>
      </c>
    </row>
    <row r="13" spans="1:11">
      <c r="A13" t="s">
        <v>52</v>
      </c>
      <c r="B13" s="29">
        <v>612</v>
      </c>
      <c r="C13">
        <v>355</v>
      </c>
      <c r="D13" s="3">
        <f t="shared" si="1"/>
        <v>-0.41993464052287582</v>
      </c>
      <c r="G13" t="s">
        <v>23</v>
      </c>
      <c r="H13" s="2">
        <v>4461</v>
      </c>
      <c r="I13" s="2">
        <v>175676</v>
      </c>
      <c r="J13">
        <v>255</v>
      </c>
      <c r="K13" s="2">
        <v>133395</v>
      </c>
    </row>
    <row r="14" spans="1:11">
      <c r="A14" t="s">
        <v>53</v>
      </c>
      <c r="B14" s="31">
        <v>43</v>
      </c>
      <c r="C14" s="32">
        <v>145</v>
      </c>
      <c r="D14" s="10">
        <f t="shared" si="1"/>
        <v>2.3720930232558142</v>
      </c>
      <c r="G14" t="s">
        <v>26</v>
      </c>
      <c r="H14">
        <v>9300</v>
      </c>
      <c r="I14" s="2">
        <v>180239</v>
      </c>
      <c r="J14">
        <v>4</v>
      </c>
      <c r="K14" s="2">
        <v>133933</v>
      </c>
    </row>
    <row r="15" spans="1:11">
      <c r="A15" t="s">
        <v>54</v>
      </c>
      <c r="B15" s="31">
        <v>91</v>
      </c>
      <c r="C15" s="32">
        <v>93</v>
      </c>
      <c r="D15" s="10">
        <f t="shared" si="1"/>
        <v>2.197802197802198E-2</v>
      </c>
      <c r="G15" t="s">
        <v>39</v>
      </c>
      <c r="H15" s="2">
        <v>136</v>
      </c>
      <c r="I15" s="2">
        <v>116557</v>
      </c>
      <c r="J15">
        <v>6</v>
      </c>
      <c r="K15" s="2">
        <v>29833</v>
      </c>
    </row>
    <row r="16" spans="1:11">
      <c r="G16" t="s">
        <v>40</v>
      </c>
      <c r="H16">
        <v>290</v>
      </c>
      <c r="I16" s="2">
        <v>26453</v>
      </c>
      <c r="J16">
        <v>107</v>
      </c>
      <c r="K16" s="2">
        <v>33525</v>
      </c>
    </row>
    <row r="22" spans="2:2">
      <c r="B22" s="6"/>
    </row>
    <row r="23" spans="2:2">
      <c r="B23" s="3"/>
    </row>
    <row r="24" spans="2:2">
      <c r="B24" s="3"/>
    </row>
    <row r="25" spans="2:2">
      <c r="B25" s="3"/>
    </row>
    <row r="26" spans="2:2">
      <c r="B26" s="30"/>
    </row>
    <row r="27" spans="2:2">
      <c r="B27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1FCD-8D01-4A40-A3B7-88B6F5436BF0}">
  <dimension ref="A1:F18"/>
  <sheetViews>
    <sheetView tabSelected="1" workbookViewId="0">
      <selection activeCell="B15" sqref="B15"/>
    </sheetView>
  </sheetViews>
  <sheetFormatPr defaultRowHeight="15"/>
  <cols>
    <col min="1" max="1" width="22.85546875" customWidth="1"/>
    <col min="2" max="2" width="14.85546875" customWidth="1"/>
    <col min="3" max="3" width="15.85546875" bestFit="1" customWidth="1"/>
    <col min="4" max="4" width="22.42578125" bestFit="1" customWidth="1"/>
    <col min="5" max="5" width="15.85546875" bestFit="1" customWidth="1"/>
    <col min="6" max="6" width="17.85546875" bestFit="1" customWidth="1"/>
  </cols>
  <sheetData>
    <row r="1" spans="1:6" ht="15.75">
      <c r="A1" s="16"/>
      <c r="B1" s="16"/>
      <c r="C1" s="16"/>
      <c r="D1" s="16"/>
      <c r="E1" s="16"/>
      <c r="F1" s="18" t="s">
        <v>55</v>
      </c>
    </row>
    <row r="2" spans="1:6" ht="15.75">
      <c r="A2" s="17"/>
      <c r="B2" s="18" t="s">
        <v>56</v>
      </c>
      <c r="C2" s="18" t="s">
        <v>57</v>
      </c>
      <c r="D2" s="18" t="s">
        <v>58</v>
      </c>
      <c r="E2" s="18" t="s">
        <v>59</v>
      </c>
      <c r="F2" s="18" t="s">
        <v>60</v>
      </c>
    </row>
    <row r="3" spans="1:6" ht="15.75">
      <c r="A3" s="19" t="s">
        <v>61</v>
      </c>
      <c r="B3" s="22">
        <v>2967171.33</v>
      </c>
      <c r="C3" s="23">
        <v>63350.87</v>
      </c>
      <c r="D3" s="24">
        <f>(C3/B3)-1</f>
        <v>-0.97864940613321438</v>
      </c>
      <c r="E3" s="23">
        <f>C3-B3</f>
        <v>-2903820.46</v>
      </c>
      <c r="F3" s="21"/>
    </row>
    <row r="4" spans="1:6" ht="15.75">
      <c r="A4" s="19" t="s">
        <v>62</v>
      </c>
      <c r="B4" s="25">
        <v>987254</v>
      </c>
      <c r="C4" s="25">
        <v>831525</v>
      </c>
      <c r="D4" s="24">
        <f>(C4/B4)-1</f>
        <v>-0.15773954828240755</v>
      </c>
      <c r="E4" s="25">
        <f>C4-B4</f>
        <v>-155729</v>
      </c>
      <c r="F4" s="26">
        <f>E4*B5*B6</f>
        <v>-468040.26527071052</v>
      </c>
    </row>
    <row r="5" spans="1:6" ht="15.75">
      <c r="A5" s="19" t="s">
        <v>63</v>
      </c>
      <c r="B5" s="22">
        <f>B9</f>
        <v>169.11777315474495</v>
      </c>
      <c r="C5" s="23">
        <f>C9</f>
        <v>55.039852302345786</v>
      </c>
      <c r="D5" s="24">
        <f>(C5/B5)-1</f>
        <v>-0.6745472029602495</v>
      </c>
      <c r="E5" s="23">
        <f>C5-B5</f>
        <v>-114.07792085239916</v>
      </c>
      <c r="F5" s="27">
        <f>E5*B4*B6</f>
        <v>-2001497.1213553434</v>
      </c>
    </row>
    <row r="6" spans="1:6" ht="15.75">
      <c r="A6" s="19" t="s">
        <v>64</v>
      </c>
      <c r="B6" s="24">
        <f>B13</f>
        <v>1.7771515739617161E-2</v>
      </c>
      <c r="C6" s="24">
        <f>C13</f>
        <v>1.3842037220769068E-3</v>
      </c>
      <c r="D6" s="24">
        <f>(C6/B6)-1</f>
        <v>-0.92211110507635707</v>
      </c>
      <c r="E6" s="24">
        <f>C6-B6</f>
        <v>-1.6387312017540255E-2</v>
      </c>
      <c r="F6" s="26">
        <f>E6*B4*B5</f>
        <v>-2736061.6340571847</v>
      </c>
    </row>
    <row r="7" spans="1:6" ht="15.75">
      <c r="A7" s="16"/>
      <c r="B7" s="17"/>
      <c r="C7" s="17"/>
      <c r="D7" s="17"/>
      <c r="E7" s="17"/>
      <c r="F7" s="17"/>
    </row>
    <row r="8" spans="1:6" ht="15.75">
      <c r="A8" s="20" t="s">
        <v>65</v>
      </c>
      <c r="B8" s="25">
        <v>17545</v>
      </c>
      <c r="C8" s="25">
        <v>1151</v>
      </c>
      <c r="D8" s="17"/>
      <c r="E8" s="17"/>
      <c r="F8" s="17"/>
    </row>
    <row r="9" spans="1:6" ht="15.75">
      <c r="A9" s="20" t="s">
        <v>66</v>
      </c>
      <c r="B9" s="22">
        <f>B3/B8</f>
        <v>169.11777315474495</v>
      </c>
      <c r="C9" s="23">
        <f>C3/C8</f>
        <v>55.039852302345786</v>
      </c>
      <c r="D9" s="17"/>
      <c r="E9" s="17"/>
      <c r="F9" s="17"/>
    </row>
    <row r="10" spans="1:6" ht="15.75">
      <c r="A10" s="20" t="s">
        <v>67</v>
      </c>
      <c r="B10" s="17"/>
      <c r="C10" s="17"/>
      <c r="D10" s="17"/>
      <c r="E10" s="17"/>
      <c r="F10" s="17"/>
    </row>
    <row r="11" spans="1:6" ht="15.75">
      <c r="A11" s="20"/>
      <c r="B11" s="17"/>
      <c r="C11" s="17"/>
      <c r="D11" s="17"/>
      <c r="E11" s="17"/>
      <c r="F11" s="17"/>
    </row>
    <row r="12" spans="1:6" ht="15.75">
      <c r="A12" s="20" t="s">
        <v>64</v>
      </c>
      <c r="B12" s="17"/>
      <c r="C12" s="17"/>
      <c r="D12" s="17"/>
      <c r="E12" s="17"/>
      <c r="F12" s="17"/>
    </row>
    <row r="13" spans="1:6" ht="15.75">
      <c r="A13" s="20" t="s">
        <v>68</v>
      </c>
      <c r="B13" s="24">
        <f>B8/B4</f>
        <v>1.7771515739617161E-2</v>
      </c>
      <c r="C13" s="24">
        <f>C8/C4</f>
        <v>1.3842037220769068E-3</v>
      </c>
      <c r="D13" s="17"/>
      <c r="E13" s="17"/>
      <c r="F13" s="17"/>
    </row>
    <row r="14" spans="1:6">
      <c r="A14" s="16"/>
      <c r="B14" s="16"/>
      <c r="C14" s="16"/>
      <c r="D14" s="16"/>
      <c r="E14" s="16"/>
      <c r="F14" s="16"/>
    </row>
    <row r="15" spans="1:6" ht="15.75">
      <c r="A15" s="18" t="s">
        <v>69</v>
      </c>
      <c r="B15" s="18" t="s">
        <v>70</v>
      </c>
      <c r="C15" s="18" t="s">
        <v>63</v>
      </c>
      <c r="D15" s="18" t="s">
        <v>64</v>
      </c>
      <c r="E15" s="18" t="s">
        <v>71</v>
      </c>
      <c r="F15" s="16"/>
    </row>
    <row r="16" spans="1:6" ht="15.75">
      <c r="A16" s="22">
        <f>B3</f>
        <v>2967171.33</v>
      </c>
      <c r="B16" s="22">
        <f>F4</f>
        <v>-468040.26527071052</v>
      </c>
      <c r="C16" s="23">
        <f>F5</f>
        <v>-2001497.1213553434</v>
      </c>
      <c r="D16" s="22">
        <f>F6</f>
        <v>-2736061.6340571847</v>
      </c>
      <c r="E16" s="23">
        <f>C3</f>
        <v>63350.87</v>
      </c>
      <c r="F16" s="16"/>
    </row>
    <row r="17" spans="1:6">
      <c r="A17" s="16"/>
      <c r="B17" s="16"/>
      <c r="C17" s="16"/>
      <c r="D17" s="16"/>
      <c r="E17" s="16"/>
      <c r="F17" s="16"/>
    </row>
    <row r="18" spans="1:6">
      <c r="A18" s="16"/>
      <c r="B18" s="16"/>
      <c r="C18" s="16"/>
      <c r="D18" s="16"/>
      <c r="E18" s="16"/>
      <c r="F18" s="16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Bahl, Abhilash</cp:lastModifiedBy>
  <cp:revision/>
  <dcterms:created xsi:type="dcterms:W3CDTF">2020-04-25T03:07:34Z</dcterms:created>
  <dcterms:modified xsi:type="dcterms:W3CDTF">2020-05-01T04:16:49Z</dcterms:modified>
  <cp:category/>
  <cp:contentStatus/>
</cp:coreProperties>
</file>