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OPMENTOR\7 Jan 24\Assignments\"/>
    </mc:Choice>
  </mc:AlternateContent>
  <xr:revisionPtr revIDLastSave="0" documentId="13_ncr:1_{5E0ED43E-A362-4542-9B11-706C54DF14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81029"/>
  <pivotCaches>
    <pivotCache cacheId="9" r:id="rId3"/>
    <pivotCache cacheId="21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B3" i="3"/>
  <c r="B4" i="3"/>
  <c r="B5" i="3"/>
  <c r="B2" i="3"/>
  <c r="C3" i="3"/>
  <c r="C4" i="3"/>
  <c r="C5" i="3"/>
  <c r="C2" i="3"/>
  <c r="H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49" i="1"/>
  <c r="H48" i="1"/>
  <c r="H47" i="1"/>
  <c r="H43" i="1"/>
  <c r="H42" i="1"/>
  <c r="H39" i="1"/>
  <c r="H38" i="1"/>
  <c r="H37" i="1"/>
  <c r="H36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2" i="1"/>
  <c r="H31" i="1"/>
  <c r="H30" i="1"/>
  <c r="H29" i="1"/>
  <c r="H44" i="1" l="1"/>
</calcChain>
</file>

<file path=xl/sharedStrings.xml><?xml version="1.0" encoding="utf-8"?>
<sst xmlns="http://schemas.openxmlformats.org/spreadsheetml/2006/main" count="865" uniqueCount="85">
  <si>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</si>
  <si>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</si>
  <si>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</si>
  <si>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</si>
  <si>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</si>
  <si>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</si>
  <si>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</si>
  <si>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</si>
  <si>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</si>
  <si>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</si>
  <si>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</si>
  <si>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</si>
  <si>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</si>
  <si>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</si>
  <si>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</si>
  <si>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</si>
  <si>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</si>
  <si>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</si>
  <si>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</si>
  <si>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</si>
  <si>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</si>
  <si>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</si>
  <si>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</si>
  <si>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</si>
  <si>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</si>
  <si>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</si>
  <si>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</si>
  <si>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</si>
  <si>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</si>
  <si>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</si>
  <si>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</si>
  <si>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</si>
  <si>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</si>
  <si>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</si>
  <si>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</si>
  <si>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</si>
  <si>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</si>
  <si>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</si>
  <si>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</si>
  <si>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</si>
  <si>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</si>
  <si>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</si>
  <si>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</si>
  <si>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</si>
  <si>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</si>
  <si>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</si>
  <si>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</si>
  <si>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</si>
  <si>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</si>
  <si>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</si>
  <si>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</si>
  <si>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</si>
  <si>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</si>
  <si>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</si>
  <si>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</si>
  <si>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</si>
  <si>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</si>
  <si>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</si>
  <si>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</si>
  <si>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</si>
  <si>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</si>
  <si>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</si>
  <si>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</si>
  <si>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</si>
  <si>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</si>
  <si>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</si>
  <si>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</si>
  <si>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</si>
  <si>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</si>
  <si>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</si>
  <si>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</si>
  <si>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</si>
  <si>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</si>
  <si>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Less than 20(Yes/no)</t>
  </si>
  <si>
    <t>Baltimore/NY/Philadelphia</t>
  </si>
  <si>
    <t>Row Labels</t>
  </si>
  <si>
    <t>Grand Total</t>
  </si>
  <si>
    <t>(All)</t>
  </si>
  <si>
    <t>Count of Order no.</t>
  </si>
  <si>
    <t>Sum of Number of items</t>
  </si>
  <si>
    <t>Count of Service</t>
  </si>
  <si>
    <t>Sum of Price</t>
  </si>
  <si>
    <t>Explanation</t>
  </si>
  <si>
    <t>Results Validation</t>
  </si>
  <si>
    <t>Count of Stylist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</si>
</sst>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 Vemula" refreshedDate="45300.942208333334" createdVersion="8" refreshedVersion="8" minRefreshableVersion="3" recordCount="24" xr:uid="{07B27039-F2F9-453D-81EA-EBB333B60112}">
  <cacheSource type="worksheet">
    <worksheetSource ref="A1:G25" sheet="Exercise 1"/>
  </cacheSource>
  <cacheFields count="7">
    <cacheField name="Order no." numFmtId="0">
      <sharedItems containsSemiMixedTypes="0" containsString="0" containsNumber="1" containsInteger="1" minValue="100001" maxValue="100024" count="24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</sharedItems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 count="8">
        <n v="25"/>
        <n v="30"/>
        <n v="15"/>
        <n v="32"/>
        <n v="18"/>
        <n v="14"/>
        <n v="13"/>
        <n v="34"/>
      </sharedItems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 Vemula" refreshedDate="45301.413172685185" createdVersion="8" refreshedVersion="8" minRefreshableVersion="3" recordCount="226" xr:uid="{093C87D5-077D-463C-BD37-0BFFC485D2B9}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16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1"/>
    <x v="2"/>
    <x v="1"/>
    <x v="2"/>
  </r>
  <r>
    <x v="3"/>
    <x v="2"/>
    <x v="1"/>
    <x v="0"/>
    <x v="3"/>
    <x v="0"/>
    <x v="1"/>
  </r>
  <r>
    <x v="4"/>
    <x v="2"/>
    <x v="3"/>
    <x v="2"/>
    <x v="0"/>
    <x v="1"/>
    <x v="0"/>
  </r>
  <r>
    <x v="5"/>
    <x v="2"/>
    <x v="2"/>
    <x v="1"/>
    <x v="4"/>
    <x v="2"/>
    <x v="3"/>
  </r>
  <r>
    <x v="6"/>
    <x v="2"/>
    <x v="0"/>
    <x v="2"/>
    <x v="2"/>
    <x v="3"/>
    <x v="2"/>
  </r>
  <r>
    <x v="7"/>
    <x v="3"/>
    <x v="2"/>
    <x v="2"/>
    <x v="0"/>
    <x v="1"/>
    <x v="3"/>
  </r>
  <r>
    <x v="8"/>
    <x v="3"/>
    <x v="1"/>
    <x v="0"/>
    <x v="1"/>
    <x v="2"/>
    <x v="4"/>
  </r>
  <r>
    <x v="9"/>
    <x v="3"/>
    <x v="3"/>
    <x v="2"/>
    <x v="2"/>
    <x v="3"/>
    <x v="1"/>
  </r>
  <r>
    <x v="10"/>
    <x v="3"/>
    <x v="4"/>
    <x v="3"/>
    <x v="0"/>
    <x v="1"/>
    <x v="2"/>
  </r>
  <r>
    <x v="11"/>
    <x v="3"/>
    <x v="0"/>
    <x v="1"/>
    <x v="5"/>
    <x v="0"/>
    <x v="1"/>
  </r>
  <r>
    <x v="12"/>
    <x v="4"/>
    <x v="0"/>
    <x v="1"/>
    <x v="0"/>
    <x v="4"/>
    <x v="3"/>
  </r>
  <r>
    <x v="13"/>
    <x v="4"/>
    <x v="2"/>
    <x v="0"/>
    <x v="1"/>
    <x v="0"/>
    <x v="2"/>
  </r>
  <r>
    <x v="14"/>
    <x v="4"/>
    <x v="3"/>
    <x v="3"/>
    <x v="2"/>
    <x v="1"/>
    <x v="0"/>
  </r>
  <r>
    <x v="15"/>
    <x v="4"/>
    <x v="1"/>
    <x v="0"/>
    <x v="2"/>
    <x v="2"/>
    <x v="4"/>
  </r>
  <r>
    <x v="16"/>
    <x v="5"/>
    <x v="0"/>
    <x v="3"/>
    <x v="0"/>
    <x v="2"/>
    <x v="1"/>
  </r>
  <r>
    <x v="17"/>
    <x v="6"/>
    <x v="0"/>
    <x v="0"/>
    <x v="1"/>
    <x v="0"/>
    <x v="2"/>
  </r>
  <r>
    <x v="18"/>
    <x v="7"/>
    <x v="3"/>
    <x v="1"/>
    <x v="6"/>
    <x v="1"/>
    <x v="3"/>
  </r>
  <r>
    <x v="19"/>
    <x v="7"/>
    <x v="1"/>
    <x v="2"/>
    <x v="0"/>
    <x v="3"/>
    <x v="2"/>
  </r>
  <r>
    <x v="20"/>
    <x v="7"/>
    <x v="2"/>
    <x v="3"/>
    <x v="1"/>
    <x v="2"/>
    <x v="4"/>
  </r>
  <r>
    <x v="21"/>
    <x v="7"/>
    <x v="1"/>
    <x v="1"/>
    <x v="2"/>
    <x v="4"/>
    <x v="1"/>
  </r>
  <r>
    <x v="22"/>
    <x v="7"/>
    <x v="0"/>
    <x v="3"/>
    <x v="0"/>
    <x v="0"/>
    <x v="0"/>
  </r>
  <r>
    <x v="23"/>
    <x v="8"/>
    <x v="3"/>
    <x v="1"/>
    <x v="7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  <r>
    <x v="30"/>
    <x v="1"/>
    <x v="5"/>
    <x v="0"/>
    <n v="40"/>
  </r>
  <r>
    <x v="30"/>
    <x v="1"/>
    <x v="4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653AF-2FFA-4F98-BD93-C83FD802BE53}" name="PivotTable1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N6:P28" firstHeaderRow="0" firstDataRow="1" firstDataCol="1" rowPageCount="3" colPageCount="1"/>
  <pivotFields count="7"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umFmtId="14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6">
        <item x="2"/>
        <item x="3"/>
        <item x="0"/>
        <item x="4"/>
        <item x="1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</pivotFields>
  <rowFields count="2">
    <field x="6"/>
    <field x="1"/>
  </rowFields>
  <rowItems count="22">
    <i>
      <x/>
    </i>
    <i r="1">
      <x v="3"/>
    </i>
    <i r="1">
      <x v="4"/>
    </i>
    <i r="1">
      <x v="7"/>
    </i>
    <i r="1">
      <x v="8"/>
    </i>
    <i>
      <x v="1"/>
    </i>
    <i r="1">
      <x v="4"/>
    </i>
    <i r="1">
      <x v="7"/>
    </i>
    <i>
      <x v="2"/>
    </i>
    <i r="1">
      <x v="3"/>
    </i>
    <i r="1">
      <x v="5"/>
    </i>
    <i r="1">
      <x v="7"/>
    </i>
    <i>
      <x v="3"/>
    </i>
    <i r="1">
      <x v="3"/>
    </i>
    <i r="1">
      <x v="4"/>
    </i>
    <i r="1">
      <x v="6"/>
    </i>
    <i r="1">
      <x v="7"/>
    </i>
    <i>
      <x v="4"/>
    </i>
    <i r="1">
      <x v="3"/>
    </i>
    <i r="1">
      <x v="4"/>
    </i>
    <i r="1">
      <x v="7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2" hier="-1"/>
    <pageField fld="3" hier="-1"/>
  </pageFields>
  <dataFields count="2">
    <dataField name="Count of Order no." fld="0" subtotal="count" baseField="0" baseItem="0"/>
    <dataField name="Sum of Number of items" fld="4" baseField="0" baseItem="0"/>
  </dataFields>
  <pivotTableStyleInfo name="PivotStyleLight16" showRowHeaders="1" showColHeaders="1" showRowStripes="0" showColStripes="0" showLastColumn="1"/>
  <filters count="1">
    <filter fld="1" type="dateNewerThan" evalOrder="-1" id="2">
      <autoFilter ref="A1">
        <filterColumn colId="0">
          <customFilters>
            <customFilter operator="greaterThan" val="413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01AF1-AAA2-40C1-80D6-3E514E14504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7:L38" firstHeaderRow="0" firstDataRow="1" firstDataCol="1" rowPageCount="1" colPageCount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2">
    <field x="2"/>
    <field x="0"/>
  </rowFields>
  <rowItems count="11">
    <i>
      <x/>
    </i>
    <i r="1">
      <x v="10"/>
    </i>
    <i r="1">
      <x v="12"/>
    </i>
    <i r="1">
      <x v="19"/>
    </i>
    <i>
      <x v="2"/>
    </i>
    <i r="1">
      <x v="11"/>
    </i>
    <i r="1">
      <x v="17"/>
    </i>
    <i>
      <x v="4"/>
    </i>
    <i r="1">
      <x v="10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Count of Stylist name" fld="2" subtotal="count" baseField="0" baseItem="0"/>
    <dataField name="Sum of Price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1404"/>
            <customFilter operator="lessThanOrEqual" val="414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03BE3-4926-49B6-9BE8-7B484CC2735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6:L23" firstHeaderRow="0" firstDataRow="1" firstDataCol="1" rowPageCount="1" colPageCount="1"/>
  <pivotFields count="5">
    <pivotField numFmtId="14" showAll="0"/>
    <pivotField axis="axisRow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Count of Service" fld="1" subtotal="count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0" zoomScaleNormal="80" workbookViewId="0">
      <selection activeCell="I30" sqref="I30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  <col min="9" max="9" width="18.85546875" customWidth="1"/>
    <col min="10" max="10" width="13.5703125" customWidth="1"/>
    <col min="14" max="14" width="14.85546875" bestFit="1" customWidth="1"/>
    <col min="15" max="15" width="17.7109375" bestFit="1" customWidth="1"/>
    <col min="16" max="16" width="23.5703125" bestFit="1" customWidth="1"/>
  </cols>
  <sheetData>
    <row r="1" spans="1:16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  <c r="H1" s="4" t="s">
        <v>73</v>
      </c>
      <c r="I1" s="23">
        <v>41308</v>
      </c>
      <c r="J1" s="22" t="s">
        <v>74</v>
      </c>
    </row>
    <row r="2" spans="1:16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  <c r="H2">
        <f>IF(E2&lt;20,1,0)</f>
        <v>0</v>
      </c>
      <c r="I2">
        <f>IF(B2&gt;$F$44,1,0)</f>
        <v>0</v>
      </c>
      <c r="J2">
        <f>IF(OR(G2="NY",G2="Baltimore",G2="Philadelphia"),1,0)</f>
        <v>0</v>
      </c>
      <c r="N2" s="25" t="s">
        <v>42</v>
      </c>
      <c r="O2" t="s">
        <v>77</v>
      </c>
    </row>
    <row r="3" spans="1:16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  <c r="H3">
        <f t="shared" ref="H3:H25" si="0">IF(E3&lt;20,1,0)</f>
        <v>0</v>
      </c>
      <c r="I3">
        <f t="shared" ref="I3:I25" si="1">IF(B3&gt;$F$44,1,0)</f>
        <v>0</v>
      </c>
      <c r="J3">
        <f t="shared" ref="J3:J25" si="2">IF(OR(G3="NY",G3="Baltimore",G3="Philadelphia"),1,0)</f>
        <v>1</v>
      </c>
      <c r="N3" s="25" t="s">
        <v>6</v>
      </c>
      <c r="O3" t="s">
        <v>77</v>
      </c>
    </row>
    <row r="4" spans="1:16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  <c r="H4">
        <f t="shared" si="0"/>
        <v>1</v>
      </c>
      <c r="I4">
        <f t="shared" si="1"/>
        <v>0</v>
      </c>
      <c r="J4">
        <f t="shared" si="2"/>
        <v>1</v>
      </c>
      <c r="N4" s="25" t="s">
        <v>7</v>
      </c>
      <c r="O4" t="s">
        <v>77</v>
      </c>
    </row>
    <row r="5" spans="1:16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6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  <c r="H6">
        <f t="shared" si="0"/>
        <v>0</v>
      </c>
      <c r="I6">
        <f t="shared" si="1"/>
        <v>0</v>
      </c>
      <c r="J6">
        <f t="shared" si="2"/>
        <v>0</v>
      </c>
      <c r="N6" s="25" t="s">
        <v>75</v>
      </c>
      <c r="O6" t="s">
        <v>78</v>
      </c>
      <c r="P6" t="s">
        <v>79</v>
      </c>
    </row>
    <row r="7" spans="1:16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  <c r="H7">
        <f t="shared" si="0"/>
        <v>1</v>
      </c>
      <c r="I7">
        <f t="shared" si="1"/>
        <v>0</v>
      </c>
      <c r="J7">
        <f t="shared" si="2"/>
        <v>1</v>
      </c>
      <c r="N7" s="26" t="s">
        <v>21</v>
      </c>
      <c r="O7" s="27">
        <v>4</v>
      </c>
      <c r="P7" s="27">
        <v>97</v>
      </c>
    </row>
    <row r="8" spans="1:16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  <c r="H8">
        <f t="shared" si="0"/>
        <v>1</v>
      </c>
      <c r="I8">
        <f t="shared" si="1"/>
        <v>0</v>
      </c>
      <c r="J8">
        <f t="shared" si="2"/>
        <v>1</v>
      </c>
      <c r="N8" s="28">
        <v>41309</v>
      </c>
      <c r="O8" s="27">
        <v>1</v>
      </c>
      <c r="P8" s="27">
        <v>25</v>
      </c>
    </row>
    <row r="9" spans="1:16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  <c r="H9">
        <f t="shared" si="0"/>
        <v>0</v>
      </c>
      <c r="I9">
        <f t="shared" si="1"/>
        <v>1</v>
      </c>
      <c r="J9">
        <f t="shared" si="2"/>
        <v>1</v>
      </c>
      <c r="N9" s="28">
        <v>41310</v>
      </c>
      <c r="O9" s="27">
        <v>1</v>
      </c>
      <c r="P9" s="27">
        <v>25</v>
      </c>
    </row>
    <row r="10" spans="1:16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  <c r="H10">
        <f t="shared" si="0"/>
        <v>0</v>
      </c>
      <c r="I10">
        <f t="shared" si="1"/>
        <v>1</v>
      </c>
      <c r="J10">
        <f t="shared" si="2"/>
        <v>0</v>
      </c>
      <c r="N10" s="28">
        <v>41313</v>
      </c>
      <c r="O10" s="27">
        <v>1</v>
      </c>
      <c r="P10" s="27">
        <v>13</v>
      </c>
    </row>
    <row r="11" spans="1:16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  <c r="H11">
        <f t="shared" si="0"/>
        <v>1</v>
      </c>
      <c r="I11">
        <f t="shared" si="1"/>
        <v>1</v>
      </c>
      <c r="J11">
        <f t="shared" si="2"/>
        <v>1</v>
      </c>
      <c r="N11" s="28">
        <v>41314</v>
      </c>
      <c r="O11" s="27">
        <v>1</v>
      </c>
      <c r="P11" s="27">
        <v>34</v>
      </c>
    </row>
    <row r="12" spans="1:16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  <c r="H12">
        <f t="shared" si="0"/>
        <v>0</v>
      </c>
      <c r="I12">
        <f t="shared" si="1"/>
        <v>1</v>
      </c>
      <c r="J12">
        <f t="shared" si="2"/>
        <v>1</v>
      </c>
      <c r="N12" s="26" t="s">
        <v>18</v>
      </c>
      <c r="O12" s="27">
        <v>2</v>
      </c>
      <c r="P12" s="27">
        <v>40</v>
      </c>
    </row>
    <row r="13" spans="1:16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  <c r="H13">
        <f t="shared" si="0"/>
        <v>1</v>
      </c>
      <c r="I13">
        <f t="shared" si="1"/>
        <v>1</v>
      </c>
      <c r="J13">
        <f t="shared" si="2"/>
        <v>1</v>
      </c>
      <c r="N13" s="28">
        <v>41310</v>
      </c>
      <c r="O13" s="27">
        <v>1</v>
      </c>
      <c r="P13" s="27">
        <v>15</v>
      </c>
    </row>
    <row r="14" spans="1:16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  <c r="H14">
        <f t="shared" si="0"/>
        <v>0</v>
      </c>
      <c r="I14">
        <f t="shared" si="1"/>
        <v>1</v>
      </c>
      <c r="J14">
        <f t="shared" si="2"/>
        <v>1</v>
      </c>
      <c r="N14" s="28">
        <v>41313</v>
      </c>
      <c r="O14" s="27">
        <v>1</v>
      </c>
      <c r="P14" s="27">
        <v>25</v>
      </c>
    </row>
    <row r="15" spans="1:16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  <c r="H15">
        <f t="shared" si="0"/>
        <v>0</v>
      </c>
      <c r="I15">
        <f t="shared" si="1"/>
        <v>1</v>
      </c>
      <c r="J15">
        <f t="shared" si="2"/>
        <v>1</v>
      </c>
      <c r="N15" s="26" t="s">
        <v>19</v>
      </c>
      <c r="O15" s="27">
        <v>4</v>
      </c>
      <c r="P15" s="27">
        <v>69</v>
      </c>
    </row>
    <row r="16" spans="1:16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  <c r="H16">
        <f t="shared" si="0"/>
        <v>1</v>
      </c>
      <c r="I16">
        <f t="shared" si="1"/>
        <v>1</v>
      </c>
      <c r="J16">
        <f t="shared" si="2"/>
        <v>0</v>
      </c>
      <c r="N16" s="28">
        <v>41309</v>
      </c>
      <c r="O16" s="27">
        <v>2</v>
      </c>
      <c r="P16" s="27">
        <v>29</v>
      </c>
    </row>
    <row r="17" spans="1:16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  <c r="H17">
        <f t="shared" si="0"/>
        <v>1</v>
      </c>
      <c r="I17">
        <f t="shared" si="1"/>
        <v>1</v>
      </c>
      <c r="J17">
        <f t="shared" si="2"/>
        <v>0</v>
      </c>
      <c r="N17" s="28">
        <v>41311</v>
      </c>
      <c r="O17" s="27">
        <v>1</v>
      </c>
      <c r="P17" s="27">
        <v>25</v>
      </c>
    </row>
    <row r="18" spans="1:16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  <c r="H18">
        <f t="shared" si="0"/>
        <v>0</v>
      </c>
      <c r="I18">
        <f t="shared" si="1"/>
        <v>1</v>
      </c>
      <c r="J18">
        <f t="shared" si="2"/>
        <v>1</v>
      </c>
      <c r="N18" s="28">
        <v>41313</v>
      </c>
      <c r="O18" s="27">
        <v>1</v>
      </c>
      <c r="P18" s="27">
        <v>15</v>
      </c>
    </row>
    <row r="19" spans="1:16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  <c r="H19">
        <f t="shared" si="0"/>
        <v>0</v>
      </c>
      <c r="I19">
        <f t="shared" si="1"/>
        <v>1</v>
      </c>
      <c r="J19">
        <f t="shared" si="2"/>
        <v>1</v>
      </c>
      <c r="N19" s="26" t="s">
        <v>20</v>
      </c>
      <c r="O19" s="27">
        <v>4</v>
      </c>
      <c r="P19" s="27">
        <v>110</v>
      </c>
    </row>
    <row r="20" spans="1:16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  <c r="H20">
        <f t="shared" si="0"/>
        <v>1</v>
      </c>
      <c r="I20">
        <f t="shared" si="1"/>
        <v>1</v>
      </c>
      <c r="J20">
        <f t="shared" si="2"/>
        <v>1</v>
      </c>
      <c r="N20" s="28">
        <v>41309</v>
      </c>
      <c r="O20" s="27">
        <v>1</v>
      </c>
      <c r="P20" s="27">
        <v>25</v>
      </c>
    </row>
    <row r="21" spans="1:16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  <c r="H21">
        <f t="shared" si="0"/>
        <v>0</v>
      </c>
      <c r="I21">
        <f t="shared" si="1"/>
        <v>1</v>
      </c>
      <c r="J21">
        <f t="shared" si="2"/>
        <v>1</v>
      </c>
      <c r="N21" s="28">
        <v>41310</v>
      </c>
      <c r="O21" s="27">
        <v>1</v>
      </c>
      <c r="P21" s="27">
        <v>30</v>
      </c>
    </row>
    <row r="22" spans="1:16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  <c r="H22">
        <f t="shared" si="0"/>
        <v>0</v>
      </c>
      <c r="I22">
        <f t="shared" si="1"/>
        <v>1</v>
      </c>
      <c r="J22">
        <f t="shared" si="2"/>
        <v>0</v>
      </c>
      <c r="N22" s="28">
        <v>41312</v>
      </c>
      <c r="O22" s="27">
        <v>1</v>
      </c>
      <c r="P22" s="27">
        <v>30</v>
      </c>
    </row>
    <row r="23" spans="1:16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  <c r="H23">
        <f t="shared" si="0"/>
        <v>1</v>
      </c>
      <c r="I23">
        <f t="shared" si="1"/>
        <v>1</v>
      </c>
      <c r="J23">
        <f t="shared" si="2"/>
        <v>1</v>
      </c>
      <c r="N23" s="28">
        <v>41313</v>
      </c>
      <c r="O23" s="27">
        <v>1</v>
      </c>
      <c r="P23" s="27">
        <v>25</v>
      </c>
    </row>
    <row r="24" spans="1:16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  <c r="H24">
        <f t="shared" si="0"/>
        <v>0</v>
      </c>
      <c r="I24">
        <f t="shared" si="1"/>
        <v>1</v>
      </c>
      <c r="J24">
        <f t="shared" si="2"/>
        <v>0</v>
      </c>
      <c r="N24" s="26" t="s">
        <v>22</v>
      </c>
      <c r="O24" s="27">
        <v>3</v>
      </c>
      <c r="P24" s="27">
        <v>75</v>
      </c>
    </row>
    <row r="25" spans="1:16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  <c r="H25">
        <f t="shared" si="0"/>
        <v>0</v>
      </c>
      <c r="I25">
        <f t="shared" si="1"/>
        <v>1</v>
      </c>
      <c r="J25">
        <f t="shared" si="2"/>
        <v>1</v>
      </c>
      <c r="N25" s="28">
        <v>41309</v>
      </c>
      <c r="O25" s="27">
        <v>1</v>
      </c>
      <c r="P25" s="27">
        <v>30</v>
      </c>
    </row>
    <row r="26" spans="1:16" x14ac:dyDescent="0.25">
      <c r="N26" s="28">
        <v>41310</v>
      </c>
      <c r="O26" s="27">
        <v>1</v>
      </c>
      <c r="P26" s="27">
        <v>15</v>
      </c>
    </row>
    <row r="27" spans="1:16" x14ac:dyDescent="0.25">
      <c r="E27" s="15" t="s">
        <v>71</v>
      </c>
      <c r="H27" s="20" t="s">
        <v>72</v>
      </c>
      <c r="N27" s="28">
        <v>41313</v>
      </c>
      <c r="O27" s="27">
        <v>1</v>
      </c>
      <c r="P27" s="27">
        <v>30</v>
      </c>
    </row>
    <row r="28" spans="1:16" x14ac:dyDescent="0.25">
      <c r="F28" s="2"/>
      <c r="N28" s="26" t="s">
        <v>76</v>
      </c>
      <c r="O28" s="27">
        <v>17</v>
      </c>
      <c r="P28" s="27">
        <v>391</v>
      </c>
    </row>
    <row r="29" spans="1:16" ht="15.75" x14ac:dyDescent="0.25">
      <c r="E29" s="14" t="s">
        <v>31</v>
      </c>
      <c r="H29">
        <f>COUNTIF(G2:G25,G2)</f>
        <v>4</v>
      </c>
    </row>
    <row r="30" spans="1:16" ht="15.75" x14ac:dyDescent="0.25">
      <c r="E30" s="14" t="s">
        <v>32</v>
      </c>
      <c r="H30">
        <f>COUNTIF(D2:D25,D24)</f>
        <v>5</v>
      </c>
    </row>
    <row r="31" spans="1:16" ht="15.75" x14ac:dyDescent="0.25">
      <c r="E31" s="14" t="s">
        <v>33</v>
      </c>
      <c r="H31">
        <f>COUNTIF(F2:F25,F25)</f>
        <v>8</v>
      </c>
    </row>
    <row r="32" spans="1:16" ht="15.75" x14ac:dyDescent="0.25">
      <c r="E32" s="14" t="s">
        <v>34</v>
      </c>
      <c r="H32">
        <f>COUNTIF(C2:C25,C3)</f>
        <v>6</v>
      </c>
    </row>
    <row r="33" spans="5:8" ht="15.75" x14ac:dyDescent="0.25">
      <c r="E33" s="14" t="s">
        <v>26</v>
      </c>
      <c r="H33">
        <f>SUM($H$2:$H$25)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SUMIF(D2:D25,D6,E2:E25)</f>
        <v>105</v>
      </c>
    </row>
    <row r="37" spans="5:8" ht="15.75" x14ac:dyDescent="0.25">
      <c r="E37" s="14" t="s">
        <v>24</v>
      </c>
      <c r="H37">
        <f>SUMIF(D2:D25,D3,E2:E25)</f>
        <v>164</v>
      </c>
    </row>
    <row r="38" spans="5:8" ht="15.75" x14ac:dyDescent="0.25">
      <c r="E38" s="14" t="s">
        <v>30</v>
      </c>
      <c r="H38">
        <f>SUMIF(F2:F25,F2,E2:E25)</f>
        <v>156</v>
      </c>
    </row>
    <row r="39" spans="5:8" ht="15.75" x14ac:dyDescent="0.25">
      <c r="E39" s="14" t="s">
        <v>40</v>
      </c>
      <c r="H39">
        <f>SUM(E2:E25)-SUMIF(F2:F25,F14,E2:E25)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COUNTIFS(D2:D25,D12,G2:G25,G2)</f>
        <v>2</v>
      </c>
    </row>
    <row r="43" spans="5:8" ht="15.75" x14ac:dyDescent="0.25">
      <c r="E43" s="14" t="s">
        <v>36</v>
      </c>
      <c r="H43">
        <f>COUNTIFS(C2:C25,C3,F2:F25,F10)</f>
        <v>2</v>
      </c>
    </row>
    <row r="44" spans="5:8" ht="15.75" x14ac:dyDescent="0.25">
      <c r="E44" s="14" t="s">
        <v>37</v>
      </c>
      <c r="F44" s="24">
        <v>41308</v>
      </c>
      <c r="H44">
        <f>COUNTIFS(G2:G25,G2,I2:I25,I25)</f>
        <v>2</v>
      </c>
    </row>
    <row r="45" spans="5:8" ht="15.75" x14ac:dyDescent="0.25">
      <c r="E45" s="14" t="s">
        <v>38</v>
      </c>
      <c r="F45" s="24">
        <v>41308</v>
      </c>
      <c r="G45" s="24">
        <v>41311</v>
      </c>
      <c r="H45">
        <v>14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SUMIFS(E2:E25,D2:D25,D12,G2:G25,G3)</f>
        <v>25</v>
      </c>
    </row>
    <row r="48" spans="5:8" ht="15.75" x14ac:dyDescent="0.25">
      <c r="E48" s="14" t="s">
        <v>29</v>
      </c>
      <c r="H48">
        <f>SUMIFS(E2:E25,F2:F25,F7,G2:G25,G22)</f>
        <v>75</v>
      </c>
    </row>
    <row r="49" spans="5:8" ht="15.75" x14ac:dyDescent="0.25">
      <c r="E49" s="14" t="s">
        <v>39</v>
      </c>
      <c r="H49">
        <f>SUMIFS(E2:E25,B2:B25,"&gt;="&amp;F45,B2:B25,"&lt;="&amp;G45)</f>
        <v>309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SUMIFS(E2:E25,J2:J25,J3)</f>
        <v>386</v>
      </c>
    </row>
  </sheetData>
  <conditionalFormatting sqref="B2:B25">
    <cfRule type="cellIs" dxfId="0" priority="1" operator="between">
      <formula>$F$45</formula>
      <formula>$G$45</formula>
    </cfRule>
  </conditionalFormatting>
  <pageMargins left="0.7" right="0.7" top="0.75" bottom="0.75" header="0.3" footer="0.3"/>
  <pageSetup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tabSelected="1" zoomScale="80" zoomScaleNormal="80" workbookViewId="0">
      <selection activeCell="G22" sqref="G2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10" max="10" width="14.42578125" bestFit="1" customWidth="1"/>
    <col min="11" max="11" width="20.5703125" bestFit="1" customWidth="1"/>
    <col min="12" max="12" width="12.28515625" bestFit="1" customWidth="1"/>
    <col min="13" max="23" width="11.28515625" bestFit="1" customWidth="1"/>
    <col min="24" max="24" width="12.28515625" bestFit="1" customWidth="1"/>
    <col min="25" max="36" width="11.28515625" bestFit="1" customWidth="1"/>
    <col min="37" max="37" width="25.7109375" bestFit="1" customWidth="1"/>
    <col min="38" max="38" width="17.42578125" bestFit="1" customWidth="1"/>
  </cols>
  <sheetData>
    <row r="1" spans="1:12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12" x14ac:dyDescent="0.2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>
        <f>SUMIFS($E$16:$E$241,$B$16:$B$241,A2,$D$16:$D$241,$D$16)</f>
        <v>414</v>
      </c>
    </row>
    <row r="3" spans="1:12" x14ac:dyDescent="0.25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COUNTIFS($B$16:$B$241,A3,$D$16:$D$241,$D$16)</f>
        <v>31</v>
      </c>
      <c r="E3" s="1">
        <f t="shared" ref="E3:E5" si="3">COUNTIFS($B$16:$B$241,A3,$D$16:$D$241,$D$17)</f>
        <v>15</v>
      </c>
      <c r="F3" s="1">
        <f t="shared" ref="F3:F5" si="4">SUMIFS($E$16:$E$241,$B$16:$B$241,A3,$D$16:$D$241,$D$16)</f>
        <v>1350</v>
      </c>
    </row>
    <row r="4" spans="1:12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12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12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12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COUNTIFS($B$16:$B$241,$B$16,$C$16:$C$241,A9)</f>
        <v>7</v>
      </c>
      <c r="E9" s="1">
        <f>COUNTIFS($B$16:$B$241,$B$26,$C$16:$C$241,A9)</f>
        <v>1</v>
      </c>
      <c r="F9" s="1">
        <v>31</v>
      </c>
    </row>
    <row r="10" spans="1:12" x14ac:dyDescent="0.2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COUNTIFS($B$16:$B$241,$B$16,$C$16:$C$241,A10)</f>
        <v>8</v>
      </c>
      <c r="E10" s="1">
        <f t="shared" ref="E10:E11" si="8">COUNTIFS($B$16:$B$241,$B$26,$C$16:$C$241,A10)</f>
        <v>1</v>
      </c>
      <c r="F10" s="1">
        <v>24</v>
      </c>
    </row>
    <row r="11" spans="1:12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v>38</v>
      </c>
      <c r="J11" s="20" t="s">
        <v>82</v>
      </c>
    </row>
    <row r="12" spans="1:12" x14ac:dyDescent="0.25">
      <c r="B12" s="13"/>
      <c r="J12" s="20" t="s">
        <v>83</v>
      </c>
    </row>
    <row r="13" spans="1:12" x14ac:dyDescent="0.25">
      <c r="B13" s="13"/>
    </row>
    <row r="14" spans="1:12" x14ac:dyDescent="0.25">
      <c r="A14" s="21" t="s">
        <v>61</v>
      </c>
      <c r="B14" s="21"/>
      <c r="C14" s="21"/>
      <c r="D14" s="21"/>
      <c r="E14" s="21"/>
      <c r="J14" s="25" t="s">
        <v>58</v>
      </c>
      <c r="K14" t="s">
        <v>59</v>
      </c>
    </row>
    <row r="15" spans="1:12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12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J16" s="25" t="s">
        <v>75</v>
      </c>
      <c r="K16" t="s">
        <v>80</v>
      </c>
      <c r="L16" t="s">
        <v>81</v>
      </c>
    </row>
    <row r="17" spans="1:12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  <c r="J17" s="26" t="s">
        <v>47</v>
      </c>
      <c r="K17" s="27">
        <v>13</v>
      </c>
      <c r="L17" s="27">
        <v>871</v>
      </c>
    </row>
    <row r="18" spans="1:12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  <c r="J18" s="26" t="s">
        <v>44</v>
      </c>
      <c r="K18" s="27">
        <v>35</v>
      </c>
      <c r="L18" s="27">
        <v>1155</v>
      </c>
    </row>
    <row r="19" spans="1:12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  <c r="J19" s="26" t="s">
        <v>46</v>
      </c>
      <c r="K19" s="27">
        <v>6</v>
      </c>
      <c r="L19" s="27">
        <v>18</v>
      </c>
    </row>
    <row r="20" spans="1:12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  <c r="J20" s="26" t="s">
        <v>48</v>
      </c>
      <c r="K20" s="27">
        <v>21</v>
      </c>
      <c r="L20" s="27">
        <v>735</v>
      </c>
    </row>
    <row r="21" spans="1:12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  <c r="J21" s="26" t="s">
        <v>45</v>
      </c>
      <c r="K21" s="27">
        <v>42</v>
      </c>
      <c r="L21" s="27">
        <v>414</v>
      </c>
    </row>
    <row r="22" spans="1:12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  <c r="J22" s="26" t="s">
        <v>43</v>
      </c>
      <c r="K22" s="27">
        <v>31</v>
      </c>
      <c r="L22" s="27">
        <v>1350</v>
      </c>
    </row>
    <row r="23" spans="1:12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  <c r="J23" s="26" t="s">
        <v>76</v>
      </c>
      <c r="K23" s="27">
        <v>148</v>
      </c>
      <c r="L23" s="27">
        <v>4543</v>
      </c>
    </row>
    <row r="24" spans="1:12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12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  <c r="J25" s="25" t="s">
        <v>56</v>
      </c>
      <c r="K25" t="s">
        <v>45</v>
      </c>
    </row>
    <row r="26" spans="1:12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12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  <c r="J27" s="25" t="s">
        <v>75</v>
      </c>
      <c r="K27" t="s">
        <v>84</v>
      </c>
      <c r="L27" t="s">
        <v>81</v>
      </c>
    </row>
    <row r="28" spans="1:12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  <c r="J28" s="26" t="s">
        <v>52</v>
      </c>
      <c r="K28" s="27">
        <v>4</v>
      </c>
      <c r="L28" s="27">
        <v>38</v>
      </c>
    </row>
    <row r="29" spans="1:12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  <c r="J29" s="28">
        <v>41405</v>
      </c>
      <c r="K29" s="27">
        <v>2</v>
      </c>
      <c r="L29" s="27">
        <v>24</v>
      </c>
    </row>
    <row r="30" spans="1:12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  <c r="J30" s="28">
        <v>41407</v>
      </c>
      <c r="K30" s="27">
        <v>1</v>
      </c>
      <c r="L30" s="27">
        <v>7</v>
      </c>
    </row>
    <row r="31" spans="1:12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  <c r="J31" s="28">
        <v>41414</v>
      </c>
      <c r="K31" s="27">
        <v>1</v>
      </c>
      <c r="L31" s="27">
        <v>7</v>
      </c>
    </row>
    <row r="32" spans="1:12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  <c r="J32" s="26" t="s">
        <v>49</v>
      </c>
      <c r="K32" s="27">
        <v>3</v>
      </c>
      <c r="L32" s="27">
        <v>31</v>
      </c>
    </row>
    <row r="33" spans="1:12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  <c r="J33" s="28">
        <v>41406</v>
      </c>
      <c r="K33" s="27">
        <v>2</v>
      </c>
      <c r="L33" s="27">
        <v>14</v>
      </c>
    </row>
    <row r="34" spans="1:12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  <c r="J34" s="28">
        <v>41412</v>
      </c>
      <c r="K34" s="27">
        <v>1</v>
      </c>
      <c r="L34" s="27">
        <v>17</v>
      </c>
    </row>
    <row r="35" spans="1:12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  <c r="J35" s="26" t="s">
        <v>50</v>
      </c>
      <c r="K35" s="27">
        <v>2</v>
      </c>
      <c r="L35" s="27">
        <v>24</v>
      </c>
    </row>
    <row r="36" spans="1:12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  <c r="J36" s="28">
        <v>41405</v>
      </c>
      <c r="K36" s="27">
        <v>1</v>
      </c>
      <c r="L36" s="27">
        <v>7</v>
      </c>
    </row>
    <row r="37" spans="1:12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  <c r="J37" s="28">
        <v>41407</v>
      </c>
      <c r="K37" s="27">
        <v>1</v>
      </c>
      <c r="L37" s="27">
        <v>17</v>
      </c>
    </row>
    <row r="38" spans="1:12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  <c r="J38" s="26" t="s">
        <v>76</v>
      </c>
      <c r="K38" s="27">
        <v>9</v>
      </c>
      <c r="L38" s="27">
        <v>93</v>
      </c>
    </row>
    <row r="39" spans="1:12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12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12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12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12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12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12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12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12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12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abhilashvemula123@outlook.com</cp:lastModifiedBy>
  <dcterms:created xsi:type="dcterms:W3CDTF">2013-06-05T17:23:06Z</dcterms:created>
  <dcterms:modified xsi:type="dcterms:W3CDTF">2024-01-10T05:24:38Z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