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manyusingh/Desktop/"/>
    </mc:Choice>
  </mc:AlternateContent>
  <xr:revisionPtr revIDLastSave="0" documentId="8_{A276F155-C1D4-4F45-BC70-C7D67AAD0F2F}" xr6:coauthVersionLast="47" xr6:coauthVersionMax="47" xr10:uidLastSave="{00000000-0000-0000-0000-000000000000}"/>
  <bookViews>
    <workbookView xWindow="0" yWindow="0" windowWidth="28800" windowHeight="18000" xr2:uid="{B87517F2-7883-744A-9AF1-090A9FF55957}"/>
  </bookViews>
  <sheets>
    <sheet name="CSVForYear" sheetId="1" r:id="rId1"/>
    <sheet name="Sheet1" sheetId="2" r:id="rId2"/>
  </sheets>
  <definedNames>
    <definedName name="_xlchart.v1.0" hidden="1">CSVForYear!$F$4:$F$25</definedName>
    <definedName name="solver_adj" localSheetId="0" hidden="1">CSVForYear!$Z$2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CSVForYear!$Z$2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opt" localSheetId="0" hidden="1">CSVForYear!$AA$25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" i="1" l="1"/>
  <c r="Y4" i="1" s="1"/>
  <c r="K7" i="1"/>
  <c r="F5" i="1"/>
  <c r="T8" i="1" s="1"/>
  <c r="F6" i="1"/>
  <c r="K9" i="1" s="1"/>
  <c r="U5" i="1"/>
  <c r="G25" i="1"/>
  <c r="G6" i="1"/>
  <c r="H6" i="1" s="1"/>
  <c r="G7" i="1"/>
  <c r="G9" i="1"/>
  <c r="V8" i="1" s="1"/>
  <c r="W8" i="1" s="1"/>
  <c r="X8" i="1" s="1"/>
  <c r="G13" i="1"/>
  <c r="H13" i="1" s="1"/>
  <c r="G17" i="1"/>
  <c r="G21" i="1"/>
  <c r="G5" i="1"/>
  <c r="H5" i="1" s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3" i="2"/>
  <c r="F7" i="1"/>
  <c r="O8" i="1" s="1"/>
  <c r="F8" i="1"/>
  <c r="F9" i="1"/>
  <c r="T12" i="1" s="1"/>
  <c r="V12" i="1" s="1"/>
  <c r="W12" i="1" s="1"/>
  <c r="X12" i="1" s="1"/>
  <c r="F10" i="1"/>
  <c r="K13" i="1" s="1"/>
  <c r="L13" i="1" s="1"/>
  <c r="M13" i="1" s="1"/>
  <c r="N13" i="1" s="1"/>
  <c r="F11" i="1"/>
  <c r="G12" i="1" s="1"/>
  <c r="F12" i="1"/>
  <c r="F13" i="1"/>
  <c r="T16" i="1" s="1"/>
  <c r="F14" i="1"/>
  <c r="K17" i="1" s="1"/>
  <c r="L17" i="1" s="1"/>
  <c r="M17" i="1" s="1"/>
  <c r="N17" i="1" s="1"/>
  <c r="F15" i="1"/>
  <c r="G16" i="1" s="1"/>
  <c r="F16" i="1"/>
  <c r="F17" i="1"/>
  <c r="T20" i="1" s="1"/>
  <c r="V20" i="1" s="1"/>
  <c r="W20" i="1" s="1"/>
  <c r="X20" i="1" s="1"/>
  <c r="F18" i="1"/>
  <c r="K21" i="1" s="1"/>
  <c r="F19" i="1"/>
  <c r="G20" i="1" s="1"/>
  <c r="F20" i="1"/>
  <c r="F21" i="1"/>
  <c r="T24" i="1" s="1"/>
  <c r="V24" i="1" s="1"/>
  <c r="W24" i="1" s="1"/>
  <c r="X24" i="1" s="1"/>
  <c r="F22" i="1"/>
  <c r="K25" i="1" s="1"/>
  <c r="F23" i="1"/>
  <c r="G24" i="1" s="1"/>
  <c r="F24" i="1"/>
  <c r="F25" i="1"/>
  <c r="F4" i="1"/>
  <c r="T7" i="1" s="1"/>
  <c r="Y5" i="1" l="1"/>
  <c r="AA4" i="1"/>
  <c r="AB4" i="1" s="1"/>
  <c r="AC4" i="1" s="1"/>
  <c r="AA3" i="1"/>
  <c r="AB3" i="1" s="1"/>
  <c r="Q21" i="1"/>
  <c r="R21" i="1" s="1"/>
  <c r="S21" i="1" s="1"/>
  <c r="L25" i="1"/>
  <c r="M25" i="1" s="1"/>
  <c r="N25" i="1" s="1"/>
  <c r="H20" i="1"/>
  <c r="H12" i="1"/>
  <c r="H21" i="1"/>
  <c r="H9" i="1"/>
  <c r="O21" i="1"/>
  <c r="O9" i="1"/>
  <c r="Q9" i="1" s="1"/>
  <c r="R9" i="1" s="1"/>
  <c r="S9" i="1" s="1"/>
  <c r="V16" i="1"/>
  <c r="W16" i="1" s="1"/>
  <c r="X16" i="1" s="1"/>
  <c r="K14" i="1"/>
  <c r="T21" i="1"/>
  <c r="T13" i="1"/>
  <c r="G23" i="1"/>
  <c r="Q23" i="1" s="1"/>
  <c r="R23" i="1" s="1"/>
  <c r="S23" i="1" s="1"/>
  <c r="G19" i="1"/>
  <c r="G15" i="1"/>
  <c r="G11" i="1"/>
  <c r="H11" i="1" s="1"/>
  <c r="Q7" i="1"/>
  <c r="R7" i="1" s="1"/>
  <c r="S7" i="1" s="1"/>
  <c r="H19" i="1"/>
  <c r="H15" i="1"/>
  <c r="H25" i="1"/>
  <c r="L14" i="1"/>
  <c r="M14" i="1" s="1"/>
  <c r="N14" i="1" s="1"/>
  <c r="L8" i="1"/>
  <c r="M8" i="1" s="1"/>
  <c r="N8" i="1" s="1"/>
  <c r="O23" i="1"/>
  <c r="O19" i="1"/>
  <c r="O15" i="1"/>
  <c r="O11" i="1"/>
  <c r="O7" i="1"/>
  <c r="K24" i="1"/>
  <c r="L24" i="1" s="1"/>
  <c r="M24" i="1" s="1"/>
  <c r="N24" i="1" s="1"/>
  <c r="K20" i="1"/>
  <c r="L20" i="1" s="1"/>
  <c r="M20" i="1" s="1"/>
  <c r="N20" i="1" s="1"/>
  <c r="K16" i="1"/>
  <c r="L16" i="1" s="1"/>
  <c r="M16" i="1" s="1"/>
  <c r="N16" i="1" s="1"/>
  <c r="K12" i="1"/>
  <c r="K8" i="1"/>
  <c r="T23" i="1"/>
  <c r="V23" i="1" s="1"/>
  <c r="W23" i="1" s="1"/>
  <c r="X23" i="1" s="1"/>
  <c r="T19" i="1"/>
  <c r="V19" i="1" s="1"/>
  <c r="W19" i="1" s="1"/>
  <c r="X19" i="1" s="1"/>
  <c r="T15" i="1"/>
  <c r="V15" i="1" s="1"/>
  <c r="W15" i="1" s="1"/>
  <c r="X15" i="1" s="1"/>
  <c r="T11" i="1"/>
  <c r="V11" i="1" s="1"/>
  <c r="W11" i="1" s="1"/>
  <c r="X11" i="1" s="1"/>
  <c r="H17" i="1"/>
  <c r="O25" i="1"/>
  <c r="Q25" i="1" s="1"/>
  <c r="R25" i="1" s="1"/>
  <c r="S25" i="1" s="1"/>
  <c r="O13" i="1"/>
  <c r="L7" i="1"/>
  <c r="M7" i="1" s="1"/>
  <c r="N7" i="1" s="1"/>
  <c r="K18" i="1"/>
  <c r="T25" i="1"/>
  <c r="V25" i="1" s="1"/>
  <c r="W25" i="1" s="1"/>
  <c r="X25" i="1" s="1"/>
  <c r="T9" i="1"/>
  <c r="G22" i="1"/>
  <c r="G18" i="1"/>
  <c r="Q18" i="1" s="1"/>
  <c r="R18" i="1" s="1"/>
  <c r="S18" i="1" s="1"/>
  <c r="G14" i="1"/>
  <c r="Q14" i="1" s="1"/>
  <c r="R14" i="1" s="1"/>
  <c r="S14" i="1" s="1"/>
  <c r="G10" i="1"/>
  <c r="H22" i="1"/>
  <c r="H10" i="1"/>
  <c r="H24" i="1"/>
  <c r="L18" i="1"/>
  <c r="M18" i="1" s="1"/>
  <c r="N18" i="1" s="1"/>
  <c r="L12" i="1"/>
  <c r="M12" i="1" s="1"/>
  <c r="N12" i="1" s="1"/>
  <c r="O22" i="1"/>
  <c r="O18" i="1"/>
  <c r="O14" i="1"/>
  <c r="O10" i="1"/>
  <c r="Q13" i="1"/>
  <c r="R13" i="1" s="1"/>
  <c r="S13" i="1" s="1"/>
  <c r="K23" i="1"/>
  <c r="L23" i="1" s="1"/>
  <c r="M23" i="1" s="1"/>
  <c r="N23" i="1" s="1"/>
  <c r="K19" i="1"/>
  <c r="L19" i="1" s="1"/>
  <c r="M19" i="1" s="1"/>
  <c r="N19" i="1" s="1"/>
  <c r="K15" i="1"/>
  <c r="L15" i="1" s="1"/>
  <c r="M15" i="1" s="1"/>
  <c r="N15" i="1" s="1"/>
  <c r="K11" i="1"/>
  <c r="L11" i="1" s="1"/>
  <c r="M11" i="1" s="1"/>
  <c r="N11" i="1" s="1"/>
  <c r="T22" i="1"/>
  <c r="V22" i="1" s="1"/>
  <c r="W22" i="1" s="1"/>
  <c r="X22" i="1" s="1"/>
  <c r="T18" i="1"/>
  <c r="V18" i="1" s="1"/>
  <c r="W18" i="1" s="1"/>
  <c r="X18" i="1" s="1"/>
  <c r="T14" i="1"/>
  <c r="V14" i="1" s="1"/>
  <c r="W14" i="1" s="1"/>
  <c r="X14" i="1" s="1"/>
  <c r="T10" i="1"/>
  <c r="O17" i="1"/>
  <c r="Q17" i="1" s="1"/>
  <c r="R17" i="1" s="1"/>
  <c r="S17" i="1" s="1"/>
  <c r="K22" i="1"/>
  <c r="L22" i="1" s="1"/>
  <c r="M22" i="1" s="1"/>
  <c r="N22" i="1" s="1"/>
  <c r="K10" i="1"/>
  <c r="L10" i="1" s="1"/>
  <c r="M10" i="1" s="1"/>
  <c r="N10" i="1" s="1"/>
  <c r="T17" i="1"/>
  <c r="G8" i="1"/>
  <c r="Q8" i="1" s="1"/>
  <c r="R8" i="1" s="1"/>
  <c r="S8" i="1" s="1"/>
  <c r="H16" i="1"/>
  <c r="L21" i="1"/>
  <c r="M21" i="1" s="1"/>
  <c r="N21" i="1" s="1"/>
  <c r="L9" i="1"/>
  <c r="M9" i="1" s="1"/>
  <c r="N9" i="1" s="1"/>
  <c r="O24" i="1"/>
  <c r="Q24" i="1" s="1"/>
  <c r="R24" i="1" s="1"/>
  <c r="S24" i="1" s="1"/>
  <c r="O20" i="1"/>
  <c r="Q20" i="1" s="1"/>
  <c r="R20" i="1" s="1"/>
  <c r="S20" i="1" s="1"/>
  <c r="O16" i="1"/>
  <c r="Q16" i="1" s="1"/>
  <c r="R16" i="1" s="1"/>
  <c r="S16" i="1" s="1"/>
  <c r="O12" i="1"/>
  <c r="Q12" i="1" s="1"/>
  <c r="R12" i="1" s="1"/>
  <c r="S12" i="1" s="1"/>
  <c r="H7" i="1"/>
  <c r="AC3" i="1" l="1"/>
  <c r="Y6" i="1"/>
  <c r="AA5" i="1"/>
  <c r="AB5" i="1" s="1"/>
  <c r="AC5" i="1" s="1"/>
  <c r="Q11" i="1"/>
  <c r="R11" i="1" s="1"/>
  <c r="S11" i="1" s="1"/>
  <c r="V13" i="1"/>
  <c r="W13" i="1" s="1"/>
  <c r="X13" i="1" s="1"/>
  <c r="H14" i="1"/>
  <c r="V17" i="1"/>
  <c r="W17" i="1" s="1"/>
  <c r="X17" i="1" s="1"/>
  <c r="V10" i="1"/>
  <c r="W10" i="1" s="1"/>
  <c r="X10" i="1" s="1"/>
  <c r="Q22" i="1"/>
  <c r="R22" i="1" s="1"/>
  <c r="S22" i="1" s="1"/>
  <c r="Q15" i="1"/>
  <c r="R15" i="1" s="1"/>
  <c r="S15" i="1" s="1"/>
  <c r="V21" i="1"/>
  <c r="W21" i="1" s="1"/>
  <c r="X21" i="1" s="1"/>
  <c r="H8" i="1"/>
  <c r="V7" i="1"/>
  <c r="W7" i="1" s="1"/>
  <c r="H18" i="1"/>
  <c r="I5" i="1" s="1" a="1"/>
  <c r="M26" i="1"/>
  <c r="N26" i="1" s="1"/>
  <c r="N27" i="1" s="1"/>
  <c r="Q10" i="1"/>
  <c r="R10" i="1" s="1"/>
  <c r="S10" i="1" s="1"/>
  <c r="V9" i="1"/>
  <c r="W9" i="1" s="1"/>
  <c r="X9" i="1" s="1"/>
  <c r="H23" i="1"/>
  <c r="Q19" i="1"/>
  <c r="R19" i="1" s="1"/>
  <c r="S19" i="1" s="1"/>
  <c r="R26" i="1"/>
  <c r="S26" i="1" s="1"/>
  <c r="S27" i="1" s="1"/>
  <c r="Y7" i="1" l="1"/>
  <c r="AA6" i="1"/>
  <c r="AB6" i="1" s="1"/>
  <c r="AC6" i="1" s="1"/>
  <c r="J15" i="1"/>
  <c r="J12" i="1"/>
  <c r="J9" i="1"/>
  <c r="J25" i="1"/>
  <c r="J14" i="1"/>
  <c r="J23" i="1"/>
  <c r="J17" i="1"/>
  <c r="J22" i="1"/>
  <c r="J11" i="1"/>
  <c r="J24" i="1"/>
  <c r="J21" i="1"/>
  <c r="J10" i="1"/>
  <c r="I5" i="1"/>
  <c r="J5" i="1" s="1"/>
  <c r="J19" i="1"/>
  <c r="J16" i="1"/>
  <c r="J13" i="1"/>
  <c r="I26" i="1"/>
  <c r="J18" i="1"/>
  <c r="J7" i="1"/>
  <c r="J20" i="1"/>
  <c r="J6" i="1"/>
  <c r="J8" i="1"/>
  <c r="J26" i="1" s="1"/>
  <c r="J27" i="1" s="1"/>
  <c r="X7" i="1"/>
  <c r="X26" i="1" s="1"/>
  <c r="X27" i="1" s="1"/>
  <c r="W26" i="1"/>
  <c r="Y8" i="1" l="1"/>
  <c r="AA7" i="1"/>
  <c r="AB7" i="1" s="1"/>
  <c r="AC7" i="1" s="1"/>
  <c r="Y9" i="1" l="1"/>
  <c r="AA8" i="1"/>
  <c r="AB8" i="1" s="1"/>
  <c r="AC8" i="1" s="1"/>
  <c r="Y10" i="1" l="1"/>
  <c r="AA9" i="1"/>
  <c r="AB9" i="1" s="1"/>
  <c r="AC9" i="1" l="1"/>
  <c r="Y11" i="1"/>
  <c r="AA10" i="1"/>
  <c r="AB10" i="1" s="1"/>
  <c r="AC10" i="1" s="1"/>
  <c r="Y12" i="1" l="1"/>
  <c r="AA11" i="1"/>
  <c r="AB11" i="1" s="1"/>
  <c r="AC11" i="1" s="1"/>
  <c r="Y13" i="1" l="1"/>
  <c r="AA12" i="1"/>
  <c r="AB12" i="1" s="1"/>
  <c r="AC12" i="1" s="1"/>
  <c r="Y14" i="1" l="1"/>
  <c r="AA13" i="1"/>
  <c r="AB13" i="1" s="1"/>
  <c r="AC13" i="1" s="1"/>
  <c r="Y15" i="1" l="1"/>
  <c r="AA14" i="1"/>
  <c r="AB14" i="1" s="1"/>
  <c r="AC14" i="1" s="1"/>
  <c r="Y16" i="1" l="1"/>
  <c r="AA15" i="1"/>
  <c r="AB15" i="1" s="1"/>
  <c r="AC15" i="1" s="1"/>
  <c r="Y17" i="1" l="1"/>
  <c r="AA16" i="1"/>
  <c r="AB16" i="1" s="1"/>
  <c r="AC16" i="1" s="1"/>
  <c r="Y18" i="1" l="1"/>
  <c r="AA17" i="1"/>
  <c r="AB17" i="1" s="1"/>
  <c r="AC17" i="1" s="1"/>
  <c r="Y19" i="1" l="1"/>
  <c r="AA18" i="1"/>
  <c r="AB18" i="1" s="1"/>
  <c r="AC18" i="1" s="1"/>
  <c r="Y20" i="1" l="1"/>
  <c r="AA19" i="1"/>
  <c r="AB19" i="1" s="1"/>
  <c r="AC19" i="1" s="1"/>
  <c r="Y21" i="1" l="1"/>
  <c r="AA20" i="1"/>
  <c r="AB20" i="1" s="1"/>
  <c r="AC20" i="1" s="1"/>
  <c r="Y22" i="1" l="1"/>
  <c r="AA21" i="1"/>
  <c r="AB21" i="1" s="1"/>
  <c r="AC21" i="1" s="1"/>
  <c r="Y23" i="1" l="1"/>
  <c r="AA22" i="1"/>
  <c r="AB22" i="1" s="1"/>
  <c r="AC22" i="1" s="1"/>
  <c r="Y24" i="1" l="1"/>
  <c r="AA23" i="1"/>
  <c r="AB23" i="1" s="1"/>
  <c r="AC23" i="1" s="1"/>
  <c r="Y25" i="1" l="1"/>
  <c r="AA25" i="1" s="1"/>
  <c r="AB25" i="1" s="1"/>
  <c r="AA24" i="1"/>
  <c r="AB24" i="1" s="1"/>
  <c r="AC24" i="1" s="1"/>
  <c r="AC25" i="1" l="1"/>
  <c r="AC26" i="1" s="1"/>
  <c r="AC27" i="1" s="1"/>
  <c r="AB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<sst xmlns="http://schemas.openxmlformats.org/spreadsheetml/2006/main" count="35" uniqueCount="19">
  <si>
    <t>Year</t>
  </si>
  <si>
    <t>Open</t>
  </si>
  <si>
    <t>High</t>
  </si>
  <si>
    <t>Low</t>
  </si>
  <si>
    <t>Close</t>
  </si>
  <si>
    <t>Change%</t>
  </si>
  <si>
    <t>Naïve</t>
  </si>
  <si>
    <t>Error</t>
  </si>
  <si>
    <t>naïve</t>
  </si>
  <si>
    <t>error</t>
  </si>
  <si>
    <t>abs err</t>
  </si>
  <si>
    <t>MSE</t>
  </si>
  <si>
    <t>Moving Avg.</t>
  </si>
  <si>
    <t>WMA</t>
  </si>
  <si>
    <t>Weights</t>
  </si>
  <si>
    <t>ABS err</t>
  </si>
  <si>
    <t>ES</t>
  </si>
  <si>
    <t>Alpha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</si>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</sst>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9" fontId="0" fillId="0" borderId="0" xfId="1" applyFont="1"/>
    <xf numFmtId="9" fontId="0" fillId="0" borderId="0" xfId="0" applyNumberFormat="1"/>
    <xf numFmtId="0" fontId="0" fillId="0" borderId="0" xfId="0" applyBorder="1"/>
    <xf numFmtId="9" fontId="0" fillId="0" borderId="0" xfId="0" applyNumberFormat="1" applyBorder="1"/>
    <xf numFmtId="9" fontId="0" fillId="0" borderId="0" xfId="1" applyFont="1" applyBorder="1"/>
    <xf numFmtId="0" fontId="0" fillId="0" borderId="13" xfId="0" applyBorder="1"/>
    <xf numFmtId="0" fontId="0" fillId="0" borderId="14" xfId="0" applyBorder="1"/>
    <xf numFmtId="9" fontId="0" fillId="0" borderId="13" xfId="0" applyNumberFormat="1" applyBorder="1"/>
    <xf numFmtId="9" fontId="0" fillId="0" borderId="14" xfId="1" applyFont="1" applyBorder="1"/>
    <xf numFmtId="9" fontId="0" fillId="0" borderId="15" xfId="0" applyNumberFormat="1" applyBorder="1"/>
    <xf numFmtId="9" fontId="0" fillId="0" borderId="16" xfId="0" applyNumberFormat="1" applyBorder="1"/>
    <xf numFmtId="9" fontId="0" fillId="0" borderId="16" xfId="1" applyFont="1" applyBorder="1"/>
    <xf numFmtId="9" fontId="0" fillId="0" borderId="17" xfId="1" applyFont="1" applyBorder="1"/>
    <xf numFmtId="9" fontId="0" fillId="0" borderId="0" xfId="0" applyNumberFormat="1" applyFill="1" applyBorder="1"/>
    <xf numFmtId="9" fontId="0" fillId="0" borderId="0" xfId="1" applyFont="1" applyFill="1" applyBorder="1"/>
    <xf numFmtId="9" fontId="0" fillId="0" borderId="13" xfId="1" applyFont="1" applyBorder="1"/>
    <xf numFmtId="0" fontId="0" fillId="0" borderId="15" xfId="0" applyBorder="1"/>
    <xf numFmtId="0" fontId="0" fillId="0" borderId="16" xfId="0" applyBorder="1"/>
    <xf numFmtId="0" fontId="0" fillId="33" borderId="0" xfId="0" applyFill="1"/>
    <xf numFmtId="0" fontId="0" fillId="34" borderId="0" xfId="0" applyFill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34" borderId="0" xfId="0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837219136237502E-2"/>
          <c:y val="0.13085392299274184"/>
          <c:w val="0.88916587873743391"/>
          <c:h val="0.83157382034006522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yVal>
            <c:numRef>
              <c:f>CSVForYear!$F$4:$F$25</c:f>
              <c:numCache>
                <c:formatCode>0%</c:formatCode>
                <c:ptCount val="22"/>
                <c:pt idx="0">
                  <c:v>-0.24796814590122973</c:v>
                </c:pt>
                <c:pt idx="1">
                  <c:v>-0.26757528469747394</c:v>
                </c:pt>
                <c:pt idx="2">
                  <c:v>-0.28282477599344025</c:v>
                </c:pt>
                <c:pt idx="3">
                  <c:v>-0.37942459274829221</c:v>
                </c:pt>
                <c:pt idx="4">
                  <c:v>1.0933020933020932</c:v>
                </c:pt>
                <c:pt idx="5">
                  <c:v>-0.4562208398133748</c:v>
                </c:pt>
                <c:pt idx="6">
                  <c:v>-0.25029877284519197</c:v>
                </c:pt>
                <c:pt idx="7">
                  <c:v>0.46172401700353638</c:v>
                </c:pt>
                <c:pt idx="8">
                  <c:v>-0.36191032548645907</c:v>
                </c:pt>
                <c:pt idx="9">
                  <c:v>0.10329612350156969</c:v>
                </c:pt>
                <c:pt idx="10">
                  <c:v>-0.3940780432200226</c:v>
                </c:pt>
                <c:pt idx="11">
                  <c:v>0.11016600150863431</c:v>
                </c:pt>
                <c:pt idx="12">
                  <c:v>-6.8437890686374181E-2</c:v>
                </c:pt>
                <c:pt idx="13">
                  <c:v>-0.28097496705279212</c:v>
                </c:pt>
                <c:pt idx="14">
                  <c:v>-5.0035421909175093E-2</c:v>
                </c:pt>
                <c:pt idx="15">
                  <c:v>-0.17165428193556298</c:v>
                </c:pt>
                <c:pt idx="16">
                  <c:v>2.1819851640167087E-2</c:v>
                </c:pt>
                <c:pt idx="17">
                  <c:v>-0.11185963349295325</c:v>
                </c:pt>
                <c:pt idx="18">
                  <c:v>-0.17375641737625513</c:v>
                </c:pt>
                <c:pt idx="19">
                  <c:v>-0.10062890884251463</c:v>
                </c:pt>
                <c:pt idx="20">
                  <c:v>-5.8253620978424903E-2</c:v>
                </c:pt>
                <c:pt idx="21">
                  <c:v>5.7180431814212174E-2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9D-EE4D-942E-59DF7E254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76096"/>
        <c:axId val="193177824"/>
      </c:scatterChart>
      <c:valAx>
        <c:axId val="19317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77824"/>
        <c:crosses val="autoZero"/>
        <c:crossBetween val="midCat"/>
      </c:valAx>
      <c:valAx>
        <c:axId val="19317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76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490904</xdr:colOff>
      <xdr:row>2</xdr:row>
      <xdr:rowOff>152400</xdr:rowOff>
    </xdr:from>
    <xdr:to>
      <xdr:col>45</xdr:col>
      <xdr:colOff>509954</xdr:colOff>
      <xdr:row>20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4DAB65-8CCE-6E18-B5E7-9EE78D6933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C2D0-2029-9F47-940F-93D6605BC6EE}">
  <dimension ref="A1:AC27"/>
  <sheetViews>
    <sheetView tabSelected="1" topLeftCell="G1" zoomScale="75" zoomScaleNormal="130" workbookViewId="0">
      <selection activeCell="AG34" sqref="AG34"/>
    </sheetView>
  </sheetViews>
  <sheetFormatPr baseColWidth="10" defaultRowHeight="16" x14ac:dyDescent="0.2"/>
  <cols>
    <col min="19" max="19" width="12.1640625" bestFit="1" customWidth="1"/>
  </cols>
  <sheetData>
    <row r="1" spans="1:29" x14ac:dyDescent="0.2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1" t="s">
        <v>8</v>
      </c>
      <c r="H1" s="22" t="s">
        <v>9</v>
      </c>
      <c r="I1" s="22" t="s">
        <v>10</v>
      </c>
      <c r="J1" s="23" t="s">
        <v>11</v>
      </c>
      <c r="K1" s="21" t="s">
        <v>12</v>
      </c>
      <c r="L1" s="22" t="s">
        <v>9</v>
      </c>
      <c r="M1" s="22" t="s">
        <v>10</v>
      </c>
      <c r="N1" s="22" t="s">
        <v>11</v>
      </c>
      <c r="O1" s="21" t="s">
        <v>13</v>
      </c>
      <c r="P1" s="22" t="s">
        <v>14</v>
      </c>
      <c r="Q1" s="22" t="s">
        <v>7</v>
      </c>
      <c r="R1" s="22" t="s">
        <v>15</v>
      </c>
      <c r="S1" s="23" t="s">
        <v>11</v>
      </c>
      <c r="T1" s="23" t="s">
        <v>13</v>
      </c>
      <c r="U1" s="24" t="s">
        <v>14</v>
      </c>
      <c r="V1" s="21" t="s">
        <v>7</v>
      </c>
      <c r="W1" s="22" t="s">
        <v>15</v>
      </c>
      <c r="X1" s="23" t="s">
        <v>11</v>
      </c>
      <c r="Y1" s="24" t="s">
        <v>16</v>
      </c>
      <c r="Z1" s="24" t="s">
        <v>17</v>
      </c>
      <c r="AA1" s="24" t="s">
        <v>7</v>
      </c>
      <c r="AB1" s="24" t="s">
        <v>18</v>
      </c>
      <c r="AC1" s="24" t="s">
        <v>11</v>
      </c>
    </row>
    <row r="2" spans="1:29" x14ac:dyDescent="0.2">
      <c r="A2">
        <v>2002</v>
      </c>
      <c r="G2" s="6"/>
      <c r="H2" s="3"/>
      <c r="I2" s="3"/>
      <c r="J2" s="7"/>
      <c r="K2" s="6"/>
      <c r="L2" s="3"/>
      <c r="M2" s="3"/>
      <c r="N2" s="3"/>
      <c r="O2" s="6"/>
      <c r="P2" s="3">
        <v>1</v>
      </c>
      <c r="Q2" s="3"/>
      <c r="R2" s="3"/>
      <c r="S2" s="7"/>
      <c r="T2" s="3"/>
      <c r="U2" s="19">
        <v>0.60524154049223045</v>
      </c>
      <c r="Z2" s="19">
        <v>0.7860709890435682</v>
      </c>
    </row>
    <row r="3" spans="1:29" x14ac:dyDescent="0.2">
      <c r="A3">
        <v>2003</v>
      </c>
      <c r="C3">
        <v>2860.62</v>
      </c>
      <c r="E3">
        <v>2799.04</v>
      </c>
      <c r="F3" s="1"/>
      <c r="G3" s="6"/>
      <c r="H3" s="3"/>
      <c r="I3" s="3"/>
      <c r="J3" s="7"/>
      <c r="K3" s="6"/>
      <c r="L3" s="3"/>
      <c r="M3" s="3"/>
      <c r="N3" s="3"/>
      <c r="O3" s="6"/>
      <c r="P3" s="3">
        <v>2</v>
      </c>
      <c r="Q3" s="3"/>
      <c r="R3" s="3"/>
      <c r="S3" s="7"/>
      <c r="T3" s="3"/>
      <c r="U3" s="19">
        <v>0.39475845950776955</v>
      </c>
      <c r="Y3" s="1">
        <f>($Z$2*F4)+(1-$Z$2)*F4</f>
        <v>-0.24796814590122973</v>
      </c>
      <c r="AA3" s="2">
        <f>(F4-Y3)</f>
        <v>0</v>
      </c>
      <c r="AB3" s="1">
        <f>ABS(AA3)</f>
        <v>0</v>
      </c>
      <c r="AC3" s="1">
        <f>AB3^2</f>
        <v>0</v>
      </c>
    </row>
    <row r="4" spans="1:29" x14ac:dyDescent="0.2">
      <c r="A4">
        <v>2004</v>
      </c>
      <c r="B4">
        <v>2817.54</v>
      </c>
      <c r="C4">
        <v>3729.32</v>
      </c>
      <c r="D4">
        <v>2153.5500000000002</v>
      </c>
      <c r="E4">
        <v>3721.97</v>
      </c>
      <c r="F4" s="1">
        <f>E3/E4-1</f>
        <v>-0.24796814590122973</v>
      </c>
      <c r="G4" s="6"/>
      <c r="H4" s="3"/>
      <c r="I4" s="3"/>
      <c r="J4" s="7"/>
      <c r="K4" s="6"/>
      <c r="L4" s="3"/>
      <c r="M4" s="3"/>
      <c r="N4" s="3"/>
      <c r="O4" s="6"/>
      <c r="P4" s="3">
        <v>3</v>
      </c>
      <c r="Q4" s="3"/>
      <c r="R4" s="3"/>
      <c r="S4" s="7"/>
      <c r="T4" s="3"/>
      <c r="U4" s="19">
        <v>0</v>
      </c>
      <c r="Y4" s="1">
        <f>($Z$2*F5)+(1-$Z$2)*Y3</f>
        <v>-0.26338074888710794</v>
      </c>
      <c r="AA4" s="2">
        <f t="shared" ref="AA4:AA27" si="0">(F5-Y4)</f>
        <v>-4.1945358103659958E-3</v>
      </c>
      <c r="AB4" s="1">
        <f t="shared" ref="AB4:AB27" si="1">ABS(AA4)</f>
        <v>4.1945358103659958E-3</v>
      </c>
      <c r="AC4" s="1">
        <f t="shared" ref="AC4:AC27" si="2">AB4^2</f>
        <v>1.759413066444272E-5</v>
      </c>
    </row>
    <row r="5" spans="1:29" x14ac:dyDescent="0.2">
      <c r="A5">
        <v>2005</v>
      </c>
      <c r="B5">
        <v>3729.64</v>
      </c>
      <c r="C5">
        <v>5192.49</v>
      </c>
      <c r="D5">
        <v>3299.22</v>
      </c>
      <c r="E5">
        <v>5081.71</v>
      </c>
      <c r="F5" s="1">
        <f t="shared" ref="F5:F6" si="3">E4/E5-1</f>
        <v>-0.26757528469747394</v>
      </c>
      <c r="G5" s="8">
        <f>F4</f>
        <v>-0.24796814590122973</v>
      </c>
      <c r="H5" s="4">
        <f>F5-G5</f>
        <v>-1.9607138796244206E-2</v>
      </c>
      <c r="I5" s="5" cm="1">
        <f t="array" ref="I5:I25">ABS(H5:H25)</f>
        <v>1.9607138796244206E-2</v>
      </c>
      <c r="J5" s="9">
        <f>I5^2</f>
        <v>3.8443989177518466E-4</v>
      </c>
      <c r="K5" s="6"/>
      <c r="L5" s="3"/>
      <c r="M5" s="3"/>
      <c r="N5" s="3"/>
      <c r="O5" s="6"/>
      <c r="P5" s="3"/>
      <c r="Q5" s="3"/>
      <c r="R5" s="3"/>
      <c r="S5" s="7"/>
      <c r="T5" s="3"/>
      <c r="U5">
        <f>SUM(U2:U4)</f>
        <v>1</v>
      </c>
      <c r="Y5" s="1">
        <f t="shared" ref="Y5:Y27" si="4">($Z$2*F6)+(1-$Z$2)*Y4</f>
        <v>-0.27866513450557251</v>
      </c>
      <c r="AA5" s="2">
        <f t="shared" si="0"/>
        <v>-4.1596414878677379E-3</v>
      </c>
      <c r="AB5" s="1">
        <f t="shared" si="1"/>
        <v>4.1596414878677379E-3</v>
      </c>
      <c r="AC5" s="1">
        <f t="shared" si="2"/>
        <v>1.7302617307590527E-5</v>
      </c>
    </row>
    <row r="6" spans="1:29" x14ac:dyDescent="0.2">
      <c r="A6">
        <v>2006</v>
      </c>
      <c r="B6">
        <v>5124.09</v>
      </c>
      <c r="C6">
        <v>7353.38</v>
      </c>
      <c r="D6">
        <v>3934.12</v>
      </c>
      <c r="E6">
        <v>7085.73</v>
      </c>
      <c r="F6" s="1">
        <f t="shared" si="3"/>
        <v>-0.28282477599344025</v>
      </c>
      <c r="G6" s="8">
        <f t="shared" ref="G6:G24" si="5">F5</f>
        <v>-0.26757528469747394</v>
      </c>
      <c r="H6" s="4">
        <f t="shared" ref="H6:H25" si="6">F6-G6</f>
        <v>-1.5249491295966311E-2</v>
      </c>
      <c r="I6" s="5">
        <v>1.5249491295966311E-2</v>
      </c>
      <c r="J6" s="9">
        <f t="shared" ref="J6:J25" si="7">I6^2</f>
        <v>2.3254698478575227E-4</v>
      </c>
      <c r="K6" s="8"/>
      <c r="L6" s="4"/>
      <c r="M6" s="5"/>
      <c r="N6" s="5"/>
      <c r="O6" s="16"/>
      <c r="P6" s="3"/>
      <c r="Q6" s="4"/>
      <c r="R6" s="5"/>
      <c r="S6" s="9"/>
      <c r="T6" s="5"/>
      <c r="Y6" s="1">
        <f t="shared" si="4"/>
        <v>-0.3578692215019213</v>
      </c>
      <c r="AA6" s="2">
        <f t="shared" si="0"/>
        <v>-2.1555371246370914E-2</v>
      </c>
      <c r="AB6" s="1">
        <f t="shared" si="1"/>
        <v>2.1555371246370914E-2</v>
      </c>
      <c r="AC6" s="1">
        <f t="shared" si="2"/>
        <v>4.6463402956887394E-4</v>
      </c>
    </row>
    <row r="7" spans="1:29" x14ac:dyDescent="0.2">
      <c r="A7">
        <v>2007</v>
      </c>
      <c r="B7">
        <v>7092.59</v>
      </c>
      <c r="C7">
        <v>11826.47</v>
      </c>
      <c r="D7">
        <v>6047.43</v>
      </c>
      <c r="E7">
        <v>11418</v>
      </c>
      <c r="F7" s="1">
        <f t="shared" ref="F5:F25" si="8">E6/E7-1</f>
        <v>-0.37942459274829221</v>
      </c>
      <c r="G7" s="8">
        <f t="shared" si="5"/>
        <v>-0.28282477599344025</v>
      </c>
      <c r="H7" s="4">
        <f t="shared" si="6"/>
        <v>-9.6599816754851964E-2</v>
      </c>
      <c r="I7" s="5">
        <v>9.6599816754851964E-2</v>
      </c>
      <c r="J7" s="9">
        <f t="shared" si="7"/>
        <v>9.3315245970709785E-3</v>
      </c>
      <c r="K7" s="8">
        <f>AVERAGE(F4:F6)</f>
        <v>-0.26612273553071464</v>
      </c>
      <c r="L7" s="4">
        <f t="shared" ref="L7:L25" si="9">F7-K7</f>
        <v>-0.11330185721757757</v>
      </c>
      <c r="M7" s="5">
        <f t="shared" ref="M7:M25" si="10">ABS(L7)</f>
        <v>0.11330185721757757</v>
      </c>
      <c r="N7" s="5">
        <f t="shared" ref="N7:N26" si="11">M7^2</f>
        <v>1.2837310848952335E-2</v>
      </c>
      <c r="O7" s="16">
        <f t="shared" ref="O7:O25" si="12">SUMPRODUCT(F5:F7,$P3:$P5)/SUM(P$2:P$4)</f>
        <v>-0.23060414956254474</v>
      </c>
      <c r="P7" s="3"/>
      <c r="Q7" s="4">
        <f t="shared" ref="Q7:Q25" si="13">G7-O7</f>
        <v>-5.2220626430895506E-2</v>
      </c>
      <c r="R7" s="5">
        <f t="shared" ref="R7:R25" si="14">ABS(Q7)</f>
        <v>5.2220626430895506E-2</v>
      </c>
      <c r="S7" s="9">
        <f t="shared" ref="S7:S26" si="15">R7^2</f>
        <v>2.7269938248351425E-3</v>
      </c>
      <c r="T7" s="5">
        <f>SUMPRODUCT(F4:F6,$U$2:$U$4)/SUM($U$2:$U$4)</f>
        <v>-0.25570822980779012</v>
      </c>
      <c r="V7" s="2">
        <f>G8-T7</f>
        <v>-0.12371636294050209</v>
      </c>
      <c r="W7" s="1">
        <f>ABS((V7))</f>
        <v>0.12371636294050209</v>
      </c>
      <c r="X7" s="2">
        <f>W7^2</f>
        <v>1.5305738459226038E-2</v>
      </c>
      <c r="Y7" s="1">
        <f t="shared" si="4"/>
        <v>0.78285444919772562</v>
      </c>
      <c r="AA7" s="2">
        <f t="shared" si="0"/>
        <v>0.31044764410436754</v>
      </c>
      <c r="AB7" s="1">
        <f t="shared" si="1"/>
        <v>0.31044764410436754</v>
      </c>
      <c r="AC7" s="1">
        <f t="shared" si="2"/>
        <v>9.6377739729952047E-2</v>
      </c>
    </row>
    <row r="8" spans="1:29" x14ac:dyDescent="0.2">
      <c r="A8">
        <v>2008</v>
      </c>
      <c r="B8">
        <v>11440.69</v>
      </c>
      <c r="C8">
        <v>12678.98</v>
      </c>
      <c r="D8">
        <v>4139.28</v>
      </c>
      <c r="E8">
        <v>5454.54</v>
      </c>
      <c r="F8" s="1">
        <f t="shared" si="8"/>
        <v>1.0933020933020932</v>
      </c>
      <c r="G8" s="8">
        <f t="shared" si="5"/>
        <v>-0.37942459274829221</v>
      </c>
      <c r="H8" s="4">
        <f t="shared" si="6"/>
        <v>1.4727266860503854</v>
      </c>
      <c r="I8" s="5">
        <v>1.4727266860503854</v>
      </c>
      <c r="J8" s="9">
        <f t="shared" si="7"/>
        <v>2.1689238918049503</v>
      </c>
      <c r="K8" s="8">
        <f t="shared" ref="K8:K25" si="16">AVERAGE(F5:F7)</f>
        <v>-0.30994155114640215</v>
      </c>
      <c r="L8" s="4">
        <f t="shared" si="9"/>
        <v>1.4032436444484953</v>
      </c>
      <c r="M8" s="5">
        <f t="shared" si="10"/>
        <v>1.4032436444484953</v>
      </c>
      <c r="N8" s="5">
        <f t="shared" si="11"/>
        <v>1.969092725685095</v>
      </c>
      <c r="O8" s="16">
        <f t="shared" si="12"/>
        <v>-0.14141238799672012</v>
      </c>
      <c r="P8" s="3"/>
      <c r="Q8" s="4">
        <f t="shared" si="13"/>
        <v>-0.23801220475157209</v>
      </c>
      <c r="R8" s="5">
        <f t="shared" si="14"/>
        <v>0.23801220475157209</v>
      </c>
      <c r="S8" s="9">
        <f t="shared" si="15"/>
        <v>5.6649809610704274E-2</v>
      </c>
      <c r="T8" s="5">
        <f t="shared" ref="T8:T25" si="17">SUMPRODUCT(F5:F7,$U$2:$U$4)/SUM($U$2:$U$4)</f>
        <v>-0.27359515038974674</v>
      </c>
      <c r="V8" s="2">
        <f t="shared" ref="V8:V25" si="18">G9-T8</f>
        <v>1.3668972436918398</v>
      </c>
      <c r="W8" s="1">
        <f t="shared" ref="W8:W25" si="19">ABS((V8))</f>
        <v>1.3668972436918398</v>
      </c>
      <c r="X8" s="2">
        <f t="shared" ref="X8:X25" si="20">W8^2</f>
        <v>1.8684080748123491</v>
      </c>
      <c r="Y8" s="1">
        <f t="shared" si="4"/>
        <v>-0.19114668873467522</v>
      </c>
      <c r="AA8" s="2">
        <f t="shared" si="0"/>
        <v>-0.26507415107869958</v>
      </c>
      <c r="AB8" s="1">
        <f t="shared" si="1"/>
        <v>0.26507415107869958</v>
      </c>
      <c r="AC8" s="1">
        <f t="shared" si="2"/>
        <v>7.026430557009325E-2</v>
      </c>
    </row>
    <row r="9" spans="1:29" x14ac:dyDescent="0.2">
      <c r="A9">
        <v>2009</v>
      </c>
      <c r="B9">
        <v>5497.61</v>
      </c>
      <c r="C9">
        <v>10698.69</v>
      </c>
      <c r="D9">
        <v>3598.92</v>
      </c>
      <c r="E9">
        <v>10030.799999999999</v>
      </c>
      <c r="F9" s="1">
        <f t="shared" si="8"/>
        <v>-0.4562208398133748</v>
      </c>
      <c r="G9" s="8">
        <f t="shared" si="5"/>
        <v>1.0933020933020932</v>
      </c>
      <c r="H9" s="4">
        <f t="shared" si="6"/>
        <v>-1.5495229331154681</v>
      </c>
      <c r="I9" s="5">
        <v>1.5495229331154681</v>
      </c>
      <c r="J9" s="9">
        <f t="shared" si="7"/>
        <v>2.4010213202507633</v>
      </c>
      <c r="K9" s="8">
        <f t="shared" si="16"/>
        <v>0.14368424152012024</v>
      </c>
      <c r="L9" s="4">
        <f t="shared" si="9"/>
        <v>-0.59990508133349507</v>
      </c>
      <c r="M9" s="5">
        <f t="shared" si="10"/>
        <v>0.59990508133349507</v>
      </c>
      <c r="N9" s="5">
        <f t="shared" si="11"/>
        <v>0.35988610660974735</v>
      </c>
      <c r="O9" s="16">
        <f t="shared" si="12"/>
        <v>0</v>
      </c>
      <c r="P9" s="3"/>
      <c r="Q9" s="4">
        <f t="shared" si="13"/>
        <v>1.0933020933020932</v>
      </c>
      <c r="R9" s="5">
        <f t="shared" si="14"/>
        <v>1.0933020933020932</v>
      </c>
      <c r="S9" s="9">
        <f t="shared" si="15"/>
        <v>1.1953094672187388</v>
      </c>
      <c r="T9" s="5">
        <f t="shared" si="17"/>
        <v>-0.32095837084431844</v>
      </c>
      <c r="V9" s="2">
        <f t="shared" si="18"/>
        <v>-0.13526246896905636</v>
      </c>
      <c r="W9" s="1">
        <f t="shared" si="19"/>
        <v>0.13526246896905636</v>
      </c>
      <c r="X9" s="2">
        <f t="shared" si="20"/>
        <v>1.8295935511604935E-2</v>
      </c>
      <c r="Y9" s="1">
        <f t="shared" si="4"/>
        <v>-0.23764442599541746</v>
      </c>
      <c r="AA9" s="2">
        <f t="shared" si="0"/>
        <v>-1.2654346849774512E-2</v>
      </c>
      <c r="AB9" s="1">
        <f t="shared" si="1"/>
        <v>1.2654346849774512E-2</v>
      </c>
      <c r="AC9" s="1">
        <f t="shared" si="2"/>
        <v>1.6013249419439811E-4</v>
      </c>
    </row>
    <row r="10" spans="1:29" x14ac:dyDescent="0.2">
      <c r="A10">
        <v>2010</v>
      </c>
      <c r="B10">
        <v>10066.4</v>
      </c>
      <c r="C10">
        <v>15108.27</v>
      </c>
      <c r="D10">
        <v>9137.36</v>
      </c>
      <c r="E10">
        <v>13379.73</v>
      </c>
      <c r="F10" s="1">
        <f t="shared" si="8"/>
        <v>-0.25029877284519197</v>
      </c>
      <c r="G10" s="8">
        <f t="shared" si="5"/>
        <v>-0.4562208398133748</v>
      </c>
      <c r="H10" s="4">
        <f t="shared" si="6"/>
        <v>0.20592206696818283</v>
      </c>
      <c r="I10" s="5">
        <v>0.20592206696818283</v>
      </c>
      <c r="J10" s="9">
        <f t="shared" si="7"/>
        <v>4.240389766444877E-2</v>
      </c>
      <c r="K10" s="8">
        <f t="shared" si="16"/>
        <v>8.5885553580142049E-2</v>
      </c>
      <c r="L10" s="4">
        <f t="shared" si="9"/>
        <v>-0.33618432642533402</v>
      </c>
      <c r="M10" s="5">
        <f t="shared" si="10"/>
        <v>0.33618432642533402</v>
      </c>
      <c r="N10" s="5">
        <f t="shared" si="11"/>
        <v>0.11301990133405554</v>
      </c>
      <c r="O10" s="16">
        <f t="shared" si="12"/>
        <v>0</v>
      </c>
      <c r="P10" s="3"/>
      <c r="Q10" s="4">
        <f t="shared" si="13"/>
        <v>-0.4562208398133748</v>
      </c>
      <c r="R10" s="5">
        <f t="shared" si="14"/>
        <v>0.4562208398133748</v>
      </c>
      <c r="S10" s="9">
        <f t="shared" si="15"/>
        <v>0.20813745468002098</v>
      </c>
      <c r="T10" s="5">
        <f t="shared" si="17"/>
        <v>0.20194672511294046</v>
      </c>
      <c r="V10" s="2">
        <f t="shared" si="18"/>
        <v>-0.4522454979581324</v>
      </c>
      <c r="W10" s="1">
        <f t="shared" si="19"/>
        <v>0.4522454979581324</v>
      </c>
      <c r="X10" s="2">
        <f t="shared" si="20"/>
        <v>0.20452599042339914</v>
      </c>
      <c r="Y10" s="1">
        <f t="shared" si="4"/>
        <v>0.31210881769863053</v>
      </c>
      <c r="AA10" s="2">
        <f t="shared" si="0"/>
        <v>0.14961519930490585</v>
      </c>
      <c r="AB10" s="1">
        <f t="shared" si="1"/>
        <v>0.14961519930490585</v>
      </c>
      <c r="AC10" s="1">
        <f t="shared" si="2"/>
        <v>2.23847078630467E-2</v>
      </c>
    </row>
    <row r="11" spans="1:29" x14ac:dyDescent="0.2">
      <c r="A11">
        <v>2011</v>
      </c>
      <c r="B11">
        <v>13457.99</v>
      </c>
      <c r="C11">
        <v>13656.63</v>
      </c>
      <c r="D11">
        <v>8947.3700000000008</v>
      </c>
      <c r="E11">
        <v>9153.39</v>
      </c>
      <c r="F11" s="1">
        <f t="shared" si="8"/>
        <v>0.46172401700353638</v>
      </c>
      <c r="G11" s="8">
        <f t="shared" si="5"/>
        <v>-0.25029877284519197</v>
      </c>
      <c r="H11" s="4">
        <f t="shared" si="6"/>
        <v>0.71202278984872835</v>
      </c>
      <c r="I11" s="5">
        <v>0.71202278984872835</v>
      </c>
      <c r="J11" s="9">
        <f t="shared" si="7"/>
        <v>0.50697645326396634</v>
      </c>
      <c r="K11" s="8">
        <f t="shared" si="16"/>
        <v>0.12892749354784214</v>
      </c>
      <c r="L11" s="4">
        <f t="shared" si="9"/>
        <v>0.33279652345569422</v>
      </c>
      <c r="M11" s="5">
        <f t="shared" si="10"/>
        <v>0.33279652345569422</v>
      </c>
      <c r="N11" s="5">
        <f t="shared" si="11"/>
        <v>0.11075352602419643</v>
      </c>
      <c r="O11" s="16">
        <f t="shared" si="12"/>
        <v>0</v>
      </c>
      <c r="P11" s="3"/>
      <c r="Q11" s="4">
        <f t="shared" si="13"/>
        <v>-0.25029877284519197</v>
      </c>
      <c r="R11" s="5">
        <f t="shared" si="14"/>
        <v>0.25029877284519197</v>
      </c>
      <c r="S11" s="9">
        <f t="shared" si="15"/>
        <v>6.2649475687809014E-2</v>
      </c>
      <c r="T11" s="5">
        <f t="shared" si="17"/>
        <v>0.48161480725347039</v>
      </c>
      <c r="V11" s="2">
        <f t="shared" si="18"/>
        <v>-1.9890790249934009E-2</v>
      </c>
      <c r="W11" s="1">
        <f t="shared" si="19"/>
        <v>1.9890790249934009E-2</v>
      </c>
      <c r="X11" s="2">
        <f t="shared" si="20"/>
        <v>3.9564353676686988E-4</v>
      </c>
      <c r="Y11" s="1">
        <f t="shared" si="4"/>
        <v>-0.21771807681917124</v>
      </c>
      <c r="AA11" s="2">
        <f t="shared" si="0"/>
        <v>-0.14419224866728783</v>
      </c>
      <c r="AB11" s="1">
        <f t="shared" si="1"/>
        <v>0.14419224866728783</v>
      </c>
      <c r="AC11" s="1">
        <f t="shared" si="2"/>
        <v>2.0791404575728971E-2</v>
      </c>
    </row>
    <row r="12" spans="1:29" x14ac:dyDescent="0.2">
      <c r="A12">
        <v>2012</v>
      </c>
      <c r="B12">
        <v>9212.56</v>
      </c>
      <c r="C12">
        <v>14439.96</v>
      </c>
      <c r="D12">
        <v>9058.86</v>
      </c>
      <c r="E12">
        <v>14344.99</v>
      </c>
      <c r="F12" s="1">
        <f t="shared" si="8"/>
        <v>-0.36191032548645907</v>
      </c>
      <c r="G12" s="8">
        <f t="shared" si="5"/>
        <v>0.46172401700353638</v>
      </c>
      <c r="H12" s="4">
        <f t="shared" si="6"/>
        <v>-0.82363434248999545</v>
      </c>
      <c r="I12" s="5">
        <v>0.82363434248999545</v>
      </c>
      <c r="J12" s="9">
        <f t="shared" si="7"/>
        <v>0.67837353012892709</v>
      </c>
      <c r="K12" s="8">
        <f t="shared" si="16"/>
        <v>-8.1598531885010137E-2</v>
      </c>
      <c r="L12" s="4">
        <f t="shared" si="9"/>
        <v>-0.28031179360144892</v>
      </c>
      <c r="M12" s="5">
        <f t="shared" si="10"/>
        <v>0.28031179360144892</v>
      </c>
      <c r="N12" s="5">
        <f t="shared" si="11"/>
        <v>7.8574701632061303E-2</v>
      </c>
      <c r="O12" s="16">
        <f t="shared" si="12"/>
        <v>0</v>
      </c>
      <c r="P12" s="3"/>
      <c r="Q12" s="4">
        <f t="shared" si="13"/>
        <v>0.46172401700353638</v>
      </c>
      <c r="R12" s="5">
        <f t="shared" si="14"/>
        <v>0.46172401700353638</v>
      </c>
      <c r="S12" s="9">
        <f t="shared" si="15"/>
        <v>0.21318906787788194</v>
      </c>
      <c r="T12" s="5">
        <f t="shared" si="17"/>
        <v>-0.37493136187835918</v>
      </c>
      <c r="V12" s="2">
        <f t="shared" si="18"/>
        <v>1.3021036391900109E-2</v>
      </c>
      <c r="W12" s="1">
        <f t="shared" si="19"/>
        <v>1.3021036391900109E-2</v>
      </c>
      <c r="X12" s="2">
        <f t="shared" si="20"/>
        <v>1.6954738871918703E-4</v>
      </c>
      <c r="Y12" s="1">
        <f t="shared" si="4"/>
        <v>3.462187312398371E-2</v>
      </c>
      <c r="AA12" s="2">
        <f t="shared" si="0"/>
        <v>6.8674250377585982E-2</v>
      </c>
      <c r="AB12" s="1">
        <f t="shared" si="1"/>
        <v>6.8674250377585982E-2</v>
      </c>
      <c r="AC12" s="1">
        <f t="shared" si="2"/>
        <v>4.7161526649233685E-3</v>
      </c>
    </row>
    <row r="13" spans="1:29" x14ac:dyDescent="0.2">
      <c r="A13">
        <v>2013</v>
      </c>
      <c r="B13">
        <v>14434.14</v>
      </c>
      <c r="C13">
        <v>53070.03</v>
      </c>
      <c r="D13">
        <v>9535.75</v>
      </c>
      <c r="E13">
        <v>13001.94</v>
      </c>
      <c r="F13" s="1">
        <f t="shared" si="8"/>
        <v>0.10329612350156969</v>
      </c>
      <c r="G13" s="8">
        <f t="shared" si="5"/>
        <v>-0.36191032548645907</v>
      </c>
      <c r="H13" s="4">
        <f t="shared" si="6"/>
        <v>0.46520644898802876</v>
      </c>
      <c r="I13" s="5">
        <v>0.46520644898802876</v>
      </c>
      <c r="J13" s="9">
        <f t="shared" si="7"/>
        <v>0.2164170401800514</v>
      </c>
      <c r="K13" s="8">
        <f t="shared" si="16"/>
        <v>-5.016169377603822E-2</v>
      </c>
      <c r="L13" s="4">
        <f t="shared" si="9"/>
        <v>0.15345781727760791</v>
      </c>
      <c r="M13" s="5">
        <f t="shared" si="10"/>
        <v>0.15345781727760791</v>
      </c>
      <c r="N13" s="5">
        <f t="shared" si="11"/>
        <v>2.3549301683607696E-2</v>
      </c>
      <c r="O13" s="16">
        <f t="shared" si="12"/>
        <v>0</v>
      </c>
      <c r="P13" s="3"/>
      <c r="Q13" s="4">
        <f t="shared" si="13"/>
        <v>-0.36191032548645907</v>
      </c>
      <c r="R13" s="5">
        <f t="shared" si="14"/>
        <v>0.36191032548645907</v>
      </c>
      <c r="S13" s="9">
        <f t="shared" si="15"/>
        <v>0.13097908369371475</v>
      </c>
      <c r="T13" s="5">
        <f t="shared" si="17"/>
        <v>3.0778246809916365E-2</v>
      </c>
      <c r="V13" s="2">
        <f t="shared" si="18"/>
        <v>7.2517876691653327E-2</v>
      </c>
      <c r="W13" s="1">
        <f t="shared" si="19"/>
        <v>7.2517876691653327E-2</v>
      </c>
      <c r="X13" s="2">
        <f t="shared" si="20"/>
        <v>5.258842439865837E-3</v>
      </c>
      <c r="Y13" s="1">
        <f t="shared" si="4"/>
        <v>-0.30236669411944428</v>
      </c>
      <c r="AA13" s="2">
        <f t="shared" si="0"/>
        <v>-9.1711349100578321E-2</v>
      </c>
      <c r="AB13" s="1">
        <f t="shared" si="1"/>
        <v>9.1711349100578321E-2</v>
      </c>
      <c r="AC13" s="1">
        <f t="shared" si="2"/>
        <v>8.4109715538481476E-3</v>
      </c>
    </row>
    <row r="14" spans="1:29" x14ac:dyDescent="0.2">
      <c r="A14">
        <v>2014</v>
      </c>
      <c r="B14">
        <v>13042.38</v>
      </c>
      <c r="C14">
        <v>21665.73</v>
      </c>
      <c r="D14">
        <v>11373.07</v>
      </c>
      <c r="E14">
        <v>21458.11</v>
      </c>
      <c r="F14" s="1">
        <f t="shared" si="8"/>
        <v>-0.3940780432200226</v>
      </c>
      <c r="G14" s="8">
        <f t="shared" si="5"/>
        <v>0.10329612350156969</v>
      </c>
      <c r="H14" s="4">
        <f t="shared" si="6"/>
        <v>-0.49737416672159229</v>
      </c>
      <c r="I14" s="5">
        <v>0.49737416672159229</v>
      </c>
      <c r="J14" s="9">
        <f t="shared" si="7"/>
        <v>0.24738106172199828</v>
      </c>
      <c r="K14" s="8">
        <f t="shared" si="16"/>
        <v>6.7703271672882329E-2</v>
      </c>
      <c r="L14" s="4">
        <f t="shared" si="9"/>
        <v>-0.46178131489290491</v>
      </c>
      <c r="M14" s="5">
        <f t="shared" si="10"/>
        <v>0.46178131489290491</v>
      </c>
      <c r="N14" s="5">
        <f t="shared" si="11"/>
        <v>0.21324198278422021</v>
      </c>
      <c r="O14" s="16">
        <f t="shared" si="12"/>
        <v>0</v>
      </c>
      <c r="P14" s="3"/>
      <c r="Q14" s="4">
        <f t="shared" si="13"/>
        <v>0.10329612350156969</v>
      </c>
      <c r="R14" s="5">
        <f t="shared" si="14"/>
        <v>0.10329612350156969</v>
      </c>
      <c r="S14" s="9">
        <f t="shared" si="15"/>
        <v>1.0670089130451539E-2</v>
      </c>
      <c r="T14" s="5">
        <f t="shared" si="17"/>
        <v>0.13658739276449114</v>
      </c>
      <c r="V14" s="2">
        <f t="shared" si="18"/>
        <v>-0.53066543598451377</v>
      </c>
      <c r="W14" s="1">
        <f t="shared" si="19"/>
        <v>0.53066543598451377</v>
      </c>
      <c r="X14" s="2">
        <f t="shared" si="20"/>
        <v>0.28160580494863408</v>
      </c>
      <c r="Y14" s="1">
        <f t="shared" si="4"/>
        <v>2.1913289945728734E-2</v>
      </c>
      <c r="AA14" s="2">
        <f t="shared" si="0"/>
        <v>8.8252711562905581E-2</v>
      </c>
      <c r="AB14" s="1">
        <f t="shared" si="1"/>
        <v>8.8252711562905581E-2</v>
      </c>
      <c r="AC14" s="1">
        <f t="shared" si="2"/>
        <v>7.7885410982054086E-3</v>
      </c>
    </row>
    <row r="15" spans="1:29" x14ac:dyDescent="0.2">
      <c r="A15">
        <v>2015</v>
      </c>
      <c r="B15">
        <v>21489.27</v>
      </c>
      <c r="C15">
        <v>23903.82</v>
      </c>
      <c r="D15">
        <v>18009.099999999999</v>
      </c>
      <c r="E15">
        <v>19328.740000000002</v>
      </c>
      <c r="F15" s="1">
        <f t="shared" si="8"/>
        <v>0.11016600150863431</v>
      </c>
      <c r="G15" s="8">
        <f t="shared" si="5"/>
        <v>-0.3940780432200226</v>
      </c>
      <c r="H15" s="4">
        <f t="shared" si="6"/>
        <v>0.50424404472865691</v>
      </c>
      <c r="I15" s="5">
        <v>0.50424404472865691</v>
      </c>
      <c r="J15" s="9">
        <f t="shared" si="7"/>
        <v>0.25426205664431578</v>
      </c>
      <c r="K15" s="8">
        <f t="shared" si="16"/>
        <v>-0.21756408173497066</v>
      </c>
      <c r="L15" s="4">
        <f t="shared" si="9"/>
        <v>0.32773008324360497</v>
      </c>
      <c r="M15" s="5">
        <f t="shared" si="10"/>
        <v>0.32773008324360497</v>
      </c>
      <c r="N15" s="5">
        <f t="shared" si="11"/>
        <v>0.10740700746286025</v>
      </c>
      <c r="O15" s="16">
        <f t="shared" si="12"/>
        <v>0</v>
      </c>
      <c r="P15" s="3"/>
      <c r="Q15" s="4">
        <f t="shared" si="13"/>
        <v>-0.3940780432200226</v>
      </c>
      <c r="R15" s="5">
        <f t="shared" si="14"/>
        <v>0.3940780432200226</v>
      </c>
      <c r="S15" s="9">
        <f t="shared" si="15"/>
        <v>0.15529750414812199</v>
      </c>
      <c r="T15" s="5">
        <f t="shared" si="17"/>
        <v>-0.17826614433086507</v>
      </c>
      <c r="V15" s="2">
        <f t="shared" si="18"/>
        <v>0.28843214583949939</v>
      </c>
      <c r="W15" s="1">
        <f t="shared" si="19"/>
        <v>0.28843214583949939</v>
      </c>
      <c r="X15" s="2">
        <f t="shared" si="20"/>
        <v>8.3193102753578246E-2</v>
      </c>
      <c r="Y15" s="1">
        <f t="shared" si="4"/>
        <v>-4.9109151975002485E-2</v>
      </c>
      <c r="AA15" s="2">
        <f t="shared" si="0"/>
        <v>-1.9328738711371696E-2</v>
      </c>
      <c r="AB15" s="1">
        <f t="shared" si="1"/>
        <v>1.9328738711371696E-2</v>
      </c>
      <c r="AC15" s="1">
        <f t="shared" si="2"/>
        <v>3.7360014017247874E-4</v>
      </c>
    </row>
    <row r="16" spans="1:29" x14ac:dyDescent="0.2">
      <c r="A16">
        <v>2016</v>
      </c>
      <c r="B16">
        <v>19331.38</v>
      </c>
      <c r="C16">
        <v>23694.65</v>
      </c>
      <c r="D16">
        <v>15224.26</v>
      </c>
      <c r="E16">
        <v>20748.740000000002</v>
      </c>
      <c r="F16" s="1">
        <f t="shared" si="8"/>
        <v>-6.8437890686374181E-2</v>
      </c>
      <c r="G16" s="8">
        <f t="shared" si="5"/>
        <v>0.11016600150863431</v>
      </c>
      <c r="H16" s="4">
        <f t="shared" si="6"/>
        <v>-0.1786038921950085</v>
      </c>
      <c r="I16" s="5">
        <v>0.1786038921950085</v>
      </c>
      <c r="J16" s="9">
        <f t="shared" si="7"/>
        <v>3.1899350307206219E-2</v>
      </c>
      <c r="K16" s="8">
        <f t="shared" si="16"/>
        <v>-6.0205306069939533E-2</v>
      </c>
      <c r="L16" s="4">
        <f t="shared" si="9"/>
        <v>-8.2325846164346475E-3</v>
      </c>
      <c r="M16" s="5">
        <f t="shared" si="10"/>
        <v>8.2325846164346475E-3</v>
      </c>
      <c r="N16" s="5">
        <f t="shared" si="11"/>
        <v>6.777544946675641E-5</v>
      </c>
      <c r="O16" s="16">
        <f t="shared" si="12"/>
        <v>0</v>
      </c>
      <c r="P16" s="3"/>
      <c r="Q16" s="4">
        <f t="shared" si="13"/>
        <v>0.11016600150863431</v>
      </c>
      <c r="R16" s="5">
        <f t="shared" si="14"/>
        <v>0.11016600150863431</v>
      </c>
      <c r="S16" s="9">
        <f t="shared" si="15"/>
        <v>1.2136547888400418E-2</v>
      </c>
      <c r="T16" s="5">
        <f t="shared" si="17"/>
        <v>-9.3046536352406617E-2</v>
      </c>
      <c r="V16" s="2">
        <f t="shared" si="18"/>
        <v>2.4608645666032436E-2</v>
      </c>
      <c r="W16" s="1">
        <f t="shared" si="19"/>
        <v>2.4608645666032436E-2</v>
      </c>
      <c r="X16" s="2">
        <f t="shared" si="20"/>
        <v>6.0558544151633701E-4</v>
      </c>
      <c r="Y16" s="1">
        <f t="shared" si="4"/>
        <v>-0.23137214255859367</v>
      </c>
      <c r="AA16" s="2">
        <f t="shared" si="0"/>
        <v>-4.960282449419845E-2</v>
      </c>
      <c r="AB16" s="1">
        <f t="shared" si="1"/>
        <v>4.960282449419845E-2</v>
      </c>
      <c r="AC16" s="1">
        <f t="shared" si="2"/>
        <v>2.4604401978022537E-3</v>
      </c>
    </row>
    <row r="17" spans="1:29" x14ac:dyDescent="0.2">
      <c r="A17">
        <v>2017</v>
      </c>
      <c r="B17">
        <v>20802.48</v>
      </c>
      <c r="C17">
        <v>29510.38</v>
      </c>
      <c r="D17">
        <v>20357.560000000001</v>
      </c>
      <c r="E17">
        <v>28856.77</v>
      </c>
      <c r="F17" s="1">
        <f t="shared" si="8"/>
        <v>-0.28097496705279212</v>
      </c>
      <c r="G17" s="8">
        <f t="shared" si="5"/>
        <v>-6.8437890686374181E-2</v>
      </c>
      <c r="H17" s="4">
        <f t="shared" si="6"/>
        <v>-0.21253707636641794</v>
      </c>
      <c r="I17" s="5">
        <v>0.21253707636641794</v>
      </c>
      <c r="J17" s="9">
        <f t="shared" si="7"/>
        <v>4.5172008830384573E-2</v>
      </c>
      <c r="K17" s="8">
        <f t="shared" si="16"/>
        <v>-0.11744997746592083</v>
      </c>
      <c r="L17" s="4">
        <f t="shared" si="9"/>
        <v>-0.16352498958687128</v>
      </c>
      <c r="M17" s="5">
        <f t="shared" si="10"/>
        <v>0.16352498958687128</v>
      </c>
      <c r="N17" s="5">
        <f t="shared" si="11"/>
        <v>2.6740422219386363E-2</v>
      </c>
      <c r="O17" s="16">
        <f t="shared" si="12"/>
        <v>0</v>
      </c>
      <c r="P17" s="3"/>
      <c r="Q17" s="4">
        <f t="shared" si="13"/>
        <v>-6.8437890686374181E-2</v>
      </c>
      <c r="R17" s="5">
        <f t="shared" si="14"/>
        <v>6.8437890686374181E-2</v>
      </c>
      <c r="S17" s="9">
        <f t="shared" si="15"/>
        <v>4.6837448816001021E-3</v>
      </c>
      <c r="T17" s="5">
        <f t="shared" si="17"/>
        <v>-0.19502344090697116</v>
      </c>
      <c r="V17" s="2">
        <f t="shared" si="18"/>
        <v>-8.5951526145820967E-2</v>
      </c>
      <c r="W17" s="1">
        <f t="shared" si="19"/>
        <v>8.5951526145820967E-2</v>
      </c>
      <c r="X17" s="2">
        <f t="shared" si="20"/>
        <v>7.387664846795745E-3</v>
      </c>
      <c r="Y17" s="1">
        <f t="shared" si="4"/>
        <v>-8.8828607207787971E-2</v>
      </c>
      <c r="AA17" s="2">
        <f t="shared" si="0"/>
        <v>3.8793185298612878E-2</v>
      </c>
      <c r="AB17" s="1">
        <f t="shared" si="1"/>
        <v>3.8793185298612878E-2</v>
      </c>
      <c r="AC17" s="1">
        <f t="shared" si="2"/>
        <v>1.5049112256125144E-3</v>
      </c>
    </row>
    <row r="18" spans="1:29" x14ac:dyDescent="0.2">
      <c r="A18">
        <v>2018</v>
      </c>
      <c r="B18">
        <v>28790.15</v>
      </c>
      <c r="C18">
        <v>32149.75</v>
      </c>
      <c r="D18">
        <v>26418.32</v>
      </c>
      <c r="E18">
        <v>30376.68</v>
      </c>
      <c r="F18" s="1">
        <f t="shared" si="8"/>
        <v>-5.0035421909175093E-2</v>
      </c>
      <c r="G18" s="8">
        <f t="shared" si="5"/>
        <v>-0.28097496705279212</v>
      </c>
      <c r="H18" s="4">
        <f t="shared" si="6"/>
        <v>0.23093954514361703</v>
      </c>
      <c r="I18" s="5">
        <v>0.23093954514361703</v>
      </c>
      <c r="J18" s="9">
        <f t="shared" si="7"/>
        <v>5.3333073511140729E-2</v>
      </c>
      <c r="K18" s="8">
        <f t="shared" si="16"/>
        <v>-7.9748952076844001E-2</v>
      </c>
      <c r="L18" s="4">
        <f t="shared" si="9"/>
        <v>2.9713530167668908E-2</v>
      </c>
      <c r="M18" s="5">
        <f t="shared" si="10"/>
        <v>2.9713530167668908E-2</v>
      </c>
      <c r="N18" s="5">
        <f t="shared" si="11"/>
        <v>8.8289387502497028E-4</v>
      </c>
      <c r="O18" s="16">
        <f t="shared" si="12"/>
        <v>0</v>
      </c>
      <c r="P18" s="3"/>
      <c r="Q18" s="4">
        <f t="shared" si="13"/>
        <v>-0.28097496705279212</v>
      </c>
      <c r="R18" s="5">
        <f t="shared" si="14"/>
        <v>0.28097496705279212</v>
      </c>
      <c r="S18" s="9">
        <f t="shared" si="15"/>
        <v>7.8946932110317614E-2</v>
      </c>
      <c r="T18" s="5">
        <f t="shared" si="17"/>
        <v>3.9660604163641019E-2</v>
      </c>
      <c r="V18" s="2">
        <f t="shared" si="18"/>
        <v>-8.9696026072816112E-2</v>
      </c>
      <c r="W18" s="1">
        <f t="shared" si="19"/>
        <v>8.9696026072816112E-2</v>
      </c>
      <c r="X18" s="2">
        <f t="shared" si="20"/>
        <v>8.0453770932553074E-3</v>
      </c>
      <c r="Y18" s="1">
        <f t="shared" si="4"/>
        <v>-0.15393546725925095</v>
      </c>
      <c r="AA18" s="2">
        <f t="shared" si="0"/>
        <v>-1.7718814676312034E-2</v>
      </c>
      <c r="AB18" s="1">
        <f t="shared" si="1"/>
        <v>1.7718814676312034E-2</v>
      </c>
      <c r="AC18" s="1">
        <f t="shared" si="2"/>
        <v>3.1395639353349073E-4</v>
      </c>
    </row>
    <row r="19" spans="1:29" x14ac:dyDescent="0.2">
      <c r="A19">
        <v>2019</v>
      </c>
      <c r="B19">
        <v>30434.15</v>
      </c>
      <c r="C19">
        <v>37193.35</v>
      </c>
      <c r="D19">
        <v>29623.26</v>
      </c>
      <c r="E19">
        <v>36671.5</v>
      </c>
      <c r="F19" s="1">
        <f t="shared" si="8"/>
        <v>-0.17165428193556298</v>
      </c>
      <c r="G19" s="8">
        <f t="shared" si="5"/>
        <v>-5.0035421909175093E-2</v>
      </c>
      <c r="H19" s="4">
        <f t="shared" si="6"/>
        <v>-0.12161886002638789</v>
      </c>
      <c r="I19" s="5">
        <v>0.12161886002638789</v>
      </c>
      <c r="J19" s="9">
        <f t="shared" si="7"/>
        <v>1.4791147114118129E-2</v>
      </c>
      <c r="K19" s="8">
        <f t="shared" si="16"/>
        <v>-0.13314942654944714</v>
      </c>
      <c r="L19" s="4">
        <f t="shared" si="9"/>
        <v>-3.8504855386115838E-2</v>
      </c>
      <c r="M19" s="5">
        <f t="shared" si="10"/>
        <v>3.8504855386115838E-2</v>
      </c>
      <c r="N19" s="5">
        <f t="shared" si="11"/>
        <v>1.4826238883056939E-3</v>
      </c>
      <c r="O19" s="16">
        <f t="shared" si="12"/>
        <v>0</v>
      </c>
      <c r="P19" s="3"/>
      <c r="Q19" s="4">
        <f t="shared" si="13"/>
        <v>-5.0035421909175093E-2</v>
      </c>
      <c r="R19" s="5">
        <f t="shared" si="14"/>
        <v>5.0035421909175093E-2</v>
      </c>
      <c r="S19" s="9">
        <f t="shared" si="15"/>
        <v>2.503543445629159E-3</v>
      </c>
      <c r="T19" s="5">
        <f t="shared" si="17"/>
        <v>-0.15233869954106649</v>
      </c>
      <c r="V19" s="2">
        <f t="shared" si="18"/>
        <v>-1.9315582394496489E-2</v>
      </c>
      <c r="W19" s="1">
        <f t="shared" si="19"/>
        <v>1.9315582394496489E-2</v>
      </c>
      <c r="X19" s="2">
        <f t="shared" si="20"/>
        <v>3.7309172323858272E-4</v>
      </c>
      <c r="Y19" s="1">
        <f t="shared" si="4"/>
        <v>-1.5779309902317677E-2</v>
      </c>
      <c r="AA19" s="2">
        <f t="shared" si="0"/>
        <v>3.7599161542484764E-2</v>
      </c>
      <c r="AB19" s="1">
        <f t="shared" si="1"/>
        <v>3.7599161542484764E-2</v>
      </c>
      <c r="AC19" s="1">
        <f t="shared" si="2"/>
        <v>1.4136969486978654E-3</v>
      </c>
    </row>
    <row r="20" spans="1:29" x14ac:dyDescent="0.2">
      <c r="A20">
        <v>2020</v>
      </c>
      <c r="B20">
        <v>36730.97</v>
      </c>
      <c r="C20">
        <v>36947.9</v>
      </c>
      <c r="D20">
        <v>18430.259999999998</v>
      </c>
      <c r="E20">
        <v>35888.42</v>
      </c>
      <c r="F20" s="1">
        <f t="shared" si="8"/>
        <v>2.1819851640167087E-2</v>
      </c>
      <c r="G20" s="8">
        <f t="shared" si="5"/>
        <v>-0.17165428193556298</v>
      </c>
      <c r="H20" s="4">
        <f t="shared" si="6"/>
        <v>0.19347413357573007</v>
      </c>
      <c r="I20" s="5">
        <v>0.19347413357573007</v>
      </c>
      <c r="J20" s="9">
        <f t="shared" si="7"/>
        <v>3.743224036287944E-2</v>
      </c>
      <c r="K20" s="8">
        <f t="shared" si="16"/>
        <v>-0.16755489029917672</v>
      </c>
      <c r="L20" s="4">
        <f t="shared" si="9"/>
        <v>0.18937474193934381</v>
      </c>
      <c r="M20" s="5">
        <f t="shared" si="10"/>
        <v>0.18937474193934381</v>
      </c>
      <c r="N20" s="5">
        <f t="shared" si="11"/>
        <v>3.5862792884593063E-2</v>
      </c>
      <c r="O20" s="16">
        <f t="shared" si="12"/>
        <v>0</v>
      </c>
      <c r="P20" s="3"/>
      <c r="Q20" s="4">
        <f t="shared" si="13"/>
        <v>-0.17165428193556298</v>
      </c>
      <c r="R20" s="5">
        <f t="shared" si="14"/>
        <v>0.17165428193556298</v>
      </c>
      <c r="S20" s="9">
        <f t="shared" si="15"/>
        <v>2.9465192506813745E-2</v>
      </c>
      <c r="T20" s="5">
        <f t="shared" si="17"/>
        <v>-0.18980962797247286</v>
      </c>
      <c r="V20" s="2">
        <f t="shared" si="18"/>
        <v>0.21162947961263995</v>
      </c>
      <c r="W20" s="1">
        <f t="shared" si="19"/>
        <v>0.21162947961263995</v>
      </c>
      <c r="X20" s="2">
        <f t="shared" si="20"/>
        <v>4.4787036641116787E-2</v>
      </c>
      <c r="Y20" s="1">
        <f t="shared" si="4"/>
        <v>-9.1305264894834662E-2</v>
      </c>
      <c r="AA20" s="2">
        <f t="shared" si="0"/>
        <v>-2.0554368598118586E-2</v>
      </c>
      <c r="AB20" s="1">
        <f t="shared" si="1"/>
        <v>2.0554368598118586E-2</v>
      </c>
      <c r="AC20" s="1">
        <f t="shared" si="2"/>
        <v>4.224820684673234E-4</v>
      </c>
    </row>
    <row r="21" spans="1:29" x14ac:dyDescent="0.2">
      <c r="A21">
        <v>2021</v>
      </c>
      <c r="B21">
        <v>35904.69</v>
      </c>
      <c r="C21">
        <v>47877.49</v>
      </c>
      <c r="D21">
        <v>33700.29</v>
      </c>
      <c r="E21">
        <v>40408.5</v>
      </c>
      <c r="F21" s="1">
        <f t="shared" si="8"/>
        <v>-0.11185963349295325</v>
      </c>
      <c r="G21" s="8">
        <f t="shared" si="5"/>
        <v>2.1819851640167087E-2</v>
      </c>
      <c r="H21" s="4">
        <f t="shared" si="6"/>
        <v>-0.13367948513312033</v>
      </c>
      <c r="I21" s="5">
        <v>0.13367948513312033</v>
      </c>
      <c r="J21" s="9">
        <f t="shared" si="7"/>
        <v>1.7870204745456142E-2</v>
      </c>
      <c r="K21" s="8">
        <f t="shared" si="16"/>
        <v>-6.6623284068190333E-2</v>
      </c>
      <c r="L21" s="4">
        <f t="shared" si="9"/>
        <v>-4.5236349424762914E-2</v>
      </c>
      <c r="M21" s="5">
        <f t="shared" si="10"/>
        <v>4.5236349424762914E-2</v>
      </c>
      <c r="N21" s="5">
        <f t="shared" si="11"/>
        <v>2.0463273092792482E-3</v>
      </c>
      <c r="O21" s="16">
        <f t="shared" si="12"/>
        <v>0</v>
      </c>
      <c r="P21" s="3"/>
      <c r="Q21" s="4">
        <f t="shared" si="13"/>
        <v>2.1819851640167087E-2</v>
      </c>
      <c r="R21" s="5">
        <f t="shared" si="14"/>
        <v>2.1819851640167087E-2</v>
      </c>
      <c r="S21" s="9">
        <f t="shared" si="15"/>
        <v>4.7610592559890232E-4</v>
      </c>
      <c r="T21" s="5">
        <f t="shared" si="17"/>
        <v>-9.8045495740283026E-2</v>
      </c>
      <c r="V21" s="2">
        <f t="shared" si="18"/>
        <v>-1.3814137752670222E-2</v>
      </c>
      <c r="W21" s="1">
        <f t="shared" si="19"/>
        <v>1.3814137752670222E-2</v>
      </c>
      <c r="X21" s="2">
        <f t="shared" si="20"/>
        <v>1.908304018497487E-4</v>
      </c>
      <c r="Y21" s="1">
        <f t="shared" si="4"/>
        <v>-0.15611772387368691</v>
      </c>
      <c r="AA21" s="2">
        <f t="shared" si="0"/>
        <v>-1.763869350256822E-2</v>
      </c>
      <c r="AB21" s="1">
        <f t="shared" si="1"/>
        <v>1.763869350256822E-2</v>
      </c>
      <c r="AC21" s="1">
        <f t="shared" si="2"/>
        <v>3.1112350847754236E-4</v>
      </c>
    </row>
    <row r="22" spans="1:29" x14ac:dyDescent="0.2">
      <c r="A22">
        <v>2022</v>
      </c>
      <c r="B22">
        <v>40459.01</v>
      </c>
      <c r="C22">
        <v>50164.43</v>
      </c>
      <c r="D22">
        <v>36888.400000000001</v>
      </c>
      <c r="E22">
        <v>48906.28</v>
      </c>
      <c r="F22" s="1">
        <f t="shared" si="8"/>
        <v>-0.17375641737625513</v>
      </c>
      <c r="G22" s="8">
        <f t="shared" si="5"/>
        <v>-0.11185963349295325</v>
      </c>
      <c r="H22" s="4">
        <f t="shared" si="6"/>
        <v>-6.1896783883301887E-2</v>
      </c>
      <c r="I22" s="5">
        <v>6.1896783883301887E-2</v>
      </c>
      <c r="J22" s="9">
        <f t="shared" si="7"/>
        <v>3.8312118550961802E-3</v>
      </c>
      <c r="K22" s="8">
        <f t="shared" si="16"/>
        <v>-8.7231354596116376E-2</v>
      </c>
      <c r="L22" s="4">
        <f t="shared" si="9"/>
        <v>-8.6525062780138759E-2</v>
      </c>
      <c r="M22" s="5">
        <f t="shared" si="10"/>
        <v>8.6525062780138759E-2</v>
      </c>
      <c r="N22" s="5">
        <f t="shared" si="11"/>
        <v>7.4865864891069537E-3</v>
      </c>
      <c r="O22" s="16">
        <f t="shared" si="12"/>
        <v>0</v>
      </c>
      <c r="P22" s="3"/>
      <c r="Q22" s="4">
        <f t="shared" si="13"/>
        <v>-0.11185963349295325</v>
      </c>
      <c r="R22" s="5">
        <f t="shared" si="14"/>
        <v>0.11185963349295325</v>
      </c>
      <c r="S22" s="9">
        <f t="shared" si="15"/>
        <v>1.2512577605177828E-2</v>
      </c>
      <c r="T22" s="5">
        <f t="shared" si="17"/>
        <v>-9.527873101060734E-2</v>
      </c>
      <c r="V22" s="2">
        <f t="shared" si="18"/>
        <v>-7.8477686365647795E-2</v>
      </c>
      <c r="W22" s="1">
        <f t="shared" si="19"/>
        <v>7.8477686365647795E-2</v>
      </c>
      <c r="X22" s="2">
        <f t="shared" si="20"/>
        <v>6.158747257304982E-3</v>
      </c>
      <c r="Y22" s="1">
        <f t="shared" si="4"/>
        <v>-0.1124995761612777</v>
      </c>
      <c r="AA22" s="2">
        <f t="shared" si="0"/>
        <v>1.1870667318763073E-2</v>
      </c>
      <c r="AB22" s="1">
        <f t="shared" si="1"/>
        <v>1.1870667318763073E-2</v>
      </c>
      <c r="AC22" s="1">
        <f t="shared" si="2"/>
        <v>1.4091274259274967E-4</v>
      </c>
    </row>
    <row r="23" spans="1:29" x14ac:dyDescent="0.2">
      <c r="A23">
        <v>2023</v>
      </c>
      <c r="B23">
        <v>48866.400000000001</v>
      </c>
      <c r="C23">
        <v>54799.839999999997</v>
      </c>
      <c r="D23">
        <v>43803.18</v>
      </c>
      <c r="E23">
        <v>54378.31</v>
      </c>
      <c r="F23" s="1">
        <f t="shared" si="8"/>
        <v>-0.10062890884251463</v>
      </c>
      <c r="G23" s="8">
        <f t="shared" si="5"/>
        <v>-0.17375641737625513</v>
      </c>
      <c r="H23" s="4">
        <f t="shared" si="6"/>
        <v>7.3127508533740504E-2</v>
      </c>
      <c r="I23" s="5">
        <v>7.3127508533740504E-2</v>
      </c>
      <c r="J23" s="9">
        <f t="shared" si="7"/>
        <v>5.3476325043522906E-3</v>
      </c>
      <c r="K23" s="8">
        <f t="shared" si="16"/>
        <v>-8.7932066409680432E-2</v>
      </c>
      <c r="L23" s="4">
        <f t="shared" si="9"/>
        <v>-1.2696842432834199E-2</v>
      </c>
      <c r="M23" s="5">
        <f t="shared" si="10"/>
        <v>1.2696842432834199E-2</v>
      </c>
      <c r="N23" s="5">
        <f t="shared" si="11"/>
        <v>1.6120980776421906E-4</v>
      </c>
      <c r="O23" s="16">
        <f t="shared" si="12"/>
        <v>0</v>
      </c>
      <c r="P23" s="3"/>
      <c r="Q23" s="4">
        <f t="shared" si="13"/>
        <v>-0.17375641737625513</v>
      </c>
      <c r="R23" s="5">
        <f t="shared" si="14"/>
        <v>0.17375641737625513</v>
      </c>
      <c r="S23" s="9">
        <f t="shared" si="15"/>
        <v>3.0191292579431376E-2</v>
      </c>
      <c r="T23" s="5">
        <f t="shared" si="17"/>
        <v>-3.095125597877528E-2</v>
      </c>
      <c r="V23" s="2">
        <f t="shared" si="18"/>
        <v>-6.9677652863739351E-2</v>
      </c>
      <c r="W23" s="1">
        <f t="shared" si="19"/>
        <v>6.9677652863739351E-2</v>
      </c>
      <c r="X23" s="2">
        <f t="shared" si="20"/>
        <v>4.8549753085997648E-3</v>
      </c>
      <c r="Y23" s="1">
        <f t="shared" si="4"/>
        <v>-6.9858404519079528E-2</v>
      </c>
      <c r="AA23" s="2">
        <f t="shared" si="0"/>
        <v>1.1604783540654626E-2</v>
      </c>
      <c r="AB23" s="1">
        <f t="shared" si="1"/>
        <v>1.1604783540654626E-2</v>
      </c>
      <c r="AC23" s="1">
        <f t="shared" si="2"/>
        <v>1.3467100102544852E-4</v>
      </c>
    </row>
    <row r="24" spans="1:29" x14ac:dyDescent="0.2">
      <c r="A24">
        <v>2024</v>
      </c>
      <c r="B24">
        <v>54261.41</v>
      </c>
      <c r="C24">
        <v>61804.1</v>
      </c>
      <c r="D24">
        <v>50238.96</v>
      </c>
      <c r="E24">
        <v>57741.99</v>
      </c>
      <c r="F24" s="1">
        <f t="shared" si="8"/>
        <v>-5.8253620978424903E-2</v>
      </c>
      <c r="G24" s="8">
        <f t="shared" si="5"/>
        <v>-0.10062890884251463</v>
      </c>
      <c r="H24" s="4">
        <f t="shared" si="6"/>
        <v>4.2375287864089728E-2</v>
      </c>
      <c r="I24" s="5">
        <v>4.2375287864089728E-2</v>
      </c>
      <c r="J24" s="9">
        <f t="shared" si="7"/>
        <v>1.7956650215644702E-3</v>
      </c>
      <c r="K24" s="8">
        <f t="shared" si="16"/>
        <v>-0.12874831990390767</v>
      </c>
      <c r="L24" s="4">
        <f t="shared" si="9"/>
        <v>7.0494698925482768E-2</v>
      </c>
      <c r="M24" s="5">
        <f t="shared" si="10"/>
        <v>7.0494698925482768E-2</v>
      </c>
      <c r="N24" s="5">
        <f t="shared" si="11"/>
        <v>4.9695025765944612E-3</v>
      </c>
      <c r="O24" s="16">
        <f t="shared" si="12"/>
        <v>0</v>
      </c>
      <c r="P24" s="3"/>
      <c r="Q24" s="4">
        <f t="shared" si="13"/>
        <v>-0.10062890884251463</v>
      </c>
      <c r="R24" s="5">
        <f t="shared" si="14"/>
        <v>0.10062890884251463</v>
      </c>
      <c r="S24" s="9">
        <f t="shared" si="15"/>
        <v>1.012617729483512E-2</v>
      </c>
      <c r="T24" s="5">
        <f t="shared" si="17"/>
        <v>-0.13629391254721085</v>
      </c>
      <c r="V24" s="2">
        <f t="shared" si="18"/>
        <v>7.8040291568785947E-2</v>
      </c>
      <c r="W24" s="1">
        <f t="shared" si="19"/>
        <v>7.8040291568785947E-2</v>
      </c>
      <c r="X24" s="2">
        <f t="shared" si="20"/>
        <v>6.0902871081411226E-3</v>
      </c>
      <c r="Y24" s="1">
        <f t="shared" si="4"/>
        <v>3.0003139204375067E-2</v>
      </c>
      <c r="AA24" s="2">
        <f t="shared" si="0"/>
        <v>2.7177292609837107E-2</v>
      </c>
      <c r="AB24" s="1">
        <f t="shared" si="1"/>
        <v>2.7177292609837107E-2</v>
      </c>
      <c r="AC24" s="1">
        <f t="shared" si="2"/>
        <v>7.3860523360070663E-4</v>
      </c>
    </row>
    <row r="25" spans="1:29" ht="17" thickBot="1" x14ac:dyDescent="0.25">
      <c r="A25">
        <v>2025</v>
      </c>
      <c r="B25">
        <v>57779.15</v>
      </c>
      <c r="C25">
        <v>58660.52</v>
      </c>
      <c r="D25">
        <v>54457.19</v>
      </c>
      <c r="E25">
        <v>54618.86</v>
      </c>
      <c r="F25" s="1">
        <f t="shared" si="8"/>
        <v>5.7180431814212174E-2</v>
      </c>
      <c r="G25" s="10">
        <f>F24</f>
        <v>-5.8253620978424903E-2</v>
      </c>
      <c r="H25" s="11">
        <f t="shared" si="6"/>
        <v>0.11543405279263708</v>
      </c>
      <c r="I25" s="12">
        <v>0.11543405279263708</v>
      </c>
      <c r="J25" s="13">
        <f t="shared" si="7"/>
        <v>1.3325020544133323E-2</v>
      </c>
      <c r="K25" s="8">
        <f t="shared" si="16"/>
        <v>-0.11087964906573156</v>
      </c>
      <c r="L25" s="11">
        <f t="shared" si="9"/>
        <v>0.16806008087994373</v>
      </c>
      <c r="M25" s="12">
        <f t="shared" si="10"/>
        <v>0.16806008087994373</v>
      </c>
      <c r="N25" s="12">
        <f t="shared" si="11"/>
        <v>2.8244190785373227E-2</v>
      </c>
      <c r="O25" s="16">
        <f t="shared" si="12"/>
        <v>0</v>
      </c>
      <c r="P25" s="3"/>
      <c r="Q25" s="4">
        <f t="shared" si="13"/>
        <v>-5.8253620978424903E-2</v>
      </c>
      <c r="R25" s="5">
        <f t="shared" si="14"/>
        <v>5.8253620978424903E-2</v>
      </c>
      <c r="S25" s="9">
        <f t="shared" si="15"/>
        <v>3.3934843570979857E-3</v>
      </c>
      <c r="T25" s="5">
        <f t="shared" si="17"/>
        <v>-0.14488871475983445</v>
      </c>
      <c r="V25" s="2">
        <f t="shared" si="18"/>
        <v>0.14488871475983445</v>
      </c>
      <c r="W25" s="1">
        <f t="shared" si="19"/>
        <v>0.14488871475983445</v>
      </c>
      <c r="X25" s="2">
        <f t="shared" si="20"/>
        <v>2.099273966475667E-2</v>
      </c>
      <c r="Y25" s="1">
        <f t="shared" si="4"/>
        <v>6.4185418955801021E-3</v>
      </c>
      <c r="AA25" s="2">
        <f t="shared" si="0"/>
        <v>-6.4185418955801021E-3</v>
      </c>
      <c r="AB25" s="1">
        <f t="shared" si="1"/>
        <v>6.4185418955801021E-3</v>
      </c>
      <c r="AC25" s="1">
        <f t="shared" si="2"/>
        <v>4.1197680065317013E-5</v>
      </c>
    </row>
    <row r="26" spans="1:29" ht="17" thickBot="1" x14ac:dyDescent="0.25">
      <c r="I26" s="2">
        <f>AVERAGE(I25)</f>
        <v>0.11543405279263708</v>
      </c>
      <c r="J26" s="2">
        <f>AVERAGE(J5:J25)</f>
        <v>0.32145263418711356</v>
      </c>
      <c r="M26" s="2">
        <f>AVERAGE(M6:M25)</f>
        <v>0.25374085147556624</v>
      </c>
      <c r="N26" s="1">
        <f t="shared" si="11"/>
        <v>6.4384419707545368E-2</v>
      </c>
      <c r="O26" s="17"/>
      <c r="P26" s="18"/>
      <c r="Q26" s="18"/>
      <c r="R26" s="11">
        <f>AVERAGE(R6:R25)</f>
        <v>0.23992894956724048</v>
      </c>
      <c r="S26" s="13">
        <f t="shared" si="15"/>
        <v>5.7565900840439423E-2</v>
      </c>
      <c r="W26" s="1">
        <f>AVERAGE(W7:W25)</f>
        <v>0.20098676852207975</v>
      </c>
      <c r="X26" s="2">
        <f>AVERAGE(X7:X25)</f>
        <v>0.13561289556635361</v>
      </c>
      <c r="AA26" s="2"/>
      <c r="AB26" s="1">
        <f>AVERAGE(AB3:AB25)</f>
        <v>6.1688631381704828E-2</v>
      </c>
      <c r="AC26" s="1">
        <f>AVERAGE(AC3:AC25)</f>
        <v>1.0402134063807866E-2</v>
      </c>
    </row>
    <row r="27" spans="1:29" x14ac:dyDescent="0.2">
      <c r="J27" s="14">
        <f>SQRT(J26)</f>
        <v>0.56696793047500804</v>
      </c>
      <c r="N27" s="15">
        <f>SQRT(N26)</f>
        <v>0.25374085147556624</v>
      </c>
      <c r="S27" s="1">
        <f>SQRT(S26)</f>
        <v>0.23992894956724048</v>
      </c>
      <c r="X27" s="2">
        <f>SQRT(X26)</f>
        <v>0.36825656214975128</v>
      </c>
      <c r="AA27" s="2"/>
      <c r="AB27" s="1"/>
      <c r="AC27" s="1">
        <f>SQRT(AC26)</f>
        <v>0.10199085284381078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B7FE3-102E-F34F-BEFB-26E545D379EF}">
  <dimension ref="A1:F25"/>
  <sheetViews>
    <sheetView zoomScale="143" zoomScaleNormal="143" workbookViewId="0">
      <selection activeCell="G1" sqref="G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2002</v>
      </c>
      <c r="E2">
        <v>1342.76</v>
      </c>
    </row>
    <row r="3" spans="1:6" x14ac:dyDescent="0.2">
      <c r="A3">
        <v>2003</v>
      </c>
      <c r="C3">
        <v>2860.62</v>
      </c>
      <c r="E3">
        <v>2799.04</v>
      </c>
      <c r="F3">
        <f>E2</f>
        <v>1342.76</v>
      </c>
    </row>
    <row r="4" spans="1:6" x14ac:dyDescent="0.2">
      <c r="A4">
        <v>2004</v>
      </c>
      <c r="B4">
        <v>2817.54</v>
      </c>
      <c r="C4">
        <v>3729.32</v>
      </c>
      <c r="D4">
        <v>2153.5500000000002</v>
      </c>
      <c r="E4">
        <v>3721.97</v>
      </c>
      <c r="F4">
        <f t="shared" ref="F4:F25" si="0">E3</f>
        <v>2799.04</v>
      </c>
    </row>
    <row r="5" spans="1:6" x14ac:dyDescent="0.2">
      <c r="A5">
        <v>2005</v>
      </c>
      <c r="B5">
        <v>3729.64</v>
      </c>
      <c r="C5">
        <v>5192.49</v>
      </c>
      <c r="D5">
        <v>3299.22</v>
      </c>
      <c r="E5">
        <v>5081.71</v>
      </c>
      <c r="F5">
        <f t="shared" si="0"/>
        <v>3721.97</v>
      </c>
    </row>
    <row r="6" spans="1:6" x14ac:dyDescent="0.2">
      <c r="A6">
        <v>2006</v>
      </c>
      <c r="B6">
        <v>5124.09</v>
      </c>
      <c r="C6">
        <v>7353.38</v>
      </c>
      <c r="D6">
        <v>3934.12</v>
      </c>
      <c r="E6">
        <v>7085.73</v>
      </c>
      <c r="F6">
        <f t="shared" si="0"/>
        <v>5081.71</v>
      </c>
    </row>
    <row r="7" spans="1:6" x14ac:dyDescent="0.2">
      <c r="A7">
        <v>2007</v>
      </c>
      <c r="B7">
        <v>7092.59</v>
      </c>
      <c r="C7">
        <v>11826.47</v>
      </c>
      <c r="D7">
        <v>6047.43</v>
      </c>
      <c r="E7">
        <v>11418</v>
      </c>
      <c r="F7">
        <f t="shared" si="0"/>
        <v>7085.73</v>
      </c>
    </row>
    <row r="8" spans="1:6" x14ac:dyDescent="0.2">
      <c r="A8">
        <v>2008</v>
      </c>
      <c r="B8">
        <v>11440.69</v>
      </c>
      <c r="C8">
        <v>12678.98</v>
      </c>
      <c r="D8">
        <v>4139.28</v>
      </c>
      <c r="E8">
        <v>5454.54</v>
      </c>
      <c r="F8">
        <f t="shared" si="0"/>
        <v>11418</v>
      </c>
    </row>
    <row r="9" spans="1:6" x14ac:dyDescent="0.2">
      <c r="A9">
        <v>2009</v>
      </c>
      <c r="B9">
        <v>5497.61</v>
      </c>
      <c r="C9">
        <v>10698.69</v>
      </c>
      <c r="D9">
        <v>3598.92</v>
      </c>
      <c r="E9">
        <v>10030.799999999999</v>
      </c>
      <c r="F9">
        <f t="shared" si="0"/>
        <v>5454.54</v>
      </c>
    </row>
    <row r="10" spans="1:6" x14ac:dyDescent="0.2">
      <c r="A10">
        <v>2010</v>
      </c>
      <c r="B10">
        <v>10066.4</v>
      </c>
      <c r="C10">
        <v>15108.27</v>
      </c>
      <c r="D10">
        <v>9137.36</v>
      </c>
      <c r="E10">
        <v>13379.73</v>
      </c>
      <c r="F10">
        <f t="shared" si="0"/>
        <v>10030.799999999999</v>
      </c>
    </row>
    <row r="11" spans="1:6" x14ac:dyDescent="0.2">
      <c r="A11">
        <v>2011</v>
      </c>
      <c r="B11">
        <v>13457.99</v>
      </c>
      <c r="C11">
        <v>13656.63</v>
      </c>
      <c r="D11">
        <v>8947.3700000000008</v>
      </c>
      <c r="E11">
        <v>9153.39</v>
      </c>
      <c r="F11">
        <f t="shared" si="0"/>
        <v>13379.73</v>
      </c>
    </row>
    <row r="12" spans="1:6" x14ac:dyDescent="0.2">
      <c r="A12">
        <v>2012</v>
      </c>
      <c r="B12">
        <v>9212.56</v>
      </c>
      <c r="C12">
        <v>14439.96</v>
      </c>
      <c r="D12">
        <v>9058.86</v>
      </c>
      <c r="E12">
        <v>14344.99</v>
      </c>
      <c r="F12">
        <f t="shared" si="0"/>
        <v>9153.39</v>
      </c>
    </row>
    <row r="13" spans="1:6" x14ac:dyDescent="0.2">
      <c r="A13">
        <v>2013</v>
      </c>
      <c r="B13">
        <v>14434.14</v>
      </c>
      <c r="C13">
        <v>53070.03</v>
      </c>
      <c r="D13">
        <v>9535.75</v>
      </c>
      <c r="E13">
        <v>13001.94</v>
      </c>
      <c r="F13">
        <f t="shared" si="0"/>
        <v>14344.99</v>
      </c>
    </row>
    <row r="14" spans="1:6" x14ac:dyDescent="0.2">
      <c r="A14">
        <v>2014</v>
      </c>
      <c r="B14">
        <v>13042.38</v>
      </c>
      <c r="C14">
        <v>21665.73</v>
      </c>
      <c r="D14">
        <v>11373.07</v>
      </c>
      <c r="E14">
        <v>21458.11</v>
      </c>
      <c r="F14">
        <f t="shared" si="0"/>
        <v>13001.94</v>
      </c>
    </row>
    <row r="15" spans="1:6" x14ac:dyDescent="0.2">
      <c r="A15">
        <v>2015</v>
      </c>
      <c r="B15">
        <v>21489.27</v>
      </c>
      <c r="C15">
        <v>23903.82</v>
      </c>
      <c r="D15">
        <v>18009.099999999999</v>
      </c>
      <c r="E15">
        <v>19328.740000000002</v>
      </c>
      <c r="F15">
        <f t="shared" si="0"/>
        <v>21458.11</v>
      </c>
    </row>
    <row r="16" spans="1:6" x14ac:dyDescent="0.2">
      <c r="A16">
        <v>2016</v>
      </c>
      <c r="B16">
        <v>19331.38</v>
      </c>
      <c r="C16">
        <v>23694.65</v>
      </c>
      <c r="D16">
        <v>15224.26</v>
      </c>
      <c r="E16">
        <v>20748.740000000002</v>
      </c>
      <c r="F16">
        <f t="shared" si="0"/>
        <v>19328.740000000002</v>
      </c>
    </row>
    <row r="17" spans="1:6" x14ac:dyDescent="0.2">
      <c r="A17">
        <v>2017</v>
      </c>
      <c r="B17">
        <v>20802.48</v>
      </c>
      <c r="C17">
        <v>29510.38</v>
      </c>
      <c r="D17">
        <v>20357.560000000001</v>
      </c>
      <c r="E17">
        <v>28856.77</v>
      </c>
      <c r="F17">
        <f t="shared" si="0"/>
        <v>20748.740000000002</v>
      </c>
    </row>
    <row r="18" spans="1:6" x14ac:dyDescent="0.2">
      <c r="A18">
        <v>2018</v>
      </c>
      <c r="B18">
        <v>28790.15</v>
      </c>
      <c r="C18">
        <v>32149.75</v>
      </c>
      <c r="D18">
        <v>26418.32</v>
      </c>
      <c r="E18">
        <v>30376.68</v>
      </c>
      <c r="F18">
        <f t="shared" si="0"/>
        <v>28856.77</v>
      </c>
    </row>
    <row r="19" spans="1:6" x14ac:dyDescent="0.2">
      <c r="A19">
        <v>2019</v>
      </c>
      <c r="B19">
        <v>30434.15</v>
      </c>
      <c r="C19">
        <v>37193.35</v>
      </c>
      <c r="D19">
        <v>29623.26</v>
      </c>
      <c r="E19">
        <v>36671.5</v>
      </c>
      <c r="F19">
        <f t="shared" si="0"/>
        <v>30376.68</v>
      </c>
    </row>
    <row r="20" spans="1:6" x14ac:dyDescent="0.2">
      <c r="A20">
        <v>2020</v>
      </c>
      <c r="B20">
        <v>36730.97</v>
      </c>
      <c r="C20">
        <v>36947.9</v>
      </c>
      <c r="D20">
        <v>18430.259999999998</v>
      </c>
      <c r="E20">
        <v>35888.42</v>
      </c>
      <c r="F20">
        <f t="shared" si="0"/>
        <v>36671.5</v>
      </c>
    </row>
    <row r="21" spans="1:6" x14ac:dyDescent="0.2">
      <c r="A21">
        <v>2021</v>
      </c>
      <c r="B21">
        <v>35904.69</v>
      </c>
      <c r="C21">
        <v>47877.49</v>
      </c>
      <c r="D21">
        <v>33700.29</v>
      </c>
      <c r="E21">
        <v>40408.5</v>
      </c>
      <c r="F21">
        <f t="shared" si="0"/>
        <v>35888.42</v>
      </c>
    </row>
    <row r="22" spans="1:6" x14ac:dyDescent="0.2">
      <c r="A22">
        <v>2022</v>
      </c>
      <c r="B22">
        <v>40459.01</v>
      </c>
      <c r="C22">
        <v>50164.43</v>
      </c>
      <c r="D22">
        <v>36888.400000000001</v>
      </c>
      <c r="E22">
        <v>48906.28</v>
      </c>
      <c r="F22">
        <f t="shared" si="0"/>
        <v>40408.5</v>
      </c>
    </row>
    <row r="23" spans="1:6" x14ac:dyDescent="0.2">
      <c r="A23">
        <v>2023</v>
      </c>
      <c r="B23">
        <v>48866.400000000001</v>
      </c>
      <c r="C23">
        <v>54799.839999999997</v>
      </c>
      <c r="D23">
        <v>43803.18</v>
      </c>
      <c r="E23">
        <v>54378.31</v>
      </c>
      <c r="F23">
        <f t="shared" si="0"/>
        <v>48906.28</v>
      </c>
    </row>
    <row r="24" spans="1:6" x14ac:dyDescent="0.2">
      <c r="A24">
        <v>2024</v>
      </c>
      <c r="B24">
        <v>54261.41</v>
      </c>
      <c r="C24">
        <v>61804.1</v>
      </c>
      <c r="D24">
        <v>50238.96</v>
      </c>
      <c r="E24">
        <v>57741.99</v>
      </c>
      <c r="F24">
        <f t="shared" si="0"/>
        <v>54378.31</v>
      </c>
    </row>
    <row r="25" spans="1:6" x14ac:dyDescent="0.2">
      <c r="A25">
        <v>2025</v>
      </c>
      <c r="B25">
        <v>57779.15</v>
      </c>
      <c r="C25">
        <v>58660.52</v>
      </c>
      <c r="D25">
        <v>54457.19</v>
      </c>
      <c r="E25">
        <v>54618.86</v>
      </c>
      <c r="F25">
        <f t="shared" si="0"/>
        <v>57741.99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CSVForYear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 Pratap  Singh</dc:creator>
  <cp:lastModifiedBy>Abhimanyu Pratap  Singh</cp:lastModifiedBy>
  <dcterms:created xsi:type="dcterms:W3CDTF">2025-01-14T12:03:52Z</dcterms:created>
  <dcterms:modified xsi:type="dcterms:W3CDTF">2025-01-14T12:03:52Z</dcterms:modified>
</cp:coreProperties>
</file>