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Abhinav _ NEU BOSTON\ALY6050 Enterprise Analytics\Module 5\"/>
    </mc:Choice>
  </mc:AlternateContent>
  <xr:revisionPtr revIDLastSave="0" documentId="13_ncr:1_{CA3092AC-976A-44C8-8D38-7F6B979C5DFB}" xr6:coauthVersionLast="47" xr6:coauthVersionMax="47" xr10:uidLastSave="{00000000-0000-0000-0000-000000000000}"/>
  <bookViews>
    <workbookView xWindow="-108" yWindow="-108" windowWidth="23256" windowHeight="12456" xr2:uid="{29D510E5-8F25-42D0-92FE-58DB6CEEFCC0}"/>
  </bookViews>
  <sheets>
    <sheet name="Module 5" sheetId="1" r:id="rId1"/>
    <sheet name="Sensitivity Report" sheetId="2" r:id="rId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 i="2" l="1"/>
  <c r="E41" i="2"/>
  <c r="E40" i="2"/>
  <c r="E39" i="2"/>
  <c r="B19" i="1" l="1"/>
  <c r="B18" i="1"/>
  <c r="B17" i="1"/>
  <c r="H11" i="1"/>
  <c r="H10" i="1"/>
  <c r="H9" i="1"/>
  <c r="H8" i="1"/>
  <c r="H4" i="1"/>
  <c r="C37" i="1"/>
  <c r="E37" i="1" s="1"/>
  <c r="E36" i="1"/>
  <c r="E35" i="1"/>
  <c r="E34" i="1"/>
  <c r="B16" i="1"/>
  <c r="B15" i="1"/>
</calcChain>
</file>

<file path=xl/sharedStrings.xml><?xml version="1.0" encoding="utf-8"?>
<sst xmlns="http://schemas.openxmlformats.org/spreadsheetml/2006/main" count="109" uniqueCount="94">
  <si>
    <t xml:space="preserve">ALY 6050- Project 5 </t>
  </si>
  <si>
    <t>PART II</t>
  </si>
  <si>
    <r>
      <t>Pressure Washers  X</t>
    </r>
    <r>
      <rPr>
        <b/>
        <vertAlign val="subscript"/>
        <sz val="11"/>
        <color theme="1"/>
        <rFont val="Calibri"/>
        <family val="2"/>
        <scheme val="minor"/>
      </rPr>
      <t>1</t>
    </r>
  </si>
  <si>
    <r>
      <t>Go-Karts  X</t>
    </r>
    <r>
      <rPr>
        <b/>
        <vertAlign val="subscript"/>
        <sz val="11"/>
        <color theme="1"/>
        <rFont val="Calibri"/>
        <family val="2"/>
        <scheme val="minor"/>
      </rPr>
      <t>2</t>
    </r>
    <r>
      <rPr>
        <sz val="11"/>
        <color theme="1"/>
        <rFont val="Calibri"/>
        <family val="2"/>
        <scheme val="minor"/>
      </rPr>
      <t/>
    </r>
  </si>
  <si>
    <r>
      <t>Generators  X</t>
    </r>
    <r>
      <rPr>
        <b/>
        <vertAlign val="subscript"/>
        <sz val="11"/>
        <color theme="1"/>
        <rFont val="Calibri"/>
        <family val="2"/>
        <scheme val="minor"/>
      </rPr>
      <t>3</t>
    </r>
    <r>
      <rPr>
        <sz val="11"/>
        <color theme="1"/>
        <rFont val="Calibri"/>
        <family val="2"/>
        <scheme val="minor"/>
      </rPr>
      <t/>
    </r>
  </si>
  <si>
    <r>
      <t>Water Pumps  X</t>
    </r>
    <r>
      <rPr>
        <b/>
        <vertAlign val="subscript"/>
        <sz val="11"/>
        <color theme="1"/>
        <rFont val="Calibri"/>
        <family val="2"/>
        <scheme val="minor"/>
      </rPr>
      <t>4</t>
    </r>
    <r>
      <rPr>
        <sz val="11"/>
        <color theme="1"/>
        <rFont val="Calibri"/>
        <family val="2"/>
        <scheme val="minor"/>
      </rPr>
      <t/>
    </r>
  </si>
  <si>
    <t>Objective Z  (Total profit)</t>
  </si>
  <si>
    <t>PART I</t>
  </si>
  <si>
    <t xml:space="preserve">Profits: </t>
  </si>
  <si>
    <t>Final</t>
  </si>
  <si>
    <t>Reduced</t>
  </si>
  <si>
    <t>Objective</t>
  </si>
  <si>
    <t>Allowable</t>
  </si>
  <si>
    <t>Cell</t>
  </si>
  <si>
    <t>Name</t>
  </si>
  <si>
    <t>Value</t>
  </si>
  <si>
    <t>Cost</t>
  </si>
  <si>
    <t>Coefficient</t>
  </si>
  <si>
    <t>Increase</t>
  </si>
  <si>
    <t>Decrease</t>
  </si>
  <si>
    <t>Subject to:</t>
  </si>
  <si>
    <t xml:space="preserve">Price: </t>
  </si>
  <si>
    <t xml:space="preserve">Constraints: </t>
  </si>
  <si>
    <t>LHS</t>
  </si>
  <si>
    <t>Ineq</t>
  </si>
  <si>
    <t>RHS</t>
  </si>
  <si>
    <t>Slack</t>
  </si>
  <si>
    <t>Cost/Budget</t>
  </si>
  <si>
    <t>Unused Budget</t>
  </si>
  <si>
    <t>Warehouse Space</t>
  </si>
  <si>
    <t>Unused Space</t>
  </si>
  <si>
    <t>Requirement 1</t>
  </si>
  <si>
    <t>Requirement 2</t>
  </si>
  <si>
    <t>Shadow</t>
  </si>
  <si>
    <t>Constraint</t>
  </si>
  <si>
    <r>
      <t>Non-negativity:     X</t>
    </r>
    <r>
      <rPr>
        <b/>
        <i/>
        <vertAlign val="subscript"/>
        <sz val="11"/>
        <color theme="1"/>
        <rFont val="Calibri"/>
        <family val="2"/>
        <scheme val="minor"/>
      </rPr>
      <t>1</t>
    </r>
    <r>
      <rPr>
        <b/>
        <i/>
        <sz val="11"/>
        <color theme="1"/>
        <rFont val="Calibri"/>
        <family val="2"/>
        <scheme val="minor"/>
      </rPr>
      <t xml:space="preserve"> , X</t>
    </r>
    <r>
      <rPr>
        <b/>
        <i/>
        <vertAlign val="subscript"/>
        <sz val="11"/>
        <color theme="1"/>
        <rFont val="Calibri"/>
        <family val="2"/>
        <scheme val="minor"/>
      </rPr>
      <t>2</t>
    </r>
    <r>
      <rPr>
        <b/>
        <i/>
        <sz val="11"/>
        <color theme="1"/>
        <rFont val="Calibri"/>
        <family val="2"/>
        <scheme val="minor"/>
      </rPr>
      <t xml:space="preserve"> , X</t>
    </r>
    <r>
      <rPr>
        <b/>
        <i/>
        <vertAlign val="subscript"/>
        <sz val="11"/>
        <color theme="1"/>
        <rFont val="Calibri"/>
        <family val="2"/>
        <scheme val="minor"/>
      </rPr>
      <t>3</t>
    </r>
    <r>
      <rPr>
        <b/>
        <i/>
        <sz val="11"/>
        <color theme="1"/>
        <rFont val="Calibri"/>
        <family val="2"/>
        <scheme val="minor"/>
      </rPr>
      <t xml:space="preserve"> , X</t>
    </r>
    <r>
      <rPr>
        <b/>
        <i/>
        <vertAlign val="subscript"/>
        <sz val="11"/>
        <color theme="1"/>
        <rFont val="Calibri"/>
        <family val="2"/>
        <scheme val="minor"/>
      </rPr>
      <t xml:space="preserve">4   </t>
    </r>
    <r>
      <rPr>
        <b/>
        <sz val="11"/>
        <color theme="1"/>
        <rFont val="Calibri"/>
        <family val="2"/>
      </rPr>
      <t>≥  0</t>
    </r>
  </si>
  <si>
    <t>Price</t>
  </si>
  <si>
    <t>R.H. Side</t>
  </si>
  <si>
    <t>PART IV</t>
  </si>
  <si>
    <t xml:space="preserve">LP Optimal Solution: </t>
  </si>
  <si>
    <t xml:space="preserve">Optimal Monthly Profit: </t>
  </si>
  <si>
    <r>
      <rPr>
        <b/>
        <sz val="11"/>
        <color rgb="FFFF0000"/>
        <rFont val="Calibri"/>
        <family val="2"/>
        <scheme val="minor"/>
      </rPr>
      <t xml:space="preserve">PART VII </t>
    </r>
    <r>
      <rPr>
        <sz val="11"/>
        <color theme="1"/>
        <rFont val="Calibri"/>
        <family val="2"/>
        <scheme val="minor"/>
      </rPr>
      <t xml:space="preserve"> </t>
    </r>
    <r>
      <rPr>
        <b/>
        <i/>
        <sz val="11"/>
        <color theme="1"/>
        <rFont val="Calibri"/>
        <family val="2"/>
        <scheme val="minor"/>
      </rPr>
      <t xml:space="preserve"> :  According to the sensitivity report, the shadow price for the space constraint is XXXX</t>
    </r>
  </si>
  <si>
    <t xml:space="preserve">            or,               </t>
  </si>
  <si>
    <r>
      <t>Maximize  Z = P1 X</t>
    </r>
    <r>
      <rPr>
        <b/>
        <i/>
        <vertAlign val="subscript"/>
        <sz val="11"/>
        <color theme="1"/>
        <rFont val="Calibri"/>
        <family val="2"/>
        <scheme val="minor"/>
      </rPr>
      <t>1</t>
    </r>
    <r>
      <rPr>
        <b/>
        <i/>
        <sz val="11"/>
        <color theme="1"/>
        <rFont val="Calibri"/>
        <family val="2"/>
        <scheme val="minor"/>
      </rPr>
      <t xml:space="preserve"> + ….</t>
    </r>
  </si>
  <si>
    <t>Items</t>
  </si>
  <si>
    <t>Selling Price</t>
  </si>
  <si>
    <t>Profited By</t>
  </si>
  <si>
    <t>Pressure Washer (X1)</t>
  </si>
  <si>
    <t>Go-kart (X2)</t>
  </si>
  <si>
    <t>Generator (X3)</t>
  </si>
  <si>
    <t>Water Pump (X4)</t>
  </si>
  <si>
    <t>Problem Dataset</t>
  </si>
  <si>
    <t>Mathematical Formulation Z = 171X1 + 356X2 + 291X3 + 146X4</t>
  </si>
  <si>
    <t>Space:       (25 X1 + 40 X2 +25 X3 + 1.25 X4 ≤ 12,300)</t>
  </si>
  <si>
    <t>Requirement 1:  (- 0.7X1 - 0.7X2 + 0.3X3 + 0.3X4  ≤  0)</t>
  </si>
  <si>
    <t>Requirement 2:  X3 ≥ 2X4 or, 2X4-X3 ≤ 0</t>
  </si>
  <si>
    <t>&lt;=</t>
  </si>
  <si>
    <t>$F$3</t>
  </si>
  <si>
    <t>$G$3</t>
  </si>
  <si>
    <t>$D$3</t>
  </si>
  <si>
    <t>$E$3</t>
  </si>
  <si>
    <t>Requirement for the 2nd Constraint LHS</t>
  </si>
  <si>
    <t>Budgets Constraint for LHS</t>
  </si>
  <si>
    <t>Spaces Constraints for the  LHS</t>
  </si>
  <si>
    <t>Requirement for the 1st Constraint LHS</t>
  </si>
  <si>
    <t>$H$8</t>
  </si>
  <si>
    <t>$H$9</t>
  </si>
  <si>
    <t>$H$10</t>
  </si>
  <si>
    <t>$H$11</t>
  </si>
  <si>
    <t xml:space="preserve">Sensitivity Report </t>
  </si>
  <si>
    <r>
      <rPr>
        <b/>
        <sz val="11"/>
        <color rgb="FFFF0000"/>
        <rFont val="Calibri"/>
        <family val="2"/>
        <scheme val="minor"/>
      </rPr>
      <t xml:space="preserve">PART V </t>
    </r>
    <r>
      <rPr>
        <sz val="11"/>
        <color theme="1"/>
        <rFont val="Calibri"/>
        <family val="2"/>
        <scheme val="minor"/>
      </rPr>
      <t xml:space="preserve"> </t>
    </r>
    <r>
      <rPr>
        <b/>
        <i/>
        <sz val="11"/>
        <color theme="1"/>
        <rFont val="Calibri"/>
        <family val="2"/>
        <scheme val="minor"/>
      </rPr>
      <t xml:space="preserve"> :  The optimal value for pressure washers is zero. According to the sensitivity report, </t>
    </r>
  </si>
  <si>
    <r>
      <rPr>
        <b/>
        <sz val="11"/>
        <color rgb="FFFF0000"/>
        <rFont val="Calibri"/>
        <family val="2"/>
        <scheme val="minor"/>
      </rPr>
      <t xml:space="preserve">PART VI </t>
    </r>
    <r>
      <rPr>
        <sz val="11"/>
        <color theme="1"/>
        <rFont val="Calibri"/>
        <family val="2"/>
        <scheme val="minor"/>
      </rPr>
      <t xml:space="preserve"> </t>
    </r>
    <r>
      <rPr>
        <b/>
        <i/>
        <sz val="11"/>
        <color theme="1"/>
        <rFont val="Calibri"/>
        <family val="2"/>
        <scheme val="minor"/>
      </rPr>
      <t xml:space="preserve"> :  According to the sensitivity report, the shadow price for the budget constraint is </t>
    </r>
  </si>
  <si>
    <t>Remark</t>
  </si>
  <si>
    <t>Sell Cost</t>
  </si>
  <si>
    <t>In terms of pressure washers, 0 is the ideal setting. According to careful analysis, it is appropriate to raise the price of such a product by around $110.07. As a result, production should be as profitable as possible.
Spending $169.99 plus $110.07, or a total of $280.06, would alter those zeros.
Every pressure washer's sale price needs to be at least $499.99+$110.07=$610.06 to be considered profitable, using the "0" figure as an example.</t>
  </si>
  <si>
    <t>According to sensitive analysis, its acceptable increase is 6078.4 ft2 and its shadow price for the associated limits is $3.84. The shadow price of the storage limitation is $3.84. Accordingly, the enormous earnings will rise by $3.84 for every additional square foot (over 12,300 and up to 6078.4). As a result, the institution would have to increase its accessible storage space by 6078.4 square feet. The whole profit will thus rise by (6078.4)(3.84)=$23,350.11, or a factor of 684%.</t>
  </si>
  <si>
    <r>
      <rPr>
        <b/>
        <sz val="11"/>
        <color rgb="FFFF0000"/>
        <rFont val="Calibri"/>
        <family val="2"/>
        <scheme val="minor"/>
      </rPr>
      <t>PART VI</t>
    </r>
    <r>
      <rPr>
        <sz val="11"/>
        <color theme="1"/>
        <rFont val="Calibri"/>
        <family val="2"/>
        <scheme val="minor"/>
      </rPr>
      <t xml:space="preserve"> : </t>
    </r>
    <r>
      <rPr>
        <b/>
        <sz val="11"/>
        <color theme="1"/>
        <rFont val="Calibri"/>
        <family val="2"/>
        <scheme val="minor"/>
      </rPr>
      <t>According to Section VI, the shadow price for the sensitive pricing analysis is 0.55</t>
    </r>
    <r>
      <rPr>
        <sz val="11"/>
        <color theme="1"/>
        <rFont val="Calibri"/>
        <family val="2"/>
        <scheme val="minor"/>
      </rPr>
      <t xml:space="preserve"> whenever it is taken into consideration.
Maximum price increases and reductions were 428.8 and 56225, respectively. Accordingly, the optimal range for the present budget is between 113,775 and 170,428 dollars. According to the statistical vulnerability analysis, they must increase the price by $428.8, bringing the total cost to $170,428.</t>
    </r>
  </si>
  <si>
    <t>Budget:     (335 X1+ 380 X2 + 420 X3 + 127 X4 ≤ 175,000)</t>
  </si>
  <si>
    <t>Allowable3</t>
  </si>
  <si>
    <t xml:space="preserve">_ </t>
  </si>
  <si>
    <t>_</t>
  </si>
  <si>
    <t>__</t>
  </si>
  <si>
    <t>___</t>
  </si>
  <si>
    <t>___2</t>
  </si>
  <si>
    <t>____</t>
  </si>
  <si>
    <t>_________</t>
  </si>
  <si>
    <r>
      <t>Pressure Washers  X</t>
    </r>
    <r>
      <rPr>
        <b/>
        <i/>
        <vertAlign val="subscript"/>
        <sz val="11"/>
        <color theme="1"/>
        <rFont val="Calibri"/>
        <family val="2"/>
        <scheme val="minor"/>
      </rPr>
      <t>1</t>
    </r>
  </si>
  <si>
    <r>
      <t>Go-Karts  X</t>
    </r>
    <r>
      <rPr>
        <b/>
        <i/>
        <vertAlign val="subscript"/>
        <sz val="11"/>
        <color theme="1"/>
        <rFont val="Calibri"/>
        <family val="2"/>
        <scheme val="minor"/>
      </rPr>
      <t>2</t>
    </r>
    <r>
      <rPr>
        <sz val="11"/>
        <color theme="1"/>
        <rFont val="Calibri"/>
        <family val="2"/>
        <scheme val="minor"/>
      </rPr>
      <t/>
    </r>
  </si>
  <si>
    <r>
      <t>Generators  X</t>
    </r>
    <r>
      <rPr>
        <b/>
        <i/>
        <vertAlign val="subscript"/>
        <sz val="11"/>
        <color theme="1"/>
        <rFont val="Calibri"/>
        <family val="2"/>
        <scheme val="minor"/>
      </rPr>
      <t>3</t>
    </r>
    <r>
      <rPr>
        <sz val="11"/>
        <color theme="1"/>
        <rFont val="Calibri"/>
        <family val="2"/>
        <scheme val="minor"/>
      </rPr>
      <t/>
    </r>
  </si>
  <si>
    <r>
      <t>Water Pumps  X</t>
    </r>
    <r>
      <rPr>
        <b/>
        <i/>
        <vertAlign val="subscript"/>
        <sz val="11"/>
        <color theme="1"/>
        <rFont val="Calibri"/>
        <family val="2"/>
        <scheme val="minor"/>
      </rPr>
      <t>4</t>
    </r>
    <r>
      <rPr>
        <sz val="11"/>
        <color theme="1"/>
        <rFont val="Calibri"/>
        <family val="2"/>
        <scheme val="minor"/>
      </rPr>
      <t/>
    </r>
  </si>
  <si>
    <r>
      <t xml:space="preserve"> X</t>
    </r>
    <r>
      <rPr>
        <b/>
        <i/>
        <vertAlign val="subscript"/>
        <sz val="11"/>
        <color theme="1"/>
        <rFont val="Calibri"/>
        <family val="2"/>
        <scheme val="minor"/>
      </rPr>
      <t>1</t>
    </r>
  </si>
  <si>
    <r>
      <t xml:space="preserve"> X</t>
    </r>
    <r>
      <rPr>
        <b/>
        <i/>
        <vertAlign val="subscript"/>
        <sz val="11"/>
        <color theme="1"/>
        <rFont val="Calibri"/>
        <family val="2"/>
        <scheme val="minor"/>
      </rPr>
      <t>2</t>
    </r>
    <r>
      <rPr>
        <sz val="11"/>
        <color theme="1"/>
        <rFont val="Calibri"/>
        <family val="2"/>
        <scheme val="minor"/>
      </rPr>
      <t/>
    </r>
  </si>
  <si>
    <r>
      <t xml:space="preserve"> X</t>
    </r>
    <r>
      <rPr>
        <b/>
        <i/>
        <vertAlign val="subscript"/>
        <sz val="11"/>
        <color theme="1"/>
        <rFont val="Calibri"/>
        <family val="2"/>
        <scheme val="minor"/>
      </rPr>
      <t>3</t>
    </r>
    <r>
      <rPr>
        <sz val="11"/>
        <color theme="1"/>
        <rFont val="Calibri"/>
        <family val="2"/>
        <scheme val="minor"/>
      </rPr>
      <t/>
    </r>
  </si>
  <si>
    <r>
      <t xml:space="preserve">  X</t>
    </r>
    <r>
      <rPr>
        <b/>
        <i/>
        <vertAlign val="subscript"/>
        <sz val="11"/>
        <color theme="1"/>
        <rFont val="Calibri"/>
        <family val="2"/>
        <scheme val="minor"/>
      </rPr>
      <t>4</t>
    </r>
    <r>
      <rPr>
        <sz val="11"/>
        <color theme="1"/>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</si>
</sst>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
    <numFmt numFmtId="165" formatCode="0.0000"/>
    <numFmt numFmtId="166" formatCode="_(&quot;$&quot;* #,##0_);_(&quot;$&quot;* \(#,##0\);_(&quot;$&quot;* &quot;-&quot;??_);_(@_)"/>
    <numFmt numFmtId="167" formatCode="0.000000"/>
    <numFmt numFmtId="168" formatCode="0.000E+00"/>
    <numFmt numFmtId="169" formatCode="0.0000000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vertAlign val="subscript"/>
      <sz val="11"/>
      <color theme="1"/>
      <name val="Calibri"/>
      <family val="2"/>
      <scheme val="minor"/>
    </font>
    <font>
      <b/>
      <sz val="16"/>
      <color rgb="FFC00000"/>
      <name val="Calibri"/>
      <family val="2"/>
      <scheme val="minor"/>
    </font>
    <font>
      <b/>
      <sz val="11"/>
      <color indexed="18"/>
      <name val="Calibri"/>
      <family val="2"/>
      <scheme val="minor"/>
    </font>
    <font>
      <b/>
      <i/>
      <sz val="11"/>
      <color theme="1"/>
      <name val="Calibri"/>
      <family val="2"/>
      <scheme val="minor"/>
    </font>
    <font>
      <b/>
      <i/>
      <vertAlign val="subscript"/>
      <sz val="11"/>
      <color theme="1"/>
      <name val="Calibri"/>
      <family val="2"/>
      <scheme val="minor"/>
    </font>
    <font>
      <b/>
      <sz val="11"/>
      <color theme="1"/>
      <name val="Calibri"/>
      <family val="2"/>
    </font>
    <font>
      <sz val="11"/>
      <color theme="1"/>
      <name val="Calibri"/>
      <family val="2"/>
    </font>
    <font>
      <sz val="8"/>
      <name val="Calibri"/>
      <family val="2"/>
      <scheme val="minor"/>
    </font>
    <font>
      <b/>
      <sz val="11"/>
      <color theme="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499984740745262"/>
        <bgColor indexed="64"/>
      </patternFill>
    </fill>
  </fills>
  <borders count="3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23"/>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23"/>
      </bottom>
      <diagonal/>
    </border>
    <border>
      <left/>
      <right/>
      <top style="medium">
        <color indexed="64"/>
      </top>
      <bottom style="medium">
        <color indexed="23"/>
      </bottom>
      <diagonal/>
    </border>
    <border>
      <left/>
      <right style="medium">
        <color indexed="64"/>
      </right>
      <top style="medium">
        <color indexed="64"/>
      </top>
      <bottom style="medium">
        <color indexed="23"/>
      </bottom>
      <diagonal/>
    </border>
  </borders>
  <cellStyleXfs count="2">
    <xf numFmtId="0" fontId="0" fillId="0" borderId="0"/>
    <xf numFmtId="44" fontId="1" fillId="0" borderId="0" applyFont="0" applyFill="0" applyBorder="0" applyAlignment="0" applyProtection="0"/>
  </cellStyleXfs>
  <cellXfs count="93">
    <xf numFmtId="0" fontId="0" fillId="0" borderId="0" xfId="0"/>
    <xf numFmtId="0" fontId="3" fillId="0" borderId="1" xfId="0" applyFont="1" applyBorder="1" applyAlignment="1">
      <alignment horizontal="center"/>
    </xf>
    <xf numFmtId="0" fontId="2" fillId="0" borderId="0" xfId="0" applyFont="1" applyAlignment="1">
      <alignment horizontal="center"/>
    </xf>
    <xf numFmtId="0" fontId="0" fillId="0" borderId="0" xfId="0"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164" fontId="2" fillId="2" borderId="5" xfId="0" applyNumberFormat="1" applyFont="1" applyFill="1" applyBorder="1" applyAlignment="1">
      <alignment horizontal="center"/>
    </xf>
    <xf numFmtId="44" fontId="2" fillId="2" borderId="2" xfId="1" applyFont="1" applyFill="1" applyBorder="1" applyAlignment="1">
      <alignment horizontal="center"/>
    </xf>
    <xf numFmtId="0" fontId="3" fillId="2" borderId="2" xfId="0" applyFont="1" applyFill="1" applyBorder="1" applyAlignment="1">
      <alignment horizontal="center"/>
    </xf>
    <xf numFmtId="0" fontId="2" fillId="3" borderId="0" xfId="0" applyFont="1" applyFill="1" applyAlignment="1">
      <alignment horizontal="right"/>
    </xf>
    <xf numFmtId="0" fontId="0" fillId="0" borderId="8" xfId="0" applyBorder="1" applyAlignment="1">
      <alignment horizontal="center"/>
    </xf>
    <xf numFmtId="0" fontId="0" fillId="0" borderId="9" xfId="0" applyBorder="1" applyAlignment="1">
      <alignment horizontal="center"/>
    </xf>
    <xf numFmtId="0" fontId="6" fillId="0" borderId="6" xfId="0" applyFont="1" applyBorder="1" applyAlignment="1">
      <alignment horizontal="center"/>
    </xf>
    <xf numFmtId="0" fontId="2" fillId="0" borderId="0" xfId="0" applyFont="1" applyAlignment="1">
      <alignment horizontal="right"/>
    </xf>
    <xf numFmtId="0" fontId="0" fillId="4" borderId="9" xfId="0" applyFill="1" applyBorder="1" applyAlignment="1">
      <alignment horizontal="center"/>
    </xf>
    <xf numFmtId="0" fontId="10" fillId="0" borderId="0" xfId="0" applyFont="1" applyAlignment="1">
      <alignment horizontal="center"/>
    </xf>
    <xf numFmtId="1" fontId="0" fillId="4" borderId="9" xfId="0" applyNumberFormat="1" applyFill="1" applyBorder="1" applyAlignment="1">
      <alignment horizontal="center"/>
    </xf>
    <xf numFmtId="2" fontId="0" fillId="4" borderId="9" xfId="0" applyNumberFormat="1" applyFill="1" applyBorder="1" applyAlignment="1">
      <alignment horizontal="center"/>
    </xf>
    <xf numFmtId="0" fontId="0" fillId="0" borderId="13" xfId="0" applyBorder="1"/>
    <xf numFmtId="0" fontId="2" fillId="4" borderId="15" xfId="0" applyFont="1" applyFill="1" applyBorder="1" applyAlignment="1">
      <alignment horizontal="right"/>
    </xf>
    <xf numFmtId="164" fontId="2" fillId="4" borderId="16" xfId="0" applyNumberFormat="1" applyFont="1" applyFill="1" applyBorder="1" applyAlignment="1">
      <alignment horizontal="center"/>
    </xf>
    <xf numFmtId="165" fontId="0" fillId="0" borderId="9" xfId="0" applyNumberFormat="1" applyBorder="1" applyAlignment="1">
      <alignment horizontal="center"/>
    </xf>
    <xf numFmtId="166" fontId="0" fillId="0" borderId="8" xfId="1" applyNumberFormat="1" applyFont="1" applyBorder="1" applyAlignment="1">
      <alignment horizontal="center"/>
    </xf>
    <xf numFmtId="166" fontId="0" fillId="0" borderId="9" xfId="1" applyNumberFormat="1" applyFon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5" xfId="0" applyBorder="1" applyAlignment="1">
      <alignment horizontal="center"/>
    </xf>
    <xf numFmtId="166" fontId="0" fillId="0" borderId="26" xfId="1" applyNumberFormat="1" applyFont="1" applyBorder="1" applyAlignment="1">
      <alignment horizontal="center"/>
    </xf>
    <xf numFmtId="2" fontId="0" fillId="0" borderId="26" xfId="0" applyNumberFormat="1" applyBorder="1" applyAlignment="1">
      <alignment horizontal="center"/>
    </xf>
    <xf numFmtId="0" fontId="0" fillId="0" borderId="12" xfId="0" applyBorder="1"/>
    <xf numFmtId="0" fontId="2" fillId="5" borderId="22" xfId="0" applyFont="1" applyFill="1" applyBorder="1" applyAlignment="1">
      <alignment horizontal="center"/>
    </xf>
    <xf numFmtId="0" fontId="2" fillId="5" borderId="23" xfId="0" applyFont="1" applyFill="1" applyBorder="1" applyAlignment="1">
      <alignment horizontal="center"/>
    </xf>
    <xf numFmtId="0" fontId="2" fillId="5" borderId="24" xfId="0" applyFont="1" applyFill="1" applyBorder="1" applyAlignment="1">
      <alignment horizontal="center"/>
    </xf>
    <xf numFmtId="2" fontId="0" fillId="0" borderId="20" xfId="0" applyNumberFormat="1" applyBorder="1" applyAlignment="1">
      <alignment horizontal="center"/>
    </xf>
    <xf numFmtId="2" fontId="0" fillId="0" borderId="21" xfId="0" applyNumberFormat="1" applyBorder="1" applyAlignment="1">
      <alignment horizontal="center"/>
    </xf>
    <xf numFmtId="2" fontId="0" fillId="0" borderId="27" xfId="0" applyNumberFormat="1" applyBorder="1" applyAlignment="1">
      <alignment horizontal="center"/>
    </xf>
    <xf numFmtId="2" fontId="0" fillId="0" borderId="9" xfId="0" applyNumberFormat="1" applyFill="1" applyBorder="1" applyAlignment="1">
      <alignment horizontal="center"/>
    </xf>
    <xf numFmtId="164" fontId="0" fillId="0" borderId="9" xfId="0" applyNumberFormat="1" applyBorder="1" applyAlignment="1">
      <alignment horizontal="center"/>
    </xf>
    <xf numFmtId="0" fontId="0" fillId="0" borderId="0" xfId="0" applyBorder="1"/>
    <xf numFmtId="0" fontId="0" fillId="0" borderId="0" xfId="0" applyAlignment="1">
      <alignment horizontal="center" vertical="top"/>
    </xf>
    <xf numFmtId="44" fontId="0" fillId="0" borderId="12" xfId="0" applyNumberFormat="1" applyBorder="1" applyAlignment="1">
      <alignment horizontal="center" wrapText="1"/>
    </xf>
    <xf numFmtId="44" fontId="0" fillId="0" borderId="0" xfId="0" applyNumberFormat="1" applyAlignment="1">
      <alignment horizontal="center"/>
    </xf>
    <xf numFmtId="44" fontId="0" fillId="0" borderId="12" xfId="0" applyNumberFormat="1" applyBorder="1" applyAlignment="1">
      <alignment horizontal="center"/>
    </xf>
    <xf numFmtId="0" fontId="5" fillId="6" borderId="28" xfId="0" applyFont="1" applyFill="1" applyBorder="1" applyAlignment="1">
      <alignment horizontal="center"/>
    </xf>
    <xf numFmtId="0" fontId="5" fillId="6" borderId="29" xfId="0" applyFont="1" applyFill="1" applyBorder="1" applyAlignment="1">
      <alignment horizontal="center"/>
    </xf>
    <xf numFmtId="0" fontId="5" fillId="6" borderId="30" xfId="0" applyFont="1" applyFill="1" applyBorder="1" applyAlignment="1">
      <alignment horizontal="center"/>
    </xf>
    <xf numFmtId="168" fontId="0" fillId="0" borderId="21" xfId="0" applyNumberFormat="1" applyBorder="1" applyAlignment="1">
      <alignment horizontal="center"/>
    </xf>
    <xf numFmtId="0" fontId="6" fillId="0" borderId="0" xfId="0" applyFont="1" applyBorder="1" applyAlignment="1">
      <alignment horizontal="center"/>
    </xf>
    <xf numFmtId="0" fontId="0" fillId="0" borderId="26" xfId="0" applyBorder="1" applyAlignment="1">
      <alignment horizontal="center"/>
    </xf>
    <xf numFmtId="164" fontId="0" fillId="0" borderId="26" xfId="0" applyNumberFormat="1" applyBorder="1" applyAlignment="1">
      <alignment horizontal="center"/>
    </xf>
    <xf numFmtId="0" fontId="0" fillId="0" borderId="21" xfId="0" applyBorder="1" applyAlignment="1">
      <alignment horizontal="center"/>
    </xf>
    <xf numFmtId="169" fontId="0" fillId="0" borderId="26" xfId="0" applyNumberFormat="1" applyBorder="1" applyAlignment="1">
      <alignment horizontal="center"/>
    </xf>
    <xf numFmtId="167" fontId="0" fillId="0" borderId="26" xfId="0" applyNumberFormat="1" applyBorder="1" applyAlignment="1">
      <alignment horizontal="center"/>
    </xf>
    <xf numFmtId="168" fontId="0" fillId="0" borderId="26" xfId="0" applyNumberFormat="1" applyBorder="1" applyAlignment="1">
      <alignment horizontal="center"/>
    </xf>
    <xf numFmtId="0" fontId="0" fillId="0" borderId="27" xfId="0" applyBorder="1" applyAlignment="1">
      <alignment horizontal="center"/>
    </xf>
    <xf numFmtId="0" fontId="7" fillId="7" borderId="10" xfId="0" applyFont="1" applyFill="1" applyBorder="1" applyAlignment="1">
      <alignment horizontal="left"/>
    </xf>
    <xf numFmtId="0" fontId="7" fillId="7" borderId="14" xfId="0" applyFont="1" applyFill="1" applyBorder="1" applyAlignment="1">
      <alignment horizontal="left"/>
    </xf>
    <xf numFmtId="0" fontId="7" fillId="7" borderId="11" xfId="0" applyFont="1" applyFill="1" applyBorder="1" applyAlignment="1">
      <alignment horizontal="left"/>
    </xf>
    <xf numFmtId="0" fontId="0" fillId="7" borderId="12" xfId="0" applyFont="1" applyFill="1" applyBorder="1" applyAlignment="1">
      <alignment horizontal="center" wrapText="1"/>
    </xf>
    <xf numFmtId="0" fontId="0" fillId="7" borderId="0" xfId="0" applyFont="1" applyFill="1" applyBorder="1" applyAlignment="1">
      <alignment horizontal="center" wrapText="1"/>
    </xf>
    <xf numFmtId="0" fontId="0" fillId="7" borderId="13" xfId="0" applyFont="1" applyFill="1" applyBorder="1" applyAlignment="1">
      <alignment horizontal="center" wrapText="1"/>
    </xf>
    <xf numFmtId="0" fontId="0" fillId="7" borderId="15" xfId="0" applyFont="1" applyFill="1" applyBorder="1" applyAlignment="1">
      <alignment horizontal="center" wrapText="1"/>
    </xf>
    <xf numFmtId="0" fontId="0" fillId="7" borderId="16" xfId="0" applyFont="1" applyFill="1" applyBorder="1" applyAlignment="1">
      <alignment horizontal="center" wrapText="1"/>
    </xf>
    <xf numFmtId="0" fontId="0" fillId="7" borderId="17" xfId="0" applyFont="1" applyFill="1" applyBorder="1" applyAlignment="1">
      <alignment horizontal="center" wrapText="1"/>
    </xf>
    <xf numFmtId="0" fontId="7" fillId="7" borderId="0" xfId="0" applyFont="1" applyFill="1" applyBorder="1" applyAlignment="1">
      <alignment horizontal="center"/>
    </xf>
    <xf numFmtId="0" fontId="7" fillId="7" borderId="13" xfId="0" applyFont="1" applyFill="1" applyBorder="1" applyAlignment="1">
      <alignment horizontal="center"/>
    </xf>
    <xf numFmtId="0" fontId="7" fillId="7" borderId="12" xfId="0" applyFont="1" applyFill="1" applyBorder="1" applyAlignment="1">
      <alignment horizontal="center"/>
    </xf>
    <xf numFmtId="0" fontId="7" fillId="7" borderId="15" xfId="0" applyFont="1" applyFill="1" applyBorder="1" applyAlignment="1">
      <alignment horizontal="center"/>
    </xf>
    <xf numFmtId="0" fontId="7" fillId="7" borderId="16" xfId="0" applyFont="1" applyFill="1" applyBorder="1" applyAlignment="1">
      <alignment horizontal="center"/>
    </xf>
    <xf numFmtId="0" fontId="7" fillId="7" borderId="17" xfId="0" applyFont="1" applyFill="1" applyBorder="1" applyAlignment="1">
      <alignment horizontal="center"/>
    </xf>
    <xf numFmtId="0" fontId="0" fillId="7" borderId="12" xfId="0" applyFont="1" applyFill="1" applyBorder="1" applyAlignment="1">
      <alignment horizontal="center" vertical="top" wrapText="1"/>
    </xf>
    <xf numFmtId="0" fontId="7" fillId="7" borderId="0" xfId="0" applyFont="1" applyFill="1" applyBorder="1" applyAlignment="1">
      <alignment horizontal="center" vertical="top" wrapText="1"/>
    </xf>
    <xf numFmtId="0" fontId="7" fillId="7" borderId="13" xfId="0" applyFont="1" applyFill="1" applyBorder="1" applyAlignment="1">
      <alignment horizontal="center" vertical="top" wrapText="1"/>
    </xf>
    <xf numFmtId="0" fontId="7" fillId="7" borderId="12" xfId="0" applyFont="1" applyFill="1" applyBorder="1" applyAlignment="1">
      <alignment horizontal="center" vertical="top" wrapText="1"/>
    </xf>
    <xf numFmtId="0" fontId="7" fillId="7" borderId="15" xfId="0" applyFont="1" applyFill="1" applyBorder="1" applyAlignment="1">
      <alignment horizontal="center" vertical="top" wrapText="1"/>
    </xf>
    <xf numFmtId="0" fontId="7" fillId="7" borderId="16" xfId="0" applyFont="1" applyFill="1" applyBorder="1" applyAlignment="1">
      <alignment horizontal="center" vertical="top" wrapText="1"/>
    </xf>
    <xf numFmtId="0" fontId="7" fillId="7" borderId="17" xfId="0" applyFont="1" applyFill="1" applyBorder="1" applyAlignment="1">
      <alignment horizontal="center" vertical="top" wrapText="1"/>
    </xf>
    <xf numFmtId="0" fontId="7" fillId="0" borderId="0" xfId="0" applyFont="1" applyAlignment="1">
      <alignment horizontal="right"/>
    </xf>
    <xf numFmtId="0" fontId="7" fillId="0" borderId="0" xfId="0" applyFont="1" applyAlignment="1">
      <alignment horizontal="center"/>
    </xf>
    <xf numFmtId="0" fontId="2" fillId="8" borderId="7" xfId="0" applyFont="1" applyFill="1" applyBorder="1"/>
    <xf numFmtId="0" fontId="0" fillId="8" borderId="0" xfId="0" applyFill="1"/>
    <xf numFmtId="0" fontId="7" fillId="8" borderId="7" xfId="0" applyFont="1" applyFill="1" applyBorder="1"/>
    <xf numFmtId="0" fontId="12" fillId="9" borderId="10" xfId="0" applyFont="1" applyFill="1" applyBorder="1" applyAlignment="1">
      <alignment horizontal="center"/>
    </xf>
    <xf numFmtId="0" fontId="12" fillId="9" borderId="11" xfId="0" applyFont="1" applyFill="1" applyBorder="1" applyAlignment="1">
      <alignment horizontal="center"/>
    </xf>
    <xf numFmtId="0" fontId="7" fillId="8" borderId="12" xfId="0" applyFont="1" applyFill="1" applyBorder="1" applyAlignment="1">
      <alignment horizontal="right"/>
    </xf>
    <xf numFmtId="0" fontId="0" fillId="8" borderId="13" xfId="0" applyFill="1" applyBorder="1"/>
    <xf numFmtId="44" fontId="7" fillId="8" borderId="13" xfId="0" applyNumberFormat="1" applyFont="1" applyFill="1" applyBorder="1" applyAlignment="1">
      <alignment horizontal="right"/>
    </xf>
    <xf numFmtId="0" fontId="2" fillId="8" borderId="12" xfId="0" applyFont="1" applyFill="1" applyBorder="1" applyAlignment="1">
      <alignment horizontal="right"/>
    </xf>
    <xf numFmtId="0" fontId="2" fillId="8" borderId="13" xfId="0" applyFont="1" applyFill="1" applyBorder="1" applyAlignment="1">
      <alignment horizontal="center"/>
    </xf>
    <xf numFmtId="164" fontId="2" fillId="8" borderId="13" xfId="0" applyNumberFormat="1" applyFont="1" applyFill="1" applyBorder="1" applyAlignment="1">
      <alignment horizontal="center"/>
    </xf>
    <xf numFmtId="0" fontId="12" fillId="9" borderId="0" xfId="0" applyFont="1" applyFill="1"/>
  </cellXfs>
  <cellStyles count="2">
    <cellStyle name="Currency" xfId="1" builtinId="4"/>
    <cellStyle name="Normal" xfId="0" builtinId="0"/>
  </cellStyles>
  <dxfs count="32">
    <dxf>
      <font>
        <b/>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indexed="18"/>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23"/>
        </top>
        <bottom style="medium">
          <color indexed="64"/>
        </bottom>
      </border>
    </dxf>
    <dxf>
      <font>
        <b/>
        <i val="0"/>
        <strike val="0"/>
        <condense val="0"/>
        <extend val="0"/>
        <outline val="0"/>
        <shadow val="0"/>
        <u val="none"/>
        <vertAlign val="baseline"/>
        <sz val="11"/>
        <color indexed="18"/>
        <name val="Calibri"/>
        <family val="2"/>
        <scheme val="minor"/>
      </font>
      <alignment horizontal="center" vertical="bottom" textRotation="0" wrapText="0" indent="0" justifyLastLine="0" shrinkToFit="0" readingOrder="0"/>
    </dxf>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4"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23"/>
        </top>
        <bottom style="medium">
          <color indexed="64"/>
        </bottom>
      </border>
    </dxf>
    <dxf>
      <numFmt numFmtId="2" formatCode="0.00"/>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04AD54-9AC0-4F69-9230-9EE9BA4133CA}" name="Table1" displayName="Table1" ref="B33:E37" totalsRowShown="0" headerRowDxfId="31" headerRowBorderDxfId="30" tableBorderDxfId="29">
  <autoFilter ref="B33:E37" xr:uid="{3904AD54-9AC0-4F69-9230-9EE9BA4133CA}"/>
  <tableColumns count="4">
    <tableColumn id="1" xr3:uid="{E2996E00-137C-43C8-AA75-80C73907B430}" name="Items" dataDxfId="28"/>
    <tableColumn id="2" xr3:uid="{9810A30E-9CE0-4C43-B1A0-518095D5BE7D}" name="Cost" dataDxfId="27" dataCellStyle="Currency"/>
    <tableColumn id="3" xr3:uid="{B06E3F88-183B-43C0-8237-D4E18738E9D5}" name="Selling Price" dataDxfId="26"/>
    <tableColumn id="4" xr3:uid="{89C2B08A-127B-485D-A897-7C0272E530B9}" name="Profited By" dataDxfId="25">
      <calculatedColumnFormula>D34-C34</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374856-0507-424D-ACDB-92303EE2D7CF}" name="Table4" displayName="Table4" ref="C1:H4" totalsRowShown="0" headerRowDxfId="5">
  <autoFilter ref="C1:H4" xr:uid="{5C374856-0507-424D-ACDB-92303EE2D7CF}"/>
  <tableColumns count="6">
    <tableColumn id="1" xr3:uid="{A1FDE76D-1F98-42BC-9539-CB5C17148759}" name="_"/>
    <tableColumn id="2" xr3:uid="{0BCF0108-BFC7-4392-8827-0C21BE46D94F}" name="__"/>
    <tableColumn id="3" xr3:uid="{82CECD4A-D64C-4699-A8E7-995C9B88517C}" name="___"/>
    <tableColumn id="4" xr3:uid="{EDCF536F-C521-40EC-9F55-A5E17BCDC42D}" name="___2"/>
    <tableColumn id="5" xr3:uid="{CDCADF6E-6B92-4543-B679-266FEC086D9B}" name="____"/>
    <tableColumn id="6" xr3:uid="{B2F552E8-F37C-494D-8948-F8F25E959C41}" name="_________"/>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D2467A-8F3F-4ABD-BD74-B40C9BAE1948}" name="Table5" displayName="Table5" ref="C7:L11" totalsRowShown="0" headerRowDxfId="0">
  <autoFilter ref="C7:L11" xr:uid="{04D2467A-8F3F-4ABD-BD74-B40C9BAE1948}"/>
  <tableColumns count="10">
    <tableColumn id="1" xr3:uid="{1D4A6F60-0DC5-48B1-8BC2-974CC34EBDDE}" name="Constraints: " dataDxfId="4"/>
    <tableColumn id="2" xr3:uid="{19153EB6-74D6-44FF-A9D2-A8790BF32DE6}" name=" X1"/>
    <tableColumn id="3" xr3:uid="{E42331BD-2ACB-4F12-A50A-815430D9F306}" name=" X2"/>
    <tableColumn id="4" xr3:uid="{93BFED40-B87C-46FB-94FF-8185EE54EA04}" name=" X3"/>
    <tableColumn id="5" xr3:uid="{D9A82FA6-8A4D-4EFE-925D-D83B40913B6F}" name="  X4"/>
    <tableColumn id="6" xr3:uid="{A0AFFE95-314D-45C1-A0AC-EEA4BB5CD6B8}" name="LHS" dataDxfId="3"/>
    <tableColumn id="7" xr3:uid="{E7FCF37E-CF63-4DE8-9A71-C18F8B0950F2}" name="Ineq" dataDxfId="2"/>
    <tableColumn id="8" xr3:uid="{F1E8DE95-F9A3-4B25-9BD9-1AC3E2BE407E}" name="RHS" dataDxfId="1"/>
    <tableColumn id="9" xr3:uid="{680A26A9-AEF7-4597-BDA5-74A86CBF25E3}" name="Slack"/>
    <tableColumn id="10" xr3:uid="{A5DDAE73-0A05-467F-9EE9-75897FCF14AA}" name="Remark"/>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C7E885-004A-4A92-8F63-A00A8E2A0DE8}" name="Table2" displayName="Table2" ref="D37:J42" totalsRowShown="0" headerRowDxfId="16" tableBorderDxfId="24">
  <autoFilter ref="D37:J42" xr:uid="{BAC7E885-004A-4A92-8F63-A00A8E2A0DE8}"/>
  <tableColumns count="7">
    <tableColumn id="1" xr3:uid="{6912FEF3-B90E-4EEC-8BC3-AA22C80505DC}" name="_" dataDxfId="23"/>
    <tableColumn id="2" xr3:uid="{A8E67F37-6C17-463B-80E4-6976FFD6BFBB}" name="__" dataDxfId="22"/>
    <tableColumn id="3" xr3:uid="{B648FBB3-7A79-44E8-A807-57BF714AC498}" name="Final" dataDxfId="21"/>
    <tableColumn id="4" xr3:uid="{F63C914F-6CE8-4A97-9268-356CFCBC9B57}" name="Reduced" dataDxfId="20"/>
    <tableColumn id="5" xr3:uid="{2E127D58-2F63-4729-8415-248D047E0CED}" name="Objective" dataDxfId="19"/>
    <tableColumn id="6" xr3:uid="{2EF16098-2B47-4899-8507-A61621E31573}" name="Allowable" dataDxfId="18"/>
    <tableColumn id="7" xr3:uid="{3E145BF6-E4A8-47FE-BF60-53BBFD133D3D}" name="Allowable3" dataDxfId="17"/>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1E2221-CF6A-457B-BC41-678244344775}" name="Table3" displayName="Table3" ref="D45:J50" totalsRowShown="0" headerRowDxfId="6" dataDxfId="7" tableBorderDxfId="15">
  <autoFilter ref="D45:J50" xr:uid="{D31E2221-CF6A-457B-BC41-678244344775}"/>
  <tableColumns count="7">
    <tableColumn id="1" xr3:uid="{D022EF12-8F8B-4CAE-986C-CEF78081513C}" name="_ " dataDxfId="14"/>
    <tableColumn id="2" xr3:uid="{C207006E-F354-4BAE-AA9C-7EF18E86F833}" name="_" dataDxfId="13"/>
    <tableColumn id="3" xr3:uid="{786D1819-D7F6-4E77-8CFA-A4CB7F62D500}" name="Final" dataDxfId="12"/>
    <tableColumn id="4" xr3:uid="{24E48EC3-3424-483F-8A30-73D45657D228}" name="Shadow" dataDxfId="11"/>
    <tableColumn id="5" xr3:uid="{9609622A-C139-485B-BA33-19055AE4E39D}" name="Constraint" dataDxfId="10"/>
    <tableColumn id="6" xr3:uid="{0F3986E3-42AB-4464-AA6F-CFDF6EB9D447}" name="Allowable" dataDxfId="9"/>
    <tableColumn id="7" xr3:uid="{B3D8B793-4509-4F4A-897E-0F1DA93326B5}" name="Allowable3" dataDxfId="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E56C-2D1A-4489-985E-0C95AB1CE851}">
  <dimension ref="A1:P37"/>
  <sheetViews>
    <sheetView tabSelected="1" zoomScale="77" workbookViewId="0">
      <selection activeCell="H20" sqref="H20"/>
    </sheetView>
  </sheetViews>
  <sheetFormatPr defaultColWidth="8.88671875" defaultRowHeight="14.4" x14ac:dyDescent="0.3"/>
  <cols>
    <col min="1" max="1" width="54.6640625" bestFit="1" customWidth="1"/>
    <col min="2" max="2" width="18.44140625" bestFit="1" customWidth="1"/>
    <col min="3" max="3" width="18.44140625" customWidth="1"/>
    <col min="4" max="4" width="22.109375" style="3" customWidth="1"/>
    <col min="5" max="5" width="21.33203125" style="3" customWidth="1"/>
    <col min="6" max="6" width="21.44140625" style="3" customWidth="1"/>
    <col min="7" max="7" width="20.33203125" style="3" customWidth="1"/>
    <col min="8" max="8" width="23.44140625" style="3" bestFit="1" customWidth="1"/>
    <col min="9" max="11" width="8.88671875" style="3"/>
    <col min="12" max="12" width="15.109375" customWidth="1"/>
    <col min="16" max="16" width="40" bestFit="1" customWidth="1"/>
    <col min="18" max="18" width="13.33203125" bestFit="1" customWidth="1"/>
    <col min="20" max="20" width="12.77734375" bestFit="1" customWidth="1"/>
    <col min="21" max="21" width="10.109375" bestFit="1" customWidth="1"/>
  </cols>
  <sheetData>
    <row r="1" spans="1:16" ht="15" thickBot="1" x14ac:dyDescent="0.35">
      <c r="A1" s="92" t="s">
        <v>0</v>
      </c>
      <c r="C1" s="1" t="s">
        <v>80</v>
      </c>
      <c r="D1" s="2" t="s">
        <v>81</v>
      </c>
      <c r="E1" s="2" t="s">
        <v>82</v>
      </c>
      <c r="F1" s="2" t="s">
        <v>83</v>
      </c>
      <c r="G1" s="2" t="s">
        <v>84</v>
      </c>
      <c r="H1" s="2" t="s">
        <v>85</v>
      </c>
    </row>
    <row r="2" spans="1:16" ht="16.2" thickBot="1" x14ac:dyDescent="0.4">
      <c r="A2" s="1" t="s">
        <v>7</v>
      </c>
      <c r="C2" s="1" t="s">
        <v>1</v>
      </c>
      <c r="D2" s="80" t="s">
        <v>86</v>
      </c>
      <c r="E2" s="80" t="s">
        <v>87</v>
      </c>
      <c r="F2" s="80" t="s">
        <v>88</v>
      </c>
      <c r="G2" s="80" t="s">
        <v>89</v>
      </c>
      <c r="H2" s="80" t="s">
        <v>6</v>
      </c>
      <c r="I2" s="8"/>
    </row>
    <row r="3" spans="1:16" ht="15" thickBot="1" x14ac:dyDescent="0.35">
      <c r="A3" s="81" t="s">
        <v>52</v>
      </c>
      <c r="B3" s="82"/>
      <c r="D3" s="4"/>
      <c r="E3" s="5"/>
      <c r="F3" s="5"/>
      <c r="G3" s="6"/>
      <c r="H3" s="7"/>
    </row>
    <row r="4" spans="1:16" ht="15.6" x14ac:dyDescent="0.35">
      <c r="A4" s="83" t="s">
        <v>43</v>
      </c>
      <c r="B4" s="82"/>
      <c r="C4" s="9" t="s">
        <v>8</v>
      </c>
      <c r="D4" s="10">
        <v>0</v>
      </c>
      <c r="E4" s="10">
        <v>155.16999999999999</v>
      </c>
      <c r="F4" s="10">
        <v>237.76</v>
      </c>
      <c r="G4" s="10">
        <v>118.88</v>
      </c>
      <c r="H4" s="3">
        <f>SUMPRODUCT(D4:G4)</f>
        <v>511.80999999999995</v>
      </c>
    </row>
    <row r="5" spans="1:16" x14ac:dyDescent="0.3">
      <c r="A5" s="83" t="s">
        <v>20</v>
      </c>
      <c r="B5" s="82"/>
      <c r="C5" s="13" t="s">
        <v>21</v>
      </c>
      <c r="D5" s="11">
        <v>171</v>
      </c>
      <c r="E5" s="11">
        <v>356</v>
      </c>
      <c r="F5" s="11">
        <v>291</v>
      </c>
      <c r="G5" s="11">
        <v>146</v>
      </c>
    </row>
    <row r="6" spans="1:16" x14ac:dyDescent="0.3">
      <c r="A6" s="83" t="s">
        <v>77</v>
      </c>
      <c r="B6" s="82"/>
      <c r="C6" s="13"/>
    </row>
    <row r="7" spans="1:16" ht="15.6" x14ac:dyDescent="0.35">
      <c r="A7" s="83" t="s">
        <v>53</v>
      </c>
      <c r="B7" s="82"/>
      <c r="C7" s="9" t="s">
        <v>22</v>
      </c>
      <c r="D7" s="80" t="s">
        <v>90</v>
      </c>
      <c r="E7" s="80" t="s">
        <v>91</v>
      </c>
      <c r="F7" s="80" t="s">
        <v>92</v>
      </c>
      <c r="G7" s="80" t="s">
        <v>93</v>
      </c>
      <c r="H7" s="80" t="s">
        <v>23</v>
      </c>
      <c r="I7" s="80" t="s">
        <v>24</v>
      </c>
      <c r="J7" s="80" t="s">
        <v>25</v>
      </c>
      <c r="K7" s="80" t="s">
        <v>26</v>
      </c>
      <c r="L7" s="80" t="s">
        <v>72</v>
      </c>
    </row>
    <row r="8" spans="1:16" x14ac:dyDescent="0.3">
      <c r="A8" s="83" t="s">
        <v>54</v>
      </c>
      <c r="B8" s="82"/>
      <c r="C8" s="79" t="s">
        <v>27</v>
      </c>
      <c r="D8" s="11">
        <v>335</v>
      </c>
      <c r="E8" s="11">
        <v>380</v>
      </c>
      <c r="F8" s="11">
        <v>420</v>
      </c>
      <c r="G8" s="11">
        <v>127</v>
      </c>
      <c r="H8" s="14">
        <f>SUMPRODUCT(D9:G9,D5:G5)</f>
        <v>26702.5</v>
      </c>
      <c r="I8" s="15" t="s">
        <v>56</v>
      </c>
      <c r="J8" s="3">
        <v>175000</v>
      </c>
      <c r="K8" s="16">
        <v>0</v>
      </c>
      <c r="L8" t="s">
        <v>28</v>
      </c>
    </row>
    <row r="9" spans="1:16" ht="17.100000000000001" customHeight="1" x14ac:dyDescent="0.3">
      <c r="A9" s="83" t="s">
        <v>42</v>
      </c>
      <c r="B9" s="82"/>
      <c r="C9" s="79" t="s">
        <v>29</v>
      </c>
      <c r="D9" s="11">
        <v>25</v>
      </c>
      <c r="E9" s="11">
        <v>40</v>
      </c>
      <c r="F9" s="11">
        <v>25</v>
      </c>
      <c r="G9" s="11">
        <v>6.25</v>
      </c>
      <c r="H9" s="14">
        <f>SUMPRODUCT(D9:G9,D4:G4)</f>
        <v>12893.8</v>
      </c>
      <c r="I9" s="15" t="s">
        <v>56</v>
      </c>
      <c r="J9" s="3">
        <v>12300</v>
      </c>
      <c r="K9" s="14">
        <v>0</v>
      </c>
      <c r="L9" t="s">
        <v>30</v>
      </c>
    </row>
    <row r="10" spans="1:16" ht="17.100000000000001" customHeight="1" x14ac:dyDescent="0.3">
      <c r="A10" s="83" t="s">
        <v>55</v>
      </c>
      <c r="B10" s="82"/>
      <c r="C10" s="79" t="s">
        <v>31</v>
      </c>
      <c r="D10" s="38">
        <v>-0.7</v>
      </c>
      <c r="E10" s="38">
        <v>-0.7</v>
      </c>
      <c r="F10" s="38">
        <v>0.3</v>
      </c>
      <c r="G10" s="38">
        <v>0.3</v>
      </c>
      <c r="H10" s="17">
        <f>SUMPRODUCT(D10:G10,D4:G4)</f>
        <v>-1.6270000000000024</v>
      </c>
      <c r="I10" s="15" t="s">
        <v>56</v>
      </c>
      <c r="J10" s="3">
        <v>0</v>
      </c>
      <c r="K10" s="17">
        <v>2</v>
      </c>
    </row>
    <row r="11" spans="1:16" ht="17.100000000000001" customHeight="1" x14ac:dyDescent="0.3">
      <c r="A11" s="83" t="s">
        <v>42</v>
      </c>
      <c r="B11" s="82"/>
      <c r="C11" s="79" t="s">
        <v>32</v>
      </c>
      <c r="D11" s="38">
        <v>0</v>
      </c>
      <c r="E11" s="38">
        <v>0</v>
      </c>
      <c r="F11" s="38">
        <v>-1</v>
      </c>
      <c r="G11" s="38">
        <v>2</v>
      </c>
      <c r="H11" s="14">
        <f>SUMPRODUCT(D11:G11,D4:G4)</f>
        <v>0</v>
      </c>
      <c r="I11" s="15" t="s">
        <v>56</v>
      </c>
      <c r="J11" s="3">
        <v>0</v>
      </c>
      <c r="K11" s="14">
        <v>0</v>
      </c>
    </row>
    <row r="12" spans="1:16" ht="18" customHeight="1" thickBot="1" x14ac:dyDescent="0.4">
      <c r="A12" s="83" t="s">
        <v>35</v>
      </c>
      <c r="B12" s="82"/>
      <c r="C12" s="13"/>
      <c r="D12" s="13"/>
      <c r="E12" s="13"/>
      <c r="F12" s="13"/>
      <c r="G12" s="13"/>
    </row>
    <row r="13" spans="1:16" x14ac:dyDescent="0.3">
      <c r="A13" s="84" t="s">
        <v>38</v>
      </c>
      <c r="B13" s="85"/>
      <c r="C13" s="13"/>
    </row>
    <row r="14" spans="1:16" ht="15" thickBot="1" x14ac:dyDescent="0.35">
      <c r="A14" s="86" t="s">
        <v>39</v>
      </c>
      <c r="B14" s="87"/>
      <c r="C14" s="13"/>
    </row>
    <row r="15" spans="1:16" x14ac:dyDescent="0.3">
      <c r="A15" s="86" t="s">
        <v>40</v>
      </c>
      <c r="B15" s="88">
        <f>H3</f>
        <v>0</v>
      </c>
      <c r="C15" s="57" t="s">
        <v>70</v>
      </c>
      <c r="D15" s="58"/>
      <c r="E15" s="58"/>
      <c r="F15" s="58"/>
      <c r="G15" s="59"/>
      <c r="H15" s="42"/>
      <c r="I15" s="43"/>
      <c r="J15" s="43"/>
      <c r="K15" s="43"/>
      <c r="L15" s="43"/>
      <c r="M15" s="43"/>
      <c r="N15" s="43"/>
      <c r="O15" s="43"/>
      <c r="P15" s="43"/>
    </row>
    <row r="16" spans="1:16" ht="15.6" customHeight="1" x14ac:dyDescent="0.35">
      <c r="A16" s="89" t="s">
        <v>2</v>
      </c>
      <c r="B16" s="90">
        <f>D3</f>
        <v>0</v>
      </c>
      <c r="C16" s="60" t="s">
        <v>74</v>
      </c>
      <c r="D16" s="61"/>
      <c r="E16" s="61"/>
      <c r="F16" s="61"/>
      <c r="G16" s="62"/>
      <c r="H16" s="44"/>
      <c r="I16" s="43"/>
      <c r="J16" s="43"/>
      <c r="K16" s="43"/>
      <c r="L16" s="43"/>
      <c r="M16" s="43"/>
      <c r="N16" s="43"/>
      <c r="O16" s="43"/>
      <c r="P16" s="43"/>
    </row>
    <row r="17" spans="1:16" ht="15.6" x14ac:dyDescent="0.35">
      <c r="A17" s="89" t="s">
        <v>3</v>
      </c>
      <c r="B17" s="91">
        <f>E4</f>
        <v>155.16999999999999</v>
      </c>
      <c r="C17" s="60"/>
      <c r="D17" s="61"/>
      <c r="E17" s="61"/>
      <c r="F17" s="61"/>
      <c r="G17" s="62"/>
      <c r="H17" s="44"/>
      <c r="I17" s="43"/>
      <c r="J17" s="43"/>
      <c r="K17" s="43"/>
      <c r="L17" s="43"/>
      <c r="M17" s="43"/>
      <c r="N17" s="43"/>
      <c r="O17" s="43"/>
      <c r="P17" s="43"/>
    </row>
    <row r="18" spans="1:16" ht="57" customHeight="1" thickBot="1" x14ac:dyDescent="0.4">
      <c r="A18" s="89" t="s">
        <v>4</v>
      </c>
      <c r="B18" s="91">
        <f>F4</f>
        <v>237.76</v>
      </c>
      <c r="C18" s="63"/>
      <c r="D18" s="64"/>
      <c r="E18" s="64"/>
      <c r="F18" s="64"/>
      <c r="G18" s="65"/>
      <c r="H18" s="44"/>
      <c r="I18" s="43"/>
      <c r="J18" s="43"/>
      <c r="K18" s="43"/>
      <c r="L18" s="43"/>
      <c r="M18" s="43"/>
      <c r="N18" s="43"/>
      <c r="O18" s="43"/>
      <c r="P18" s="43"/>
    </row>
    <row r="19" spans="1:16" ht="16.2" hidden="1" thickBot="1" x14ac:dyDescent="0.4">
      <c r="A19" s="19" t="s">
        <v>5</v>
      </c>
      <c r="B19" s="20">
        <f>G4</f>
        <v>118.88</v>
      </c>
      <c r="C19" s="57" t="s">
        <v>71</v>
      </c>
      <c r="D19" s="58"/>
      <c r="E19" s="58"/>
      <c r="F19" s="58"/>
      <c r="G19" s="59"/>
    </row>
    <row r="20" spans="1:16" x14ac:dyDescent="0.3">
      <c r="C20" s="60" t="s">
        <v>76</v>
      </c>
      <c r="D20" s="66"/>
      <c r="E20" s="66"/>
      <c r="F20" s="66"/>
      <c r="G20" s="67"/>
    </row>
    <row r="21" spans="1:16" x14ac:dyDescent="0.3">
      <c r="C21" s="68"/>
      <c r="D21" s="66"/>
      <c r="E21" s="66"/>
      <c r="F21" s="66"/>
      <c r="G21" s="67"/>
    </row>
    <row r="22" spans="1:16" ht="43.2" customHeight="1" thickBot="1" x14ac:dyDescent="0.35">
      <c r="C22" s="69"/>
      <c r="D22" s="70"/>
      <c r="E22" s="70"/>
      <c r="F22" s="70"/>
      <c r="G22" s="71"/>
    </row>
    <row r="23" spans="1:16" x14ac:dyDescent="0.3">
      <c r="C23" s="57" t="s">
        <v>41</v>
      </c>
      <c r="D23" s="58"/>
      <c r="E23" s="58"/>
      <c r="F23" s="58"/>
      <c r="G23" s="59"/>
    </row>
    <row r="24" spans="1:16" x14ac:dyDescent="0.3">
      <c r="C24" s="72" t="s">
        <v>75</v>
      </c>
      <c r="D24" s="73"/>
      <c r="E24" s="73"/>
      <c r="F24" s="73"/>
      <c r="G24" s="74"/>
    </row>
    <row r="25" spans="1:16" x14ac:dyDescent="0.3">
      <c r="C25" s="75"/>
      <c r="D25" s="73"/>
      <c r="E25" s="73"/>
      <c r="F25" s="73"/>
      <c r="G25" s="74"/>
    </row>
    <row r="26" spans="1:16" x14ac:dyDescent="0.3">
      <c r="C26" s="75"/>
      <c r="D26" s="73"/>
      <c r="E26" s="73"/>
      <c r="F26" s="73"/>
      <c r="G26" s="74"/>
    </row>
    <row r="27" spans="1:16" x14ac:dyDescent="0.3">
      <c r="C27" s="75"/>
      <c r="D27" s="73"/>
      <c r="E27" s="73"/>
      <c r="F27" s="73"/>
      <c r="G27" s="74"/>
    </row>
    <row r="28" spans="1:16" x14ac:dyDescent="0.3">
      <c r="C28" s="75"/>
      <c r="D28" s="73"/>
      <c r="E28" s="73"/>
      <c r="F28" s="73"/>
      <c r="G28" s="74"/>
    </row>
    <row r="29" spans="1:16" ht="15" thickBot="1" x14ac:dyDescent="0.35">
      <c r="C29" s="76"/>
      <c r="D29" s="77"/>
      <c r="E29" s="77"/>
      <c r="F29" s="77"/>
      <c r="G29" s="78"/>
    </row>
    <row r="32" spans="1:16" x14ac:dyDescent="0.3">
      <c r="B32" t="s">
        <v>51</v>
      </c>
    </row>
    <row r="33" spans="2:9" ht="15" thickBot="1" x14ac:dyDescent="0.35">
      <c r="B33" s="32" t="s">
        <v>44</v>
      </c>
      <c r="C33" s="33" t="s">
        <v>16</v>
      </c>
      <c r="D33" s="33" t="s">
        <v>45</v>
      </c>
      <c r="E33" s="34" t="s">
        <v>46</v>
      </c>
    </row>
    <row r="34" spans="2:9" x14ac:dyDescent="0.3">
      <c r="B34" s="26" t="s">
        <v>47</v>
      </c>
      <c r="C34" s="22">
        <v>335</v>
      </c>
      <c r="D34" s="24">
        <v>505.99</v>
      </c>
      <c r="E34" s="35">
        <f>D34-C34</f>
        <v>170.99</v>
      </c>
    </row>
    <row r="35" spans="2:9" x14ac:dyDescent="0.3">
      <c r="B35" s="27" t="s">
        <v>48</v>
      </c>
      <c r="C35" s="23">
        <v>380</v>
      </c>
      <c r="D35" s="25">
        <v>735.99</v>
      </c>
      <c r="E35" s="36">
        <f>D35-C35</f>
        <v>355.99</v>
      </c>
      <c r="G35" s="41"/>
      <c r="I35" s="41"/>
    </row>
    <row r="36" spans="2:9" x14ac:dyDescent="0.3">
      <c r="B36" s="27" t="s">
        <v>49</v>
      </c>
      <c r="C36" s="23">
        <v>420</v>
      </c>
      <c r="D36" s="25">
        <v>710.99</v>
      </c>
      <c r="E36" s="36">
        <f>D36-C36</f>
        <v>290.99</v>
      </c>
    </row>
    <row r="37" spans="2:9" x14ac:dyDescent="0.3">
      <c r="B37" s="28" t="s">
        <v>50</v>
      </c>
      <c r="C37" s="29">
        <f>635/5</f>
        <v>127</v>
      </c>
      <c r="D37" s="30">
        <v>272.99</v>
      </c>
      <c r="E37" s="37">
        <f>D37-C37</f>
        <v>145.99</v>
      </c>
    </row>
  </sheetData>
  <mergeCells count="8">
    <mergeCell ref="H15:P18"/>
    <mergeCell ref="C20:G22"/>
    <mergeCell ref="C24:G29"/>
    <mergeCell ref="A13:B13"/>
    <mergeCell ref="C15:G15"/>
    <mergeCell ref="C19:G19"/>
    <mergeCell ref="C16:G18"/>
    <mergeCell ref="C23:G23"/>
  </mergeCells>
  <phoneticPr fontId="11" type="noConversion"/>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5D1A-1BC1-4862-B568-7F15F3A89B7C}">
  <dimension ref="D35:J50"/>
  <sheetViews>
    <sheetView topLeftCell="A32" zoomScale="84" zoomScaleNormal="40" workbookViewId="0">
      <selection activeCell="E41" sqref="E41"/>
    </sheetView>
  </sheetViews>
  <sheetFormatPr defaultRowHeight="14.4" x14ac:dyDescent="0.3"/>
  <cols>
    <col min="4" max="4" width="10.21875" customWidth="1"/>
    <col min="5" max="5" width="34.109375" bestFit="1" customWidth="1"/>
    <col min="6" max="6" width="12.6640625" bestFit="1" customWidth="1"/>
    <col min="7" max="7" width="12.5546875" bestFit="1" customWidth="1"/>
    <col min="8" max="8" width="11.33203125" customWidth="1"/>
    <col min="9" max="9" width="12" bestFit="1" customWidth="1"/>
    <col min="10" max="10" width="12.21875" customWidth="1"/>
  </cols>
  <sheetData>
    <row r="35" spans="4:10" ht="15" thickBot="1" x14ac:dyDescent="0.35"/>
    <row r="36" spans="4:10" ht="21.6" thickBot="1" x14ac:dyDescent="0.45">
      <c r="D36" s="45" t="s">
        <v>69</v>
      </c>
      <c r="E36" s="46"/>
      <c r="F36" s="46"/>
      <c r="G36" s="46"/>
      <c r="H36" s="46"/>
      <c r="I36" s="46"/>
      <c r="J36" s="47"/>
    </row>
    <row r="37" spans="4:10" x14ac:dyDescent="0.3">
      <c r="D37" s="49" t="s">
        <v>80</v>
      </c>
      <c r="E37" s="49" t="s">
        <v>81</v>
      </c>
      <c r="F37" s="49" t="s">
        <v>9</v>
      </c>
      <c r="G37" s="49" t="s">
        <v>10</v>
      </c>
      <c r="H37" s="49" t="s">
        <v>11</v>
      </c>
      <c r="I37" s="49" t="s">
        <v>12</v>
      </c>
      <c r="J37" s="49" t="s">
        <v>78</v>
      </c>
    </row>
    <row r="38" spans="4:10" ht="15" thickBot="1" x14ac:dyDescent="0.35">
      <c r="D38" s="12" t="s">
        <v>13</v>
      </c>
      <c r="E38" s="12" t="s">
        <v>73</v>
      </c>
      <c r="F38" s="12" t="s">
        <v>15</v>
      </c>
      <c r="G38" s="12" t="s">
        <v>16</v>
      </c>
      <c r="H38" s="12" t="s">
        <v>17</v>
      </c>
      <c r="I38" s="12" t="s">
        <v>18</v>
      </c>
      <c r="J38" s="12" t="s">
        <v>19</v>
      </c>
    </row>
    <row r="39" spans="4:10" x14ac:dyDescent="0.3">
      <c r="D39" s="27" t="s">
        <v>59</v>
      </c>
      <c r="E39" s="11" t="str">
        <f>'Module 5'!D2</f>
        <v>Pressure Washers  X1</v>
      </c>
      <c r="F39" s="21">
        <v>0</v>
      </c>
      <c r="G39" s="25">
        <v>-110.0713624950443</v>
      </c>
      <c r="H39" s="11">
        <v>170</v>
      </c>
      <c r="I39" s="39">
        <v>110.0713624950443</v>
      </c>
      <c r="J39" s="48">
        <v>1E+30</v>
      </c>
    </row>
    <row r="40" spans="4:10" x14ac:dyDescent="0.3">
      <c r="D40" s="27" t="s">
        <v>60</v>
      </c>
      <c r="E40" s="11" t="str">
        <f>'Module 5'!E2</f>
        <v>Go-Karts  X2</v>
      </c>
      <c r="F40" s="25">
        <v>155.17906700145366</v>
      </c>
      <c r="G40" s="11">
        <v>0</v>
      </c>
      <c r="H40" s="11">
        <v>360</v>
      </c>
      <c r="I40" s="39">
        <v>205.85365853658487</v>
      </c>
      <c r="J40" s="36">
        <v>76.737064413938981</v>
      </c>
    </row>
    <row r="41" spans="4:10" x14ac:dyDescent="0.3">
      <c r="D41" s="27" t="s">
        <v>57</v>
      </c>
      <c r="E41" s="11" t="str">
        <f>'Module 5'!F2</f>
        <v>Generators  X3</v>
      </c>
      <c r="F41" s="25">
        <v>237.76926126602353</v>
      </c>
      <c r="G41" s="11">
        <v>0</v>
      </c>
      <c r="H41" s="11">
        <v>291</v>
      </c>
      <c r="I41" s="39">
        <v>98.202702702702979</v>
      </c>
      <c r="J41" s="36">
        <v>131.87499999999974</v>
      </c>
    </row>
    <row r="42" spans="4:10" x14ac:dyDescent="0.3">
      <c r="D42" s="28" t="s">
        <v>58</v>
      </c>
      <c r="E42" s="50" t="str">
        <f>'Module 5'!G2</f>
        <v>Water Pumps  X4</v>
      </c>
      <c r="F42" s="30">
        <v>118.88463063301177</v>
      </c>
      <c r="G42" s="50">
        <v>0</v>
      </c>
      <c r="H42" s="50">
        <v>143</v>
      </c>
      <c r="I42" s="51">
        <v>196.40540540540596</v>
      </c>
      <c r="J42" s="37">
        <v>89.126923076923148</v>
      </c>
    </row>
    <row r="43" spans="4:10" x14ac:dyDescent="0.3">
      <c r="D43" s="31"/>
      <c r="E43" s="40"/>
      <c r="F43" s="40"/>
      <c r="G43" s="40"/>
      <c r="H43" s="40"/>
      <c r="I43" s="40"/>
      <c r="J43" s="18"/>
    </row>
    <row r="44" spans="4:10" x14ac:dyDescent="0.3">
      <c r="D44" s="31"/>
      <c r="E44" s="40"/>
      <c r="F44" s="40"/>
      <c r="G44" s="40"/>
      <c r="H44" s="40"/>
      <c r="I44" s="40"/>
      <c r="J44" s="18"/>
    </row>
    <row r="45" spans="4:10" x14ac:dyDescent="0.3">
      <c r="D45" s="49" t="s">
        <v>79</v>
      </c>
      <c r="E45" s="49" t="s">
        <v>80</v>
      </c>
      <c r="F45" s="49" t="s">
        <v>9</v>
      </c>
      <c r="G45" s="49" t="s">
        <v>33</v>
      </c>
      <c r="H45" s="49" t="s">
        <v>34</v>
      </c>
      <c r="I45" s="49" t="s">
        <v>12</v>
      </c>
      <c r="J45" s="49" t="s">
        <v>78</v>
      </c>
    </row>
    <row r="46" spans="4:10" ht="15" thickBot="1" x14ac:dyDescent="0.35">
      <c r="D46" s="12" t="s">
        <v>13</v>
      </c>
      <c r="E46" s="12" t="s">
        <v>14</v>
      </c>
      <c r="F46" s="12" t="s">
        <v>15</v>
      </c>
      <c r="G46" s="12" t="s">
        <v>36</v>
      </c>
      <c r="H46" s="12" t="s">
        <v>37</v>
      </c>
      <c r="I46" s="12" t="s">
        <v>18</v>
      </c>
      <c r="J46" s="12" t="s">
        <v>19</v>
      </c>
    </row>
    <row r="47" spans="4:10" x14ac:dyDescent="0.3">
      <c r="D47" s="27" t="s">
        <v>65</v>
      </c>
      <c r="E47" s="11" t="s">
        <v>61</v>
      </c>
      <c r="F47" s="11">
        <v>0</v>
      </c>
      <c r="G47" s="11">
        <v>33.686137174573837</v>
      </c>
      <c r="H47" s="11">
        <v>0</v>
      </c>
      <c r="I47" s="11">
        <v>974.12019491066599</v>
      </c>
      <c r="J47" s="52">
        <v>27.916666666666174</v>
      </c>
    </row>
    <row r="48" spans="4:10" x14ac:dyDescent="0.3">
      <c r="D48" s="27" t="s">
        <v>66</v>
      </c>
      <c r="E48" s="11" t="s">
        <v>62</v>
      </c>
      <c r="F48" s="11">
        <v>175000</v>
      </c>
      <c r="G48" s="11">
        <v>0.55768468349411826</v>
      </c>
      <c r="H48" s="11">
        <v>170000</v>
      </c>
      <c r="I48" s="11">
        <v>428.79999999999222</v>
      </c>
      <c r="J48" s="52">
        <v>56224.999999999985</v>
      </c>
    </row>
    <row r="49" spans="4:10" x14ac:dyDescent="0.3">
      <c r="D49" s="27" t="s">
        <v>67</v>
      </c>
      <c r="E49" s="11" t="s">
        <v>63</v>
      </c>
      <c r="F49" s="11">
        <v>12300</v>
      </c>
      <c r="G49" s="11">
        <v>3.8414166776794083</v>
      </c>
      <c r="H49" s="11">
        <v>12300</v>
      </c>
      <c r="I49" s="11">
        <v>6078.3783783783783</v>
      </c>
      <c r="J49" s="52">
        <v>30.946882217089509</v>
      </c>
    </row>
    <row r="50" spans="4:10" x14ac:dyDescent="0.3">
      <c r="D50" s="28" t="s">
        <v>68</v>
      </c>
      <c r="E50" s="50" t="s">
        <v>64</v>
      </c>
      <c r="F50" s="50">
        <v>-1.6291793313069647</v>
      </c>
      <c r="G50" s="53">
        <v>0</v>
      </c>
      <c r="H50" s="54">
        <v>0</v>
      </c>
      <c r="I50" s="55">
        <v>1E+30</v>
      </c>
      <c r="J50" s="56">
        <v>1.629179331306962</v>
      </c>
    </row>
  </sheetData>
  <mergeCells count="1">
    <mergeCell ref="D36:J36"/>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Module 5</vt:lpstr>
      <vt:lpstr>Sensitivity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Abhinav Jain</cp:lastModifiedBy>
  <dcterms:created xsi:type="dcterms:W3CDTF">2022-02-11T05:40:14Z</dcterms:created>
  <dcterms:modified xsi:type="dcterms:W3CDTF">2022-06-26T20:28:19Z</dcterms:modified>
</cp:coreProperties>
</file>