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nav _ NEU BOSTON\ALY6050 Enterprise Analytics\Module 6\"/>
    </mc:Choice>
  </mc:AlternateContent>
  <xr:revisionPtr revIDLastSave="0" documentId="13_ncr:1_{821BD44E-E40A-4076-A882-C4890AB2EBC7}" xr6:coauthVersionLast="47" xr6:coauthVersionMax="47" xr10:uidLastSave="{00000000-0000-0000-0000-000000000000}"/>
  <bookViews>
    <workbookView xWindow="-108" yWindow="-108" windowWidth="23256" windowHeight="12456" xr2:uid="{7AEC5213-303D-0540-92AB-43C9CF7CF98F}"/>
  </bookViews>
  <sheets>
    <sheet name="Part 1" sheetId="1" r:id="rId1"/>
    <sheet name="Part1-2" sheetId="3" r:id="rId2"/>
    <sheet name="Part 2" sheetId="2" r:id="rId3"/>
  </sheets>
  <definedNames>
    <definedName name="solver_eng" localSheetId="0" hidden="1">1</definedName>
    <definedName name="solver_eng" localSheetId="2" hidden="1">1</definedName>
    <definedName name="solver_lin" localSheetId="0" hidden="1">2</definedName>
    <definedName name="solver_lin" localSheetId="2" hidden="1">2</definedName>
    <definedName name="solver_neg" localSheetId="0" hidden="1">1</definedName>
    <definedName name="solver_neg" localSheetId="2" hidden="1">1</definedName>
    <definedName name="solver_num" localSheetId="0" hidden="1">0</definedName>
    <definedName name="solver_num" localSheetId="2" hidden="1">0</definedName>
    <definedName name="solver_opt" localSheetId="0" hidden="1">'Part 1'!$J$25</definedName>
    <definedName name="solver_opt" localSheetId="2" hidden="1">'Part 2'!$G$21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3" l="1"/>
  <c r="E56" i="1"/>
  <c r="G47" i="1"/>
  <c r="B43" i="3"/>
  <c r="J37" i="3"/>
  <c r="I37" i="3"/>
  <c r="H37" i="3"/>
  <c r="G37" i="3"/>
  <c r="F37" i="3"/>
  <c r="M29" i="3" s="1"/>
  <c r="E37" i="3"/>
  <c r="D37" i="3"/>
  <c r="D39" i="3" s="1"/>
  <c r="C37" i="3"/>
  <c r="C39" i="3" s="1"/>
  <c r="B37" i="3"/>
  <c r="B39" i="3" s="1"/>
  <c r="K36" i="3"/>
  <c r="K35" i="3"/>
  <c r="K34" i="3"/>
  <c r="K33" i="3"/>
  <c r="M33" i="3" s="1"/>
  <c r="K32" i="3"/>
  <c r="M32" i="3" s="1"/>
  <c r="K31" i="3"/>
  <c r="M31" i="3" s="1"/>
  <c r="K30" i="3"/>
  <c r="M30" i="3" s="1"/>
  <c r="K29" i="3"/>
  <c r="J22" i="3"/>
  <c r="I22" i="3"/>
  <c r="M17" i="3" s="1"/>
  <c r="H22" i="3"/>
  <c r="G22" i="3"/>
  <c r="F22" i="3"/>
  <c r="E22" i="3"/>
  <c r="D22" i="3"/>
  <c r="C22" i="3"/>
  <c r="C24" i="3" s="1"/>
  <c r="B22" i="3"/>
  <c r="K21" i="3"/>
  <c r="M21" i="3" s="1"/>
  <c r="K20" i="3"/>
  <c r="M20" i="3" s="1"/>
  <c r="K19" i="3"/>
  <c r="M19" i="3" s="1"/>
  <c r="K18" i="3"/>
  <c r="K17" i="3"/>
  <c r="K16" i="3"/>
  <c r="K15" i="3"/>
  <c r="K14" i="3"/>
  <c r="K13" i="3"/>
  <c r="M13" i="3" s="1"/>
  <c r="I53" i="1"/>
  <c r="F53" i="1"/>
  <c r="E53" i="1"/>
  <c r="D53" i="1"/>
  <c r="G52" i="1"/>
  <c r="G51" i="1"/>
  <c r="L50" i="1"/>
  <c r="G50" i="1"/>
  <c r="G49" i="1"/>
  <c r="G48" i="1"/>
  <c r="B18" i="2"/>
  <c r="B16" i="2"/>
  <c r="J26" i="2" a="1"/>
  <c r="J26" i="2" s="1"/>
  <c r="G27" i="2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M14" i="3" l="1"/>
  <c r="M15" i="3"/>
  <c r="B24" i="3"/>
  <c r="M16" i="3"/>
  <c r="D24" i="3"/>
  <c r="M28" i="3"/>
  <c r="M18" i="3"/>
  <c r="H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<sst xmlns="http://schemas.openxmlformats.org/spreadsheetml/2006/main" count="292" uniqueCount="148">
  <si>
    <t>Plant:</t>
  </si>
  <si>
    <t>Orangeburg</t>
  </si>
  <si>
    <t>Florence</t>
  </si>
  <si>
    <t>Macon</t>
  </si>
  <si>
    <t>$---</t>
  </si>
  <si>
    <t>---</t>
  </si>
  <si>
    <t>Waste Disposal Site:</t>
  </si>
  <si>
    <t xml:space="preserve"> </t>
  </si>
  <si>
    <t>Table 1: The Covariance matrix of assets’ returns</t>
  </si>
  <si>
    <t>x1</t>
  </si>
  <si>
    <t>x2</t>
  </si>
  <si>
    <t>x3</t>
  </si>
  <si>
    <t>x4</t>
  </si>
  <si>
    <t>x5</t>
  </si>
  <si>
    <t>x6</t>
  </si>
  <si>
    <t xml:space="preserve">Solver </t>
  </si>
  <si>
    <t>Expected return</t>
  </si>
  <si>
    <t>DV's</t>
  </si>
  <si>
    <t>Sum</t>
  </si>
  <si>
    <t>&gt;=</t>
  </si>
  <si>
    <t>Total Allocation</t>
  </si>
  <si>
    <t>.=</t>
  </si>
  <si>
    <t>Part 2</t>
  </si>
  <si>
    <t>Part 1</t>
  </si>
  <si>
    <t>Solution 1: Ship Directly from Plant to Waste Sites</t>
  </si>
  <si>
    <t>X =  Trips to Ship the Waste Generated to disposal site</t>
  </si>
  <si>
    <t>Minimized Total Shipping Cost = Total Number of Trips to Ship the generated waste to disposal site * Cost of each trip</t>
  </si>
  <si>
    <t>X(V6,R1) + X(V6,R2) + X(V6,R3)</t>
  </si>
  <si>
    <t xml:space="preserve">X(V1,R1) + X(V2,R1) + X(V3,R1) + X(V4,R1) + X(V5,R1) + X(V6,R1)	</t>
  </si>
  <si>
    <t>&lt;=</t>
  </si>
  <si>
    <t xml:space="preserve">X(V1,R2) + X(V2,R2) + X(V3,R2) + X(V4,R2) + X(V5,R2) + X(V6,R2)	</t>
  </si>
  <si>
    <t xml:space="preserve">X(V1,R3) + X(V2,R3) + X(V3,R3) + X(V4,R3) + X(V5,R3) + X(V6,R3)	</t>
  </si>
  <si>
    <t>Non-Negativity, X(Vi,Ri) &gt;= 0</t>
  </si>
  <si>
    <t xml:space="preserve">Total Cost: </t>
  </si>
  <si>
    <t xml:space="preserve">Total Supply: </t>
  </si>
  <si>
    <t>Capacity</t>
  </si>
  <si>
    <t xml:space="preserve">Capacity </t>
  </si>
  <si>
    <t>SUM</t>
  </si>
  <si>
    <t>No. of barrel disposal</t>
  </si>
  <si>
    <t>SOLVER SOLUTION</t>
  </si>
  <si>
    <t>Pla.nt:</t>
  </si>
  <si>
    <t>Wa.ste Pro.posal Si.te</t>
  </si>
  <si>
    <t>Den.ver</t>
  </si>
  <si>
    <t>Morg.anton</t>
  </si>
  <si>
    <t>Morri.sville</t>
  </si>
  <si>
    <t>Pine.ville</t>
  </si>
  <si>
    <t>Roc.khill</t>
  </si>
  <si>
    <t>States.ville</t>
  </si>
  <si>
    <t>Pin.eville</t>
  </si>
  <si>
    <t>Ro.ckhill</t>
  </si>
  <si>
    <t>Mor.ganton</t>
  </si>
  <si>
    <t>Rock.hill</t>
  </si>
  <si>
    <t>Decisi.on Va.riable:</t>
  </si>
  <si>
    <t>Ob.jective:</t>
  </si>
  <si>
    <t>Oran.geburg</t>
  </si>
  <si>
    <t>Flor.ence</t>
  </si>
  <si>
    <t>Mac.on</t>
  </si>
  <si>
    <t>W.aste Prop,osal S.ite</t>
  </si>
  <si>
    <t>Wa.ste Di.sposal Site:</t>
  </si>
  <si>
    <t>Const.raints</t>
  </si>
  <si>
    <t>Pla.nt 1</t>
  </si>
  <si>
    <t>Pla.nt 2</t>
  </si>
  <si>
    <t>Pla.nt 3</t>
  </si>
  <si>
    <t>Pla.nt 4</t>
  </si>
  <si>
    <t>Pla.nt 5</t>
  </si>
  <si>
    <t>Pla.nt 6</t>
  </si>
  <si>
    <t>Si.te 1</t>
  </si>
  <si>
    <t>Si.te 2</t>
  </si>
  <si>
    <t>Si.te 3</t>
  </si>
  <si>
    <t>X(V1.R1) + X(V1.R2) + X(V1,R3)</t>
  </si>
  <si>
    <t>X(V2.R1) + X(V2.R2) + X(V2.R3)</t>
  </si>
  <si>
    <t>X(V3.R1) + X(V3.R2) + X(V3.R3)</t>
  </si>
  <si>
    <t>Pl.ant Const.raints</t>
  </si>
  <si>
    <t>Si.te Cons.traints</t>
  </si>
  <si>
    <t>X(V4.R1) + X(V4.R2) + X(V4.R3)</t>
  </si>
  <si>
    <t>X(V5.R1) + X(V5.R2) + X(V5,R3)</t>
  </si>
  <si>
    <t>Decis.ion Var.iables</t>
  </si>
  <si>
    <t>Wa.ste Gen.erating Plan.ts</t>
  </si>
  <si>
    <t>Denv.er (V1.)</t>
  </si>
  <si>
    <t>Morga.nton (V2.)</t>
  </si>
  <si>
    <t>Pin.eville (V4.)</t>
  </si>
  <si>
    <t>Morrisv.ille (V3.)</t>
  </si>
  <si>
    <t>Rock.hill (V5.)</t>
  </si>
  <si>
    <t>Statesv.ille (V.6)</t>
  </si>
  <si>
    <t>Sh.ipped To.</t>
  </si>
  <si>
    <t>Capa.city</t>
  </si>
  <si>
    <t xml:space="preserve">Tot.al ca.pacity </t>
  </si>
  <si>
    <t>Source.:</t>
  </si>
  <si>
    <t>Orange.burg</t>
  </si>
  <si>
    <t>Floren.ce</t>
  </si>
  <si>
    <t>Maco.n</t>
  </si>
  <si>
    <t>Denve.r</t>
  </si>
  <si>
    <t>Morganto.n</t>
  </si>
  <si>
    <t>Morris.ville</t>
  </si>
  <si>
    <t>Total.Cost.of. Shipping</t>
  </si>
  <si>
    <t>Flore.nce</t>
  </si>
  <si>
    <t>Cap.acity</t>
  </si>
  <si>
    <t>Func.tion 2</t>
  </si>
  <si>
    <t>Note: The barrels ship by the plant- dilevired barrel from the plant = Total plant waste</t>
  </si>
  <si>
    <t>Barrel waste delivered - Dispatch barrel = no.of disposal barrels</t>
  </si>
  <si>
    <t>M.acon</t>
  </si>
  <si>
    <t>Total.waste.of. plants</t>
  </si>
  <si>
    <t>Barr.els fr.om pla.nts</t>
  </si>
  <si>
    <t>Florenc.e</t>
  </si>
  <si>
    <t>Denv.er</t>
  </si>
  <si>
    <t>Morga.nton</t>
  </si>
  <si>
    <t>Morrisv.ille</t>
  </si>
  <si>
    <t>Pinevil.le</t>
  </si>
  <si>
    <t>Rockh.ill</t>
  </si>
  <si>
    <t>Bond.s</t>
  </si>
  <si>
    <t>High.tech.stocks</t>
  </si>
  <si>
    <t>Foreign.stocks</t>
  </si>
  <si>
    <t>Call.options</t>
  </si>
  <si>
    <t>Put.options</t>
  </si>
  <si>
    <t>Gold.P</t>
  </si>
  <si>
    <t>Constra.ints</t>
  </si>
  <si>
    <t>.</t>
  </si>
  <si>
    <t>Return.E(%)</t>
  </si>
  <si>
    <t>Risk.(R)%</t>
  </si>
  <si>
    <t>Amount.in.USD</t>
  </si>
  <si>
    <t>Asset/Securities</t>
  </si>
  <si>
    <t>Securit.ies</t>
  </si>
  <si>
    <t>Expected.Returns</t>
  </si>
  <si>
    <t>Sum.</t>
  </si>
  <si>
    <t>Barrels.from. Plants</t>
  </si>
  <si>
    <t>Function .1</t>
  </si>
  <si>
    <t>Shipping.cost.of.plants.and.disposals</t>
  </si>
  <si>
    <t>Shipped.From:</t>
  </si>
  <si>
    <t>Supply.</t>
  </si>
  <si>
    <t>Waste.Proposal.Site</t>
  </si>
  <si>
    <t>Cost.of.shipping/barrels-waste from one plant.to.another.</t>
  </si>
  <si>
    <t>Plant.</t>
  </si>
  <si>
    <t>Waste/Week (bbl)</t>
  </si>
  <si>
    <t xml:space="preserve">Capacity / Disposal </t>
  </si>
  <si>
    <t xml:space="preserve"> Cost of shipping/ barrel of waste among 3 disposal sites. </t>
  </si>
  <si>
    <t>Problem Solver</t>
  </si>
  <si>
    <t>Solution.</t>
  </si>
  <si>
    <t>Mini.z Risk (Objective)</t>
  </si>
  <si>
    <t xml:space="preserve">Min. exp. Baseline Return </t>
  </si>
  <si>
    <t>Orang.eburg</t>
  </si>
  <si>
    <t>_Plant.</t>
  </si>
  <si>
    <t>Orange.burg (R1)</t>
  </si>
  <si>
    <t>Floren.ce (R2)</t>
  </si>
  <si>
    <t>Mac.on (R3)</t>
  </si>
  <si>
    <t>Morgant.on</t>
  </si>
  <si>
    <t>Morrisvi.lle</t>
  </si>
  <si>
    <t>Pinev.ille</t>
  </si>
  <si>
    <t>Statesvi.lle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</si>
</sst>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.000_);_(&quot;$&quot;* \(#,##0.000\);_(&quot;$&quot;* &quot;-&quot;??_);_(@_)"/>
    <numFmt numFmtId="174" formatCode="0.0000"/>
    <numFmt numFmtId="175" formatCode="0.000"/>
    <numFmt numFmtId="179" formatCode="0.000%"/>
  </numFmts>
  <fonts count="32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4"/>
      <color theme="0"/>
      <name val="Calibri (Body)"/>
    </font>
    <font>
      <b/>
      <sz val="12"/>
      <color theme="0"/>
      <name val="Calibri (Body)"/>
    </font>
    <font>
      <sz val="12"/>
      <color theme="0"/>
      <name val="Calibri (Body)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Palatino Linotype"/>
      <family val="1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Palatino Linotype"/>
      <family val="1"/>
    </font>
    <font>
      <b/>
      <sz val="16"/>
      <color theme="1"/>
      <name val="Palatino Linotype"/>
      <family val="1"/>
    </font>
    <font>
      <sz val="14"/>
      <color theme="1"/>
      <name val="Palatino Linotype"/>
      <family val="1"/>
    </font>
    <font>
      <b/>
      <sz val="16"/>
      <name val="Calibri"/>
      <family val="2"/>
      <scheme val="minor"/>
    </font>
    <font>
      <sz val="12"/>
      <color theme="0"/>
      <name val="Palatino Linotype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127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7" xfId="3" applyBorder="1" applyAlignment="1">
      <alignment horizontal="center" vertical="top"/>
    </xf>
    <xf numFmtId="0" fontId="10" fillId="3" borderId="7" xfId="3" applyFont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center"/>
    </xf>
    <xf numFmtId="0" fontId="8" fillId="3" borderId="7" xfId="3" applyFont="1" applyFill="1" applyBorder="1" applyAlignment="1">
      <alignment horizontal="center" vertical="center"/>
    </xf>
    <xf numFmtId="0" fontId="12" fillId="3" borderId="7" xfId="3" applyFont="1" applyFill="1" applyBorder="1" applyAlignment="1">
      <alignment horizontal="center"/>
    </xf>
    <xf numFmtId="0" fontId="14" fillId="0" borderId="0" xfId="0" applyFont="1"/>
    <xf numFmtId="0" fontId="0" fillId="0" borderId="8" xfId="0" applyBorder="1"/>
    <xf numFmtId="0" fontId="0" fillId="0" borderId="9" xfId="0" applyBorder="1"/>
    <xf numFmtId="10" fontId="0" fillId="0" borderId="11" xfId="2" applyNumberFormat="1" applyFont="1" applyFill="1" applyBorder="1"/>
    <xf numFmtId="10" fontId="0" fillId="0" borderId="10" xfId="0" applyNumberFormat="1" applyBorder="1"/>
    <xf numFmtId="10" fontId="0" fillId="0" borderId="13" xfId="2" applyNumberFormat="1" applyFont="1" applyFill="1" applyBorder="1"/>
    <xf numFmtId="0" fontId="8" fillId="3" borderId="1" xfId="0" applyFont="1" applyFill="1" applyBorder="1" applyAlignment="1">
      <alignment vertical="center"/>
    </xf>
    <xf numFmtId="0" fontId="7" fillId="0" borderId="0" xfId="3" applyAlignment="1">
      <alignment horizontal="center"/>
    </xf>
    <xf numFmtId="0" fontId="4" fillId="0" borderId="7" xfId="3" applyFont="1" applyBorder="1" applyAlignment="1">
      <alignment horizontal="center" vertical="center" wrapText="1"/>
    </xf>
    <xf numFmtId="6" fontId="4" fillId="0" borderId="7" xfId="3" applyNumberFormat="1" applyFont="1" applyBorder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16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 wrapText="1"/>
    </xf>
    <xf numFmtId="6" fontId="4" fillId="0" borderId="0" xfId="3" applyNumberFormat="1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1" fontId="20" fillId="0" borderId="0" xfId="3" applyNumberFormat="1" applyFont="1" applyAlignment="1">
      <alignment horizontal="center" vertical="center"/>
    </xf>
    <xf numFmtId="0" fontId="20" fillId="0" borderId="0" xfId="3" applyFont="1" applyAlignment="1">
      <alignment horizontal="center" vertical="center"/>
    </xf>
    <xf numFmtId="0" fontId="7" fillId="0" borderId="7" xfId="3" applyBorder="1" applyAlignment="1">
      <alignment horizontal="center" vertical="center"/>
    </xf>
    <xf numFmtId="0" fontId="7" fillId="0" borderId="0" xfId="3" applyAlignment="1">
      <alignment horizontal="center" vertical="center"/>
    </xf>
    <xf numFmtId="0" fontId="0" fillId="0" borderId="7" xfId="4" applyNumberFormat="1" applyFont="1" applyFill="1" applyBorder="1" applyAlignment="1">
      <alignment horizontal="center" vertical="center"/>
    </xf>
    <xf numFmtId="0" fontId="7" fillId="0" borderId="0" xfId="3" applyAlignment="1">
      <alignment horizontal="left"/>
    </xf>
    <xf numFmtId="0" fontId="16" fillId="0" borderId="0" xfId="3" applyFont="1" applyAlignment="1">
      <alignment horizontal="center" vertical="center" wrapText="1"/>
    </xf>
    <xf numFmtId="44" fontId="23" fillId="0" borderId="7" xfId="4" applyFont="1" applyFill="1" applyBorder="1" applyAlignment="1">
      <alignment horizontal="center" vertical="center" wrapText="1"/>
    </xf>
    <xf numFmtId="6" fontId="23" fillId="0" borderId="7" xfId="4" applyNumberFormat="1" applyFont="1" applyFill="1" applyBorder="1" applyAlignment="1">
      <alignment horizontal="center" vertical="center" wrapText="1"/>
    </xf>
    <xf numFmtId="0" fontId="23" fillId="0" borderId="7" xfId="4" applyNumberFormat="1" applyFont="1" applyFill="1" applyBorder="1" applyAlignment="1">
      <alignment horizontal="center" vertical="center" wrapText="1"/>
    </xf>
    <xf numFmtId="44" fontId="4" fillId="0" borderId="0" xfId="4" applyFont="1" applyFill="1" applyBorder="1" applyAlignment="1">
      <alignment horizontal="center" vertical="center" wrapText="1"/>
    </xf>
    <xf numFmtId="0" fontId="4" fillId="0" borderId="0" xfId="4" applyNumberFormat="1" applyFont="1" applyFill="1" applyBorder="1" applyAlignment="1">
      <alignment horizontal="center" vertical="center" wrapText="1"/>
    </xf>
    <xf numFmtId="0" fontId="26" fillId="0" borderId="7" xfId="4" applyNumberFormat="1" applyFont="1" applyFill="1" applyBorder="1" applyAlignment="1">
      <alignment horizontal="center" vertical="center" wrapText="1"/>
    </xf>
    <xf numFmtId="0" fontId="26" fillId="0" borderId="0" xfId="4" applyNumberFormat="1" applyFont="1" applyFill="1" applyBorder="1" applyAlignment="1">
      <alignment horizontal="center" vertical="center" wrapText="1"/>
    </xf>
    <xf numFmtId="0" fontId="16" fillId="0" borderId="0" xfId="3" applyFont="1" applyAlignment="1">
      <alignment horizontal="center"/>
    </xf>
    <xf numFmtId="0" fontId="18" fillId="5" borderId="7" xfId="3" applyFont="1" applyFill="1" applyBorder="1" applyAlignment="1">
      <alignment horizontal="center" vertical="center" wrapText="1"/>
    </xf>
    <xf numFmtId="0" fontId="18" fillId="5" borderId="7" xfId="3" applyFont="1" applyFill="1" applyBorder="1" applyAlignment="1">
      <alignment horizontal="center" vertical="center" wrapText="1"/>
    </xf>
    <xf numFmtId="0" fontId="14" fillId="5" borderId="7" xfId="3" applyFont="1" applyFill="1" applyBorder="1" applyAlignment="1">
      <alignment horizontal="center"/>
    </xf>
    <xf numFmtId="0" fontId="22" fillId="5" borderId="7" xfId="3" applyFont="1" applyFill="1" applyBorder="1" applyAlignment="1">
      <alignment horizontal="center" wrapText="1"/>
    </xf>
    <xf numFmtId="44" fontId="27" fillId="4" borderId="7" xfId="4" applyFont="1" applyFill="1" applyBorder="1" applyAlignment="1">
      <alignment horizontal="center" vertical="center"/>
    </xf>
    <xf numFmtId="0" fontId="7" fillId="5" borderId="0" xfId="3" applyFill="1" applyAlignment="1">
      <alignment horizontal="center"/>
    </xf>
    <xf numFmtId="0" fontId="13" fillId="5" borderId="7" xfId="3" applyFont="1" applyFill="1" applyBorder="1" applyAlignment="1">
      <alignment horizontal="center" vertical="center" wrapText="1"/>
    </xf>
    <xf numFmtId="0" fontId="13" fillId="0" borderId="0" xfId="3" applyFont="1" applyFill="1" applyBorder="1" applyAlignment="1">
      <alignment vertical="center"/>
    </xf>
    <xf numFmtId="0" fontId="7" fillId="5" borderId="0" xfId="3" applyFill="1" applyAlignment="1">
      <alignment horizontal="center" vertical="center"/>
    </xf>
    <xf numFmtId="0" fontId="14" fillId="5" borderId="7" xfId="3" applyFont="1" applyFill="1" applyBorder="1" applyAlignment="1">
      <alignment horizontal="center" vertical="center"/>
    </xf>
    <xf numFmtId="0" fontId="22" fillId="5" borderId="7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 wrapText="1"/>
    </xf>
    <xf numFmtId="6" fontId="7" fillId="0" borderId="0" xfId="3" applyNumberFormat="1" applyFill="1" applyBorder="1" applyAlignment="1">
      <alignment horizontal="center" vertical="center" wrapText="1"/>
    </xf>
    <xf numFmtId="0" fontId="7" fillId="0" borderId="0" xfId="3" applyFill="1" applyBorder="1" applyAlignment="1">
      <alignment horizontal="center" vertical="center" wrapText="1"/>
    </xf>
    <xf numFmtId="0" fontId="21" fillId="0" borderId="0" xfId="3" applyFont="1" applyFill="1" applyBorder="1" applyAlignment="1">
      <alignment horizontal="center" vertical="center" wrapText="1"/>
    </xf>
    <xf numFmtId="0" fontId="13" fillId="5" borderId="7" xfId="3" applyFont="1" applyFill="1" applyBorder="1" applyAlignment="1">
      <alignment horizontal="center" vertical="center" wrapText="1"/>
    </xf>
    <xf numFmtId="0" fontId="7" fillId="0" borderId="7" xfId="3" applyBorder="1" applyAlignment="1">
      <alignment horizontal="center" vertical="center"/>
    </xf>
    <xf numFmtId="0" fontId="14" fillId="5" borderId="7" xfId="3" applyFont="1" applyFill="1" applyBorder="1" applyAlignment="1">
      <alignment horizontal="center" vertical="center"/>
    </xf>
    <xf numFmtId="0" fontId="7" fillId="0" borderId="7" xfId="3" applyBorder="1" applyAlignment="1">
      <alignment horizontal="center" vertical="center" wrapText="1"/>
    </xf>
    <xf numFmtId="0" fontId="7" fillId="0" borderId="7" xfId="3" applyBorder="1" applyAlignment="1">
      <alignment horizontal="center"/>
    </xf>
    <xf numFmtId="0" fontId="13" fillId="0" borderId="0" xfId="3" applyFont="1" applyFill="1" applyBorder="1" applyAlignment="1">
      <alignment horizontal="center" vertical="center" wrapText="1"/>
    </xf>
    <xf numFmtId="0" fontId="18" fillId="5" borderId="7" xfId="3" applyFont="1" applyFill="1" applyBorder="1" applyAlignment="1">
      <alignment horizontal="center" vertical="center" wrapText="1"/>
    </xf>
    <xf numFmtId="1" fontId="13" fillId="5" borderId="7" xfId="3" applyNumberFormat="1" applyFont="1" applyFill="1" applyBorder="1" applyAlignment="1">
      <alignment horizontal="center" vertical="center"/>
    </xf>
    <xf numFmtId="0" fontId="17" fillId="6" borderId="7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 wrapText="1"/>
    </xf>
    <xf numFmtId="0" fontId="18" fillId="5" borderId="14" xfId="3" applyFont="1" applyFill="1" applyBorder="1" applyAlignment="1">
      <alignment horizontal="center" vertical="center" wrapText="1"/>
    </xf>
    <xf numFmtId="0" fontId="18" fillId="5" borderId="10" xfId="3" applyFont="1" applyFill="1" applyBorder="1" applyAlignment="1">
      <alignment horizontal="center" vertical="center" wrapText="1"/>
    </xf>
    <xf numFmtId="0" fontId="28" fillId="5" borderId="7" xfId="3" applyFont="1" applyFill="1" applyBorder="1" applyAlignment="1">
      <alignment horizontal="center" vertical="center"/>
    </xf>
    <xf numFmtId="1" fontId="13" fillId="0" borderId="0" xfId="3" applyNumberFormat="1" applyFont="1" applyFill="1" applyBorder="1" applyAlignment="1">
      <alignment horizontal="center" vertical="center"/>
    </xf>
    <xf numFmtId="0" fontId="22" fillId="5" borderId="7" xfId="3" applyFont="1" applyFill="1" applyBorder="1" applyAlignment="1">
      <alignment horizontal="center"/>
    </xf>
    <xf numFmtId="0" fontId="9" fillId="3" borderId="7" xfId="3" applyFont="1" applyFill="1" applyBorder="1" applyAlignment="1">
      <alignment horizontal="center"/>
    </xf>
    <xf numFmtId="0" fontId="13" fillId="3" borderId="7" xfId="3" applyFont="1" applyFill="1" applyBorder="1" applyAlignment="1">
      <alignment horizontal="center" vertical="center"/>
    </xf>
    <xf numFmtId="0" fontId="14" fillId="3" borderId="7" xfId="3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7" fillId="0" borderId="7" xfId="3" applyNumberFormat="1" applyBorder="1" applyAlignment="1">
      <alignment horizontal="center" vertical="center" wrapText="1"/>
    </xf>
    <xf numFmtId="2" fontId="7" fillId="0" borderId="7" xfId="3" applyNumberFormat="1" applyBorder="1" applyAlignment="1">
      <alignment horizontal="center" vertical="center"/>
    </xf>
    <xf numFmtId="2" fontId="21" fillId="0" borderId="7" xfId="3" applyNumberFormat="1" applyFont="1" applyBorder="1" applyAlignment="1">
      <alignment horizontal="center" vertical="center" wrapText="1"/>
    </xf>
    <xf numFmtId="2" fontId="7" fillId="0" borderId="7" xfId="3" applyNumberFormat="1" applyBorder="1" applyAlignment="1">
      <alignment horizontal="center" vertical="center"/>
    </xf>
    <xf numFmtId="49" fontId="27" fillId="0" borderId="7" xfId="4" applyNumberFormat="1" applyFont="1" applyFill="1" applyBorder="1" applyAlignment="1">
      <alignment horizontal="center"/>
    </xf>
    <xf numFmtId="169" fontId="4" fillId="0" borderId="7" xfId="1" applyNumberFormat="1" applyFont="1" applyBorder="1" applyAlignment="1">
      <alignment horizontal="center" vertical="center" wrapText="1"/>
    </xf>
    <xf numFmtId="49" fontId="18" fillId="5" borderId="7" xfId="3" applyNumberFormat="1" applyFont="1" applyFill="1" applyBorder="1" applyAlignment="1">
      <alignment horizontal="center" vertical="center" wrapText="1"/>
    </xf>
    <xf numFmtId="0" fontId="7" fillId="0" borderId="16" xfId="3" applyBorder="1" applyAlignment="1">
      <alignment horizontal="center"/>
    </xf>
    <xf numFmtId="0" fontId="7" fillId="0" borderId="16" xfId="3" applyBorder="1" applyAlignment="1">
      <alignment horizontal="center" wrapText="1"/>
    </xf>
    <xf numFmtId="0" fontId="7" fillId="0" borderId="0" xfId="3" applyBorder="1" applyAlignment="1">
      <alignment horizontal="center" wrapText="1"/>
    </xf>
    <xf numFmtId="0" fontId="7" fillId="0" borderId="0" xfId="3" applyBorder="1" applyAlignment="1">
      <alignment horizontal="center"/>
    </xf>
    <xf numFmtId="0" fontId="8" fillId="3" borderId="3" xfId="0" applyFont="1" applyFill="1" applyBorder="1" applyAlignment="1">
      <alignment vertical="center"/>
    </xf>
    <xf numFmtId="175" fontId="7" fillId="0" borderId="7" xfId="3" applyNumberFormat="1" applyBorder="1" applyAlignment="1">
      <alignment horizontal="center" vertical="top"/>
    </xf>
    <xf numFmtId="2" fontId="7" fillId="0" borderId="7" xfId="3" applyNumberFormat="1" applyBorder="1" applyAlignment="1">
      <alignment horizontal="center" vertical="top"/>
    </xf>
    <xf numFmtId="10" fontId="5" fillId="0" borderId="4" xfId="0" applyNumberFormat="1" applyFont="1" applyBorder="1" applyAlignment="1">
      <alignment horizontal="center" vertical="center"/>
    </xf>
    <xf numFmtId="174" fontId="15" fillId="4" borderId="7" xfId="3" applyNumberFormat="1" applyFont="1" applyFill="1" applyBorder="1" applyAlignment="1">
      <alignment horizontal="center" vertical="center"/>
    </xf>
    <xf numFmtId="2" fontId="26" fillId="0" borderId="7" xfId="4" applyNumberFormat="1" applyFont="1" applyFill="1" applyBorder="1" applyAlignment="1">
      <alignment horizontal="center" vertical="center" wrapText="1"/>
    </xf>
    <xf numFmtId="2" fontId="24" fillId="0" borderId="7" xfId="3" applyNumberFormat="1" applyFont="1" applyBorder="1" applyAlignment="1">
      <alignment horizontal="center" vertical="center" wrapText="1"/>
    </xf>
    <xf numFmtId="2" fontId="23" fillId="0" borderId="7" xfId="4" applyNumberFormat="1" applyFont="1" applyFill="1" applyBorder="1" applyAlignment="1">
      <alignment horizontal="center" vertical="center" wrapText="1"/>
    </xf>
    <xf numFmtId="2" fontId="4" fillId="0" borderId="7" xfId="3" applyNumberFormat="1" applyFont="1" applyBorder="1" applyAlignment="1">
      <alignment horizontal="center" vertical="center" wrapText="1"/>
    </xf>
    <xf numFmtId="0" fontId="29" fillId="5" borderId="11" xfId="3" applyFont="1" applyFill="1" applyBorder="1" applyAlignment="1">
      <alignment horizontal="center"/>
    </xf>
    <xf numFmtId="0" fontId="30" fillId="5" borderId="14" xfId="3" applyFont="1" applyFill="1" applyBorder="1" applyAlignment="1">
      <alignment horizontal="center"/>
    </xf>
    <xf numFmtId="0" fontId="30" fillId="5" borderId="10" xfId="3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31" fillId="3" borderId="3" xfId="0" applyFont="1" applyFill="1" applyBorder="1" applyAlignment="1">
      <alignment vertical="center"/>
    </xf>
    <xf numFmtId="179" fontId="5" fillId="2" borderId="3" xfId="0" applyNumberFormat="1" applyFont="1" applyFill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/>
    </xf>
    <xf numFmtId="179" fontId="5" fillId="0" borderId="7" xfId="0" applyNumberFormat="1" applyFont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2" fontId="7" fillId="0" borderId="7" xfId="3" applyNumberFormat="1" applyBorder="1" applyAlignment="1">
      <alignment horizontal="center"/>
    </xf>
    <xf numFmtId="2" fontId="7" fillId="0" borderId="7" xfId="3" applyNumberFormat="1" applyBorder="1" applyAlignment="1">
      <alignment horizontal="center"/>
    </xf>
    <xf numFmtId="10" fontId="0" fillId="0" borderId="10" xfId="2" applyNumberFormat="1" applyFont="1" applyFill="1" applyBorder="1"/>
    <xf numFmtId="10" fontId="0" fillId="0" borderId="12" xfId="0" applyNumberFormat="1" applyBorder="1"/>
    <xf numFmtId="2" fontId="24" fillId="0" borderId="15" xfId="3" applyNumberFormat="1" applyFont="1" applyBorder="1" applyAlignment="1">
      <alignment horizontal="center" vertical="center" wrapText="1"/>
    </xf>
    <xf numFmtId="2" fontId="25" fillId="0" borderId="7" xfId="4" applyNumberFormat="1" applyFont="1" applyFill="1" applyBorder="1" applyAlignment="1">
      <alignment horizontal="center" vertical="center" wrapText="1"/>
    </xf>
    <xf numFmtId="8" fontId="4" fillId="0" borderId="7" xfId="3" applyNumberFormat="1" applyFont="1" applyBorder="1" applyAlignment="1">
      <alignment horizontal="center" vertical="center" wrapText="1"/>
    </xf>
    <xf numFmtId="8" fontId="16" fillId="0" borderId="7" xfId="3" applyNumberFormat="1" applyFont="1" applyBorder="1" applyAlignment="1">
      <alignment horizontal="center" vertical="center"/>
    </xf>
    <xf numFmtId="49" fontId="7" fillId="0" borderId="7" xfId="3" applyNumberFormat="1" applyBorder="1" applyAlignment="1">
      <alignment horizontal="center" vertical="center"/>
    </xf>
    <xf numFmtId="49" fontId="7" fillId="0" borderId="7" xfId="3" applyNumberFormat="1" applyBorder="1" applyAlignment="1">
      <alignment horizontal="center" vertical="center" wrapText="1"/>
    </xf>
    <xf numFmtId="49" fontId="7" fillId="0" borderId="7" xfId="3" applyNumberFormat="1" applyBorder="1" applyAlignment="1">
      <alignment horizontal="center" vertical="center"/>
    </xf>
    <xf numFmtId="49" fontId="13" fillId="5" borderId="11" xfId="3" applyNumberFormat="1" applyFont="1" applyFill="1" applyBorder="1" applyAlignment="1">
      <alignment horizontal="center" vertical="center"/>
    </xf>
    <xf numFmtId="49" fontId="13" fillId="5" borderId="14" xfId="3" applyNumberFormat="1" applyFont="1" applyFill="1" applyBorder="1" applyAlignment="1">
      <alignment horizontal="center" vertical="center"/>
    </xf>
    <xf numFmtId="49" fontId="13" fillId="5" borderId="7" xfId="3" applyNumberFormat="1" applyFont="1" applyFill="1" applyBorder="1" applyAlignment="1">
      <alignment horizontal="center" vertical="center"/>
    </xf>
    <xf numFmtId="49" fontId="7" fillId="5" borderId="0" xfId="3" applyNumberFormat="1" applyFill="1" applyAlignment="1">
      <alignment horizontal="center"/>
    </xf>
    <xf numFmtId="49" fontId="19" fillId="5" borderId="7" xfId="3" applyNumberFormat="1" applyFont="1" applyFill="1" applyBorder="1" applyAlignment="1">
      <alignment horizontal="center" vertical="center" wrapText="1"/>
    </xf>
    <xf numFmtId="49" fontId="7" fillId="5" borderId="7" xfId="3" applyNumberFormat="1" applyFill="1" applyBorder="1" applyAlignment="1">
      <alignment horizontal="center"/>
    </xf>
    <xf numFmtId="49" fontId="20" fillId="5" borderId="0" xfId="3" applyNumberFormat="1" applyFont="1" applyFill="1" applyAlignment="1">
      <alignment horizontal="center" vertical="center"/>
    </xf>
    <xf numFmtId="2" fontId="2" fillId="0" borderId="7" xfId="3" applyNumberFormat="1" applyFont="1" applyBorder="1" applyAlignment="1">
      <alignment horizontal="center" vertical="center" wrapText="1"/>
    </xf>
    <xf numFmtId="2" fontId="7" fillId="0" borderId="0" xfId="3" applyNumberFormat="1" applyAlignment="1">
      <alignment horizontal="center"/>
    </xf>
  </cellXfs>
  <cellStyles count="5">
    <cellStyle name="Currency" xfId="1" builtinId="4"/>
    <cellStyle name="Currency 2" xfId="4" xr:uid="{BA6B54E5-6C3E-491C-9DC9-696EA7648BB8}"/>
    <cellStyle name="Normal" xfId="0" builtinId="0"/>
    <cellStyle name="Normal 2" xfId="3" xr:uid="{18F7ADE1-9822-45B5-A7E0-D36294AC7415}"/>
    <cellStyle name="Percent" xfId="2" builtinId="5"/>
  </cellStyles>
  <dxfs count="7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Waste Proposal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1'!$D$45:$D$46</c:f>
              <c:strCache>
                <c:ptCount val="2"/>
                <c:pt idx="0">
                  <c:v>Waste.Proposal.Site</c:v>
                </c:pt>
                <c:pt idx="1">
                  <c:v>Orange.burg (R1)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'Part 1'!$B$47:$C$55</c15:sqref>
                  </c15:fullRef>
                  <c15:levelRef>
                    <c15:sqref>'Part 1'!$C$47:$C$55</c15:sqref>
                  </c15:levelRef>
                </c:ext>
              </c:extLst>
              <c:f>'Part 1'!$C$47:$C$55</c:f>
              <c:strCache>
                <c:ptCount val="9"/>
                <c:pt idx="0">
                  <c:v>Denv.er (V1.)</c:v>
                </c:pt>
                <c:pt idx="1">
                  <c:v>Morga.nton (V2.)</c:v>
                </c:pt>
                <c:pt idx="2">
                  <c:v>Morrisv.ille (V3.)</c:v>
                </c:pt>
                <c:pt idx="3">
                  <c:v>Pin.eville (V4.)</c:v>
                </c:pt>
                <c:pt idx="4">
                  <c:v>Rock.hill (V5.)</c:v>
                </c:pt>
                <c:pt idx="5">
                  <c:v>Statesv.ille (V.6)</c:v>
                </c:pt>
                <c:pt idx="6">
                  <c:v>Sh.ipped To.</c:v>
                </c:pt>
                <c:pt idx="8">
                  <c:v>Capa.city</c:v>
                </c:pt>
              </c:strCache>
            </c:strRef>
          </c:cat>
          <c:val>
            <c:numRef>
              <c:f>'Part 1'!$D$47:$D$55</c:f>
              <c:numCache>
                <c:formatCode>0.00</c:formatCode>
                <c:ptCount val="9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</c:v>
                </c:pt>
                <c:pt idx="5">
                  <c:v>0</c:v>
                </c:pt>
                <c:pt idx="6">
                  <c:v>66</c:v>
                </c:pt>
                <c:pt idx="7" formatCode="General">
                  <c:v>0</c:v>
                </c:pt>
                <c:pt idx="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E-49EE-8178-57B16126478F}"/>
            </c:ext>
          </c:extLst>
        </c:ser>
        <c:ser>
          <c:idx val="1"/>
          <c:order val="1"/>
          <c:tx>
            <c:strRef>
              <c:f>'Part 1'!$E$45:$E$46</c:f>
              <c:strCache>
                <c:ptCount val="2"/>
                <c:pt idx="0">
                  <c:v>Waste.Proposal.Site</c:v>
                </c:pt>
                <c:pt idx="1">
                  <c:v>Floren.ce (R2)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'Part 1'!$B$47:$C$55</c15:sqref>
                  </c15:fullRef>
                  <c15:levelRef>
                    <c15:sqref>'Part 1'!$C$47:$C$55</c15:sqref>
                  </c15:levelRef>
                </c:ext>
              </c:extLst>
              <c:f>'Part 1'!$C$47:$C$55</c:f>
              <c:strCache>
                <c:ptCount val="9"/>
                <c:pt idx="0">
                  <c:v>Denv.er (V1.)</c:v>
                </c:pt>
                <c:pt idx="1">
                  <c:v>Morga.nton (V2.)</c:v>
                </c:pt>
                <c:pt idx="2">
                  <c:v>Morrisv.ille (V3.)</c:v>
                </c:pt>
                <c:pt idx="3">
                  <c:v>Pin.eville (V4.)</c:v>
                </c:pt>
                <c:pt idx="4">
                  <c:v>Rock.hill (V5.)</c:v>
                </c:pt>
                <c:pt idx="5">
                  <c:v>Statesv.ille (V.6)</c:v>
                </c:pt>
                <c:pt idx="6">
                  <c:v>Sh.ipped To.</c:v>
                </c:pt>
                <c:pt idx="8">
                  <c:v>Capa.city</c:v>
                </c:pt>
              </c:strCache>
            </c:strRef>
          </c:cat>
          <c:val>
            <c:numRef>
              <c:f>'Part 1'!$E$47:$E$55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</c:v>
                </c:pt>
                <c:pt idx="4">
                  <c:v>0</c:v>
                </c:pt>
                <c:pt idx="5">
                  <c:v>35</c:v>
                </c:pt>
                <c:pt idx="6">
                  <c:v>88</c:v>
                </c:pt>
                <c:pt idx="7" formatCode="General">
                  <c:v>0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E-49EE-8178-57B16126478F}"/>
            </c:ext>
          </c:extLst>
        </c:ser>
        <c:ser>
          <c:idx val="2"/>
          <c:order val="2"/>
          <c:tx>
            <c:strRef>
              <c:f>'Part 1'!$F$45:$F$46</c:f>
              <c:strCache>
                <c:ptCount val="2"/>
                <c:pt idx="0">
                  <c:v>Waste.Proposal.Site</c:v>
                </c:pt>
                <c:pt idx="1">
                  <c:v>Mac.on (R3)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'Part 1'!$B$47:$C$55</c15:sqref>
                  </c15:fullRef>
                  <c15:levelRef>
                    <c15:sqref>'Part 1'!$C$47:$C$55</c15:sqref>
                  </c15:levelRef>
                </c:ext>
              </c:extLst>
              <c:f>'Part 1'!$C$47:$C$55</c:f>
              <c:strCache>
                <c:ptCount val="9"/>
                <c:pt idx="0">
                  <c:v>Denv.er (V1.)</c:v>
                </c:pt>
                <c:pt idx="1">
                  <c:v>Morga.nton (V2.)</c:v>
                </c:pt>
                <c:pt idx="2">
                  <c:v>Morrisv.ille (V3.)</c:v>
                </c:pt>
                <c:pt idx="3">
                  <c:v>Pin.eville (V4.)</c:v>
                </c:pt>
                <c:pt idx="4">
                  <c:v>Rock.hill (V5.)</c:v>
                </c:pt>
                <c:pt idx="5">
                  <c:v>Statesv.ille (V.6)</c:v>
                </c:pt>
                <c:pt idx="6">
                  <c:v>Sh.ipped To.</c:v>
                </c:pt>
                <c:pt idx="8">
                  <c:v>Capa.city</c:v>
                </c:pt>
              </c:strCache>
            </c:strRef>
          </c:cat>
          <c:val>
            <c:numRef>
              <c:f>'Part 1'!$F$47:$F$55</c:f>
              <c:numCache>
                <c:formatCode>0.00</c:formatCode>
                <c:ptCount val="9"/>
                <c:pt idx="0">
                  <c:v>8</c:v>
                </c:pt>
                <c:pt idx="1">
                  <c:v>26</c:v>
                </c:pt>
                <c:pt idx="2">
                  <c:v>40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77</c:v>
                </c:pt>
                <c:pt idx="7" formatCode="General">
                  <c:v>0</c:v>
                </c:pt>
                <c:pt idx="8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E-49EE-8178-57B161264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301685440"/>
        <c:axId val="1301686272"/>
      </c:barChart>
      <c:catAx>
        <c:axId val="13016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86272"/>
        <c:crosses val="autoZero"/>
        <c:auto val="1"/>
        <c:lblAlgn val="ctr"/>
        <c:lblOffset val="100"/>
        <c:noMultiLvlLbl val="0"/>
      </c:catAx>
      <c:valAx>
        <c:axId val="130168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854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SOLVER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'Part1-2'!$A$28</c:f>
              <c:strCache>
                <c:ptCount val="1"/>
                <c:pt idx="0">
                  <c:v>Den.ver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'Part1-2'!$B$28:$J$28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0-4C75-AB57-19031D8F1B6F}"/>
            </c:ext>
          </c:extLst>
        </c:ser>
        <c:ser>
          <c:idx val="1"/>
          <c:order val="1"/>
          <c:tx>
            <c:strRef>
              <c:f>'Part1-2'!$A$29</c:f>
              <c:strCache>
                <c:ptCount val="1"/>
                <c:pt idx="0">
                  <c:v>Morg.anton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'Part1-2'!$B$29:$J$29</c:f>
              <c:numCache>
                <c:formatCode>0.00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0-4C75-AB57-19031D8F1B6F}"/>
            </c:ext>
          </c:extLst>
        </c:ser>
        <c:ser>
          <c:idx val="2"/>
          <c:order val="2"/>
          <c:tx>
            <c:strRef>
              <c:f>'Part1-2'!$A$30</c:f>
              <c:strCache>
                <c:ptCount val="1"/>
                <c:pt idx="0">
                  <c:v>Morri.sville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'Part1-2'!$B$30:$J$30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10-4C75-AB57-19031D8F1B6F}"/>
            </c:ext>
          </c:extLst>
        </c:ser>
        <c:ser>
          <c:idx val="3"/>
          <c:order val="3"/>
          <c:tx>
            <c:strRef>
              <c:f>'Part1-2'!$A$31</c:f>
              <c:strCache>
                <c:ptCount val="1"/>
                <c:pt idx="0">
                  <c:v>Pine.ville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'Part1-2'!$B$31:$J$31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0</c:v>
                </c:pt>
                <c:pt idx="7">
                  <c:v>37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10-4C75-AB57-19031D8F1B6F}"/>
            </c:ext>
          </c:extLst>
        </c:ser>
        <c:ser>
          <c:idx val="4"/>
          <c:order val="4"/>
          <c:tx>
            <c:strRef>
              <c:f>'Part1-2'!$A$32</c:f>
              <c:strCache>
                <c:ptCount val="1"/>
                <c:pt idx="0">
                  <c:v>Roc.khill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'Part1-2'!$B$32:$J$32</c:f>
              <c:numCache>
                <c:formatCode>0.00</c:formatCode>
                <c:ptCount val="9"/>
                <c:pt idx="0">
                  <c:v>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10-4C75-AB57-19031D8F1B6F}"/>
            </c:ext>
          </c:extLst>
        </c:ser>
        <c:ser>
          <c:idx val="5"/>
          <c:order val="5"/>
          <c:tx>
            <c:strRef>
              <c:f>'Part1-2'!$A$33</c:f>
              <c:strCache>
                <c:ptCount val="1"/>
                <c:pt idx="0">
                  <c:v>States.ville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'Part1-2'!$B$33:$J$33</c:f>
              <c:numCache>
                <c:formatCode>0.00</c:formatCode>
                <c:ptCount val="9"/>
                <c:pt idx="0">
                  <c:v>0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10-4C75-AB57-19031D8F1B6F}"/>
            </c:ext>
          </c:extLst>
        </c:ser>
        <c:ser>
          <c:idx val="6"/>
          <c:order val="6"/>
          <c:tx>
            <c:strRef>
              <c:f>'Part1-2'!$A$34</c:f>
              <c:strCache>
                <c:ptCount val="1"/>
                <c:pt idx="0">
                  <c:v>Orange.burg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'Part1-2'!$B$34:$J$34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10-4C75-AB57-19031D8F1B6F}"/>
            </c:ext>
          </c:extLst>
        </c:ser>
        <c:ser>
          <c:idx val="7"/>
          <c:order val="7"/>
          <c:tx>
            <c:strRef>
              <c:f>'Part1-2'!$A$35</c:f>
              <c:strCache>
                <c:ptCount val="1"/>
                <c:pt idx="0">
                  <c:v>Flore.nce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'Part1-2'!$B$35:$J$35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10-4C75-AB57-19031D8F1B6F}"/>
            </c:ext>
          </c:extLst>
        </c:ser>
        <c:ser>
          <c:idx val="8"/>
          <c:order val="8"/>
          <c:tx>
            <c:strRef>
              <c:f>'Part1-2'!$A$36</c:f>
              <c:strCache>
                <c:ptCount val="1"/>
                <c:pt idx="0">
                  <c:v>Mac.on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'Part1-2'!$B$36:$J$36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10-4C75-AB57-19031D8F1B6F}"/>
            </c:ext>
          </c:extLst>
        </c:ser>
        <c:ser>
          <c:idx val="9"/>
          <c:order val="9"/>
          <c:tx>
            <c:strRef>
              <c:f>'Part1-2'!$A$37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'Part1-2'!$B$27:$J$27</c:f>
              <c:strCache>
                <c:ptCount val="9"/>
                <c:pt idx="0">
                  <c:v>Orange.burg</c:v>
                </c:pt>
                <c:pt idx="1">
                  <c:v>Floren.ce</c:v>
                </c:pt>
                <c:pt idx="2">
                  <c:v>Maco.n</c:v>
                </c:pt>
                <c:pt idx="3">
                  <c:v>Denve.r</c:v>
                </c:pt>
                <c:pt idx="4">
                  <c:v>Morganto.n</c:v>
                </c:pt>
                <c:pt idx="5">
                  <c:v>Morris.ville</c:v>
                </c:pt>
                <c:pt idx="6">
                  <c:v>Pine.ville</c:v>
                </c:pt>
                <c:pt idx="7">
                  <c:v>Rock.hill</c:v>
                </c:pt>
                <c:pt idx="8">
                  <c:v>States.ville</c:v>
                </c:pt>
              </c:strCache>
            </c:strRef>
          </c:cat>
          <c:val>
            <c:numRef>
              <c:f>'Part1-2'!$B$37:$J$37</c:f>
              <c:numCache>
                <c:formatCode>0.00</c:formatCode>
                <c:ptCount val="9"/>
                <c:pt idx="0">
                  <c:v>66</c:v>
                </c:pt>
                <c:pt idx="1">
                  <c:v>88</c:v>
                </c:pt>
                <c:pt idx="2">
                  <c:v>77</c:v>
                </c:pt>
                <c:pt idx="3">
                  <c:v>0</c:v>
                </c:pt>
                <c:pt idx="4">
                  <c:v>45</c:v>
                </c:pt>
                <c:pt idx="5">
                  <c:v>16</c:v>
                </c:pt>
                <c:pt idx="6">
                  <c:v>0</c:v>
                </c:pt>
                <c:pt idx="7">
                  <c:v>37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10-4C75-AB57-19031D8F1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8707776"/>
        <c:axId val="1878705696"/>
      </c:barChart>
      <c:catAx>
        <c:axId val="1878707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05696"/>
        <c:crosses val="autoZero"/>
        <c:auto val="1"/>
        <c:lblAlgn val="ctr"/>
        <c:lblOffset val="100"/>
        <c:noMultiLvlLbl val="0"/>
      </c:catAx>
      <c:valAx>
        <c:axId val="187870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Return vs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2'!$B$33</c:f>
              <c:strCache>
                <c:ptCount val="1"/>
                <c:pt idx="0">
                  <c:v>Return.E(%)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'Part 2'!$B$34:$B$40</c:f>
              <c:numCache>
                <c:formatCode>0.00%</c:formatCode>
                <c:ptCount val="7"/>
                <c:pt idx="0">
                  <c:v>0.09</c:v>
                </c:pt>
                <c:pt idx="1">
                  <c:v>0.1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0.13</c:v>
                </c:pt>
                <c:pt idx="6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6-4EC5-B237-8A31B2C199BA}"/>
            </c:ext>
          </c:extLst>
        </c:ser>
        <c:ser>
          <c:idx val="1"/>
          <c:order val="1"/>
          <c:tx>
            <c:strRef>
              <c:f>'Part 2'!$C$33</c:f>
              <c:strCache>
                <c:ptCount val="1"/>
                <c:pt idx="0">
                  <c:v>Risk.(R)%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'Part 2'!$C$34:$C$40</c:f>
              <c:numCache>
                <c:formatCode>0.00%</c:formatCode>
                <c:ptCount val="7"/>
                <c:pt idx="0">
                  <c:v>2.12E-2</c:v>
                </c:pt>
                <c:pt idx="1">
                  <c:v>2.3199999999999998E-2</c:v>
                </c:pt>
                <c:pt idx="2">
                  <c:v>2.8680000000000001E-2</c:v>
                </c:pt>
                <c:pt idx="3">
                  <c:v>3.2140000000000002E-2</c:v>
                </c:pt>
                <c:pt idx="4">
                  <c:v>3.6119999999999999E-2</c:v>
                </c:pt>
                <c:pt idx="5">
                  <c:v>4.9860000000000002E-2</c:v>
                </c:pt>
                <c:pt idx="6">
                  <c:v>7.5829999999999995E-2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6-4EC5-B237-8A31B2C199B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76814608"/>
        <c:axId val="1876825008"/>
      </c:lineChart>
      <c:catAx>
        <c:axId val="187681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825008"/>
        <c:crosses val="autoZero"/>
        <c:auto val="1"/>
        <c:lblAlgn val="ctr"/>
        <c:lblOffset val="100"/>
        <c:noMultiLvlLbl val="0"/>
      </c:catAx>
      <c:valAx>
        <c:axId val="18768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8146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Co-Variance Matrix- Securities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2'!$F$4</c:f>
              <c:strCache>
                <c:ptCount val="1"/>
                <c:pt idx="0">
                  <c:v>Bond.s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2'!$F$5:$F$11</c15:sqref>
                  </c15:fullRef>
                </c:ext>
              </c:extLst>
              <c:f>'Part 2'!$F$6:$F$11</c:f>
              <c:numCache>
                <c:formatCode>0.000%</c:formatCode>
                <c:ptCount val="6"/>
                <c:pt idx="0">
                  <c:v>1E-3</c:v>
                </c:pt>
                <c:pt idx="1">
                  <c:v>2.9999999999999997E-4</c:v>
                </c:pt>
                <c:pt idx="2">
                  <c:v>-2.9999999999999997E-4</c:v>
                </c:pt>
                <c:pt idx="3">
                  <c:v>3.5E-4</c:v>
                </c:pt>
                <c:pt idx="4">
                  <c:v>-3.5E-4</c:v>
                </c:pt>
                <c:pt idx="5">
                  <c:v>4.0000000000000002E-4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5-41D6-8FD8-F3D46C9E0557}"/>
            </c:ext>
          </c:extLst>
        </c:ser>
        <c:ser>
          <c:idx val="1"/>
          <c:order val="1"/>
          <c:tx>
            <c:strRef>
              <c:f>'Part 2'!$G$4</c:f>
              <c:strCache>
                <c:ptCount val="1"/>
                <c:pt idx="0">
                  <c:v>High.tech.stocks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2'!$G$5:$G$11</c15:sqref>
                  </c15:fullRef>
                </c:ext>
              </c:extLst>
              <c:f>'Part 2'!$G$6:$G$11</c:f>
              <c:numCache>
                <c:formatCode>0.000%</c:formatCode>
                <c:ptCount val="6"/>
                <c:pt idx="0">
                  <c:v>2.9999999999999997E-4</c:v>
                </c:pt>
                <c:pt idx="1">
                  <c:v>8.9999999999999993E-3</c:v>
                </c:pt>
                <c:pt idx="2">
                  <c:v>4.0000000000000002E-4</c:v>
                </c:pt>
                <c:pt idx="3">
                  <c:v>1.6000000000000001E-3</c:v>
                </c:pt>
                <c:pt idx="4">
                  <c:v>-1.6000000000000001E-3</c:v>
                </c:pt>
                <c:pt idx="5">
                  <c:v>5.9999999999999995E-4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5-41D6-8FD8-F3D46C9E0557}"/>
            </c:ext>
          </c:extLst>
        </c:ser>
        <c:ser>
          <c:idx val="2"/>
          <c:order val="2"/>
          <c:tx>
            <c:strRef>
              <c:f>'Part 2'!$H$4</c:f>
              <c:strCache>
                <c:ptCount val="1"/>
                <c:pt idx="0">
                  <c:v>Foreign.stocks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2'!$H$5:$H$11</c15:sqref>
                  </c15:fullRef>
                </c:ext>
              </c:extLst>
              <c:f>'Part 2'!$H$6:$H$11</c:f>
              <c:numCache>
                <c:formatCode>0.000%</c:formatCode>
                <c:ptCount val="6"/>
                <c:pt idx="0">
                  <c:v>-2.9999999999999997E-4</c:v>
                </c:pt>
                <c:pt idx="1">
                  <c:v>4.0000000000000002E-4</c:v>
                </c:pt>
                <c:pt idx="2">
                  <c:v>8.0000000000000002E-3</c:v>
                </c:pt>
                <c:pt idx="3">
                  <c:v>1.5E-3</c:v>
                </c:pt>
                <c:pt idx="4">
                  <c:v>-1.5E-3</c:v>
                </c:pt>
                <c:pt idx="5">
                  <c:v>-6.9999999999999999E-4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85-41D6-8FD8-F3D46C9E0557}"/>
            </c:ext>
          </c:extLst>
        </c:ser>
        <c:ser>
          <c:idx val="3"/>
          <c:order val="3"/>
          <c:tx>
            <c:strRef>
              <c:f>'Part 2'!$I$4</c:f>
              <c:strCache>
                <c:ptCount val="1"/>
                <c:pt idx="0">
                  <c:v>Call.options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2'!$I$5:$I$11</c15:sqref>
                  </c15:fullRef>
                </c:ext>
              </c:extLst>
              <c:f>'Part 2'!$I$6:$I$11</c:f>
              <c:numCache>
                <c:formatCode>0.000%</c:formatCode>
                <c:ptCount val="6"/>
                <c:pt idx="0">
                  <c:v>3.5E-4</c:v>
                </c:pt>
                <c:pt idx="1">
                  <c:v>1.6000000000000001E-3</c:v>
                </c:pt>
                <c:pt idx="2">
                  <c:v>1.5E-3</c:v>
                </c:pt>
                <c:pt idx="3">
                  <c:v>1.2E-2</c:v>
                </c:pt>
                <c:pt idx="4">
                  <c:v>-5.0000000000000001E-4</c:v>
                </c:pt>
                <c:pt idx="5">
                  <c:v>8.0000000000000004E-4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85-41D6-8FD8-F3D46C9E0557}"/>
            </c:ext>
          </c:extLst>
        </c:ser>
        <c:ser>
          <c:idx val="4"/>
          <c:order val="4"/>
          <c:tx>
            <c:strRef>
              <c:f>'Part 2'!$J$4</c:f>
              <c:strCache>
                <c:ptCount val="1"/>
                <c:pt idx="0">
                  <c:v>Put.options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2'!$J$5:$J$11</c15:sqref>
                  </c15:fullRef>
                </c:ext>
              </c:extLst>
              <c:f>'Part 2'!$J$6:$J$11</c:f>
              <c:numCache>
                <c:formatCode>0.000%</c:formatCode>
                <c:ptCount val="6"/>
                <c:pt idx="0">
                  <c:v>-3.5E-4</c:v>
                </c:pt>
                <c:pt idx="1">
                  <c:v>-1.6000000000000001E-3</c:v>
                </c:pt>
                <c:pt idx="2">
                  <c:v>-5.4999999999999997E-3</c:v>
                </c:pt>
                <c:pt idx="3">
                  <c:v>-5.0000000000000001E-4</c:v>
                </c:pt>
                <c:pt idx="4">
                  <c:v>1.2E-2</c:v>
                </c:pt>
                <c:pt idx="5">
                  <c:v>-8.0000000000000004E-4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85-41D6-8FD8-F3D46C9E0557}"/>
            </c:ext>
          </c:extLst>
        </c:ser>
        <c:ser>
          <c:idx val="5"/>
          <c:order val="5"/>
          <c:tx>
            <c:strRef>
              <c:f>'Part 2'!$K$4</c:f>
              <c:strCache>
                <c:ptCount val="1"/>
                <c:pt idx="0">
                  <c:v>Gold.P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 2'!$K$5:$K$11</c15:sqref>
                  </c15:fullRef>
                </c:ext>
              </c:extLst>
              <c:f>'Part 2'!$K$6:$K$11</c:f>
              <c:numCache>
                <c:formatCode>0.000%</c:formatCode>
                <c:ptCount val="6"/>
                <c:pt idx="0">
                  <c:v>4.0000000000000002E-4</c:v>
                </c:pt>
                <c:pt idx="1">
                  <c:v>5.9999999999999995E-4</c:v>
                </c:pt>
                <c:pt idx="2">
                  <c:v>-6.9999999999999999E-4</c:v>
                </c:pt>
                <c:pt idx="3">
                  <c:v>8.0000000000000004E-4</c:v>
                </c:pt>
                <c:pt idx="4">
                  <c:v>-8.0000000000000004E-4</c:v>
                </c:pt>
                <c:pt idx="5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85-41D6-8FD8-F3D46C9E0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887024816"/>
        <c:axId val="1887010256"/>
      </c:barChart>
      <c:catAx>
        <c:axId val="188702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10256"/>
        <c:crosses val="autoZero"/>
        <c:auto val="1"/>
        <c:lblAlgn val="ctr"/>
        <c:lblOffset val="100"/>
        <c:noMultiLvlLbl val="0"/>
      </c:catAx>
      <c:valAx>
        <c:axId val="18870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248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233680</xdr:colOff>
      <xdr:row>51</xdr:row>
      <xdr:rowOff>193040</xdr:rowOff>
    </xdr:from>
    <xdr:to>
      <xdr:col>13</xdr:col>
      <xdr:colOff>1209040</xdr:colOff>
      <xdr:row>71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EBDCDF-150F-80D9-A876-55A122474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-1</xdr:colOff>
      <xdr:row>27</xdr:row>
      <xdr:rowOff>50800</xdr:rowOff>
    </xdr:from>
    <xdr:to>
      <xdr:col>22</xdr:col>
      <xdr:colOff>220132</xdr:colOff>
      <xdr:row>49</xdr:row>
      <xdr:rowOff>67734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D8A57-00FA-2DDB-F39C-7AC66A2C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735330</xdr:colOff>
      <xdr:row>28</xdr:row>
      <xdr:rowOff>182879</xdr:rowOff>
    </xdr:from>
    <xdr:to>
      <xdr:col>10</xdr:col>
      <xdr:colOff>684500</xdr:colOff>
      <xdr:row>52</xdr:row>
      <xdr:rowOff>111124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749AE-50DA-4AB3-3DB7-88C390EC6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830580</xdr:colOff>
      <xdr:row>1</xdr:row>
      <xdr:rowOff>53340</xdr:rowOff>
    </xdr:from>
    <xdr:to>
      <xdr:col>22</xdr:col>
      <xdr:colOff>486790</xdr:colOff>
      <xdr:row>22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DB039-F3D8-2479-35CB-70D55C109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7794-3D46-4EBE-B0CF-51772730A8CA}" name="Table1" displayName="Table1" ref="B33:C40" totalsRowShown="0" headerRowDxfId="6" dataDxfId="0" headerRowBorderDxfId="5" tableBorderDxfId="4" totalsRowBorderDxfId="3">
  <autoFilter ref="B33:C40" xr:uid="{3DFF7794-3D46-4EBE-B0CF-51772730A8CA}"/>
  <tableColumns count="2">
    <tableColumn id="1" xr3:uid="{2B136BB2-77B5-4CB5-A2DD-DEFB3DB08D8E}" name="Return.E(%)" dataDxfId="2"/>
    <tableColumn id="2" xr3:uid="{3F2B2808-7057-4431-8863-AC2A46747F87}" name="Risk.(R)%" dataDxfId="1" dataCellStyle="Percen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A1:O56"/>
  <sheetViews>
    <sheetView tabSelected="1" zoomScale="75" workbookViewId="0">
      <selection activeCell="J9" sqref="J9"/>
    </sheetView>
  </sheetViews>
  <sheetFormatPr defaultColWidth="12.5" defaultRowHeight="15.6"/>
  <cols>
    <col min="1" max="1" width="20.296875" style="18" customWidth="1"/>
    <col min="2" max="7" width="18.19921875" style="18" customWidth="1"/>
    <col min="8" max="8" width="20" style="18" customWidth="1"/>
    <col min="9" max="11" width="17.5" style="18" customWidth="1"/>
    <col min="12" max="12" width="20.09765625" style="18" bestFit="1" customWidth="1"/>
    <col min="13" max="14" width="17.5" style="18" customWidth="1"/>
    <col min="15" max="16384" width="12.5" style="18"/>
  </cols>
  <sheetData>
    <row r="1" spans="1:15" ht="23.4">
      <c r="A1" s="64" t="s">
        <v>135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3" spans="1:15" ht="17.399999999999999">
      <c r="A3" s="65" t="s">
        <v>41</v>
      </c>
      <c r="B3" s="66"/>
      <c r="C3" s="66"/>
      <c r="D3" s="67"/>
      <c r="F3" s="41" t="s">
        <v>0</v>
      </c>
      <c r="G3" s="41" t="s">
        <v>132</v>
      </c>
      <c r="I3" s="62" t="s">
        <v>133</v>
      </c>
      <c r="J3" s="62"/>
    </row>
    <row r="4" spans="1:15" ht="17.399999999999999">
      <c r="A4" s="41" t="s">
        <v>40</v>
      </c>
      <c r="B4" s="41" t="s">
        <v>1</v>
      </c>
      <c r="C4" s="41" t="s">
        <v>2</v>
      </c>
      <c r="D4" s="41" t="s">
        <v>3</v>
      </c>
      <c r="F4" s="41" t="s">
        <v>104</v>
      </c>
      <c r="G4" s="94">
        <v>45</v>
      </c>
      <c r="I4" s="41" t="s">
        <v>88</v>
      </c>
      <c r="J4" s="125">
        <v>66</v>
      </c>
    </row>
    <row r="5" spans="1:15" ht="17.399999999999999">
      <c r="A5" s="41" t="s">
        <v>42</v>
      </c>
      <c r="B5" s="113">
        <v>12</v>
      </c>
      <c r="C5" s="113">
        <v>15</v>
      </c>
      <c r="D5" s="113">
        <v>17</v>
      </c>
      <c r="F5" s="41" t="s">
        <v>144</v>
      </c>
      <c r="G5" s="94">
        <v>26</v>
      </c>
      <c r="I5" s="41" t="s">
        <v>95</v>
      </c>
      <c r="J5" s="125">
        <v>88</v>
      </c>
    </row>
    <row r="6" spans="1:15" ht="24" customHeight="1">
      <c r="A6" s="41" t="s">
        <v>43</v>
      </c>
      <c r="B6" s="113">
        <v>14</v>
      </c>
      <c r="C6" s="113">
        <v>9</v>
      </c>
      <c r="D6" s="113">
        <v>10</v>
      </c>
      <c r="F6" s="41" t="s">
        <v>145</v>
      </c>
      <c r="G6" s="94">
        <v>40</v>
      </c>
      <c r="I6" s="41" t="s">
        <v>56</v>
      </c>
      <c r="J6" s="125">
        <v>111</v>
      </c>
    </row>
    <row r="7" spans="1:15" ht="25.05" customHeight="1">
      <c r="A7" s="41" t="s">
        <v>44</v>
      </c>
      <c r="B7" s="113">
        <v>13</v>
      </c>
      <c r="C7" s="113">
        <v>20</v>
      </c>
      <c r="D7" s="113">
        <v>11</v>
      </c>
      <c r="F7" s="41" t="s">
        <v>146</v>
      </c>
      <c r="G7" s="94">
        <v>53</v>
      </c>
      <c r="J7" s="126"/>
    </row>
    <row r="8" spans="1:15" ht="17.399999999999999">
      <c r="A8" s="41" t="s">
        <v>45</v>
      </c>
      <c r="B8" s="113">
        <v>17</v>
      </c>
      <c r="C8" s="113">
        <v>16</v>
      </c>
      <c r="D8" s="113">
        <v>19</v>
      </c>
      <c r="F8" s="41" t="s">
        <v>51</v>
      </c>
      <c r="G8" s="94">
        <v>29</v>
      </c>
    </row>
    <row r="9" spans="1:15" ht="17.399999999999999">
      <c r="A9" s="41" t="s">
        <v>46</v>
      </c>
      <c r="B9" s="113">
        <v>7</v>
      </c>
      <c r="C9" s="113">
        <v>14</v>
      </c>
      <c r="D9" s="113">
        <v>12</v>
      </c>
      <c r="F9" s="41" t="s">
        <v>147</v>
      </c>
      <c r="G9" s="94">
        <v>38</v>
      </c>
    </row>
    <row r="10" spans="1:15" ht="17.399999999999999">
      <c r="A10" s="41" t="s">
        <v>47</v>
      </c>
      <c r="B10" s="113">
        <v>22</v>
      </c>
      <c r="C10" s="113">
        <v>16</v>
      </c>
      <c r="D10" s="113">
        <v>18</v>
      </c>
    </row>
    <row r="11" spans="1:15" ht="17.399999999999999">
      <c r="A11" s="21"/>
      <c r="B11" s="22"/>
      <c r="C11" s="22"/>
      <c r="D11" s="22"/>
    </row>
    <row r="14" spans="1:15" ht="17.399999999999999">
      <c r="A14" s="62" t="s">
        <v>130</v>
      </c>
      <c r="B14" s="62"/>
      <c r="C14" s="62"/>
      <c r="D14" s="62"/>
      <c r="E14" s="62"/>
      <c r="F14" s="62"/>
      <c r="G14" s="62"/>
      <c r="I14" s="68" t="s">
        <v>134</v>
      </c>
      <c r="J14" s="68"/>
      <c r="K14" s="68"/>
      <c r="L14" s="68"/>
    </row>
    <row r="15" spans="1:15" ht="17.399999999999999">
      <c r="A15" s="41"/>
      <c r="B15" s="62" t="s">
        <v>131</v>
      </c>
      <c r="C15" s="62"/>
      <c r="D15" s="62"/>
      <c r="E15" s="62"/>
      <c r="F15" s="62"/>
      <c r="G15" s="62"/>
      <c r="I15" s="41"/>
      <c r="J15" s="62" t="s">
        <v>57</v>
      </c>
      <c r="K15" s="62"/>
      <c r="L15" s="62"/>
      <c r="M15" s="23"/>
      <c r="N15" s="23"/>
      <c r="O15" s="23"/>
    </row>
    <row r="16" spans="1:15" ht="34.799999999999997">
      <c r="A16" s="41" t="s">
        <v>40</v>
      </c>
      <c r="B16" s="41" t="s">
        <v>42</v>
      </c>
      <c r="C16" s="41" t="s">
        <v>50</v>
      </c>
      <c r="D16" s="41" t="s">
        <v>44</v>
      </c>
      <c r="E16" s="41" t="s">
        <v>45</v>
      </c>
      <c r="F16" s="41" t="s">
        <v>51</v>
      </c>
      <c r="G16" s="41" t="s">
        <v>47</v>
      </c>
      <c r="I16" s="41" t="s">
        <v>58</v>
      </c>
      <c r="J16" s="41" t="s">
        <v>54</v>
      </c>
      <c r="K16" s="41" t="s">
        <v>55</v>
      </c>
      <c r="L16" s="41" t="s">
        <v>56</v>
      </c>
      <c r="M16" s="21"/>
      <c r="N16" s="21"/>
      <c r="O16" s="21"/>
    </row>
    <row r="17" spans="1:15" ht="17.399999999999999">
      <c r="A17" s="41" t="s">
        <v>42</v>
      </c>
      <c r="B17" s="19" t="s">
        <v>4</v>
      </c>
      <c r="C17" s="20">
        <v>3</v>
      </c>
      <c r="D17" s="20">
        <v>4</v>
      </c>
      <c r="E17" s="20">
        <v>9</v>
      </c>
      <c r="F17" s="20">
        <v>5</v>
      </c>
      <c r="G17" s="20">
        <v>4</v>
      </c>
      <c r="I17" s="41" t="s">
        <v>54</v>
      </c>
      <c r="J17" s="80" t="s">
        <v>4</v>
      </c>
      <c r="K17" s="80">
        <v>12</v>
      </c>
      <c r="L17" s="80">
        <v>10</v>
      </c>
      <c r="M17" s="24"/>
      <c r="N17" s="24"/>
      <c r="O17" s="24"/>
    </row>
    <row r="18" spans="1:15" ht="17.399999999999999">
      <c r="A18" s="41" t="s">
        <v>43</v>
      </c>
      <c r="B18" s="94">
        <v>6</v>
      </c>
      <c r="C18" s="94" t="s">
        <v>5</v>
      </c>
      <c r="D18" s="94">
        <v>7</v>
      </c>
      <c r="E18" s="94">
        <v>6</v>
      </c>
      <c r="F18" s="94">
        <v>9</v>
      </c>
      <c r="G18" s="94">
        <v>4</v>
      </c>
      <c r="I18" s="41" t="s">
        <v>55</v>
      </c>
      <c r="J18" s="80">
        <v>12</v>
      </c>
      <c r="K18" s="80" t="s">
        <v>5</v>
      </c>
      <c r="L18" s="80">
        <v>15</v>
      </c>
      <c r="M18" s="25"/>
      <c r="N18" s="25"/>
      <c r="O18" s="25"/>
    </row>
    <row r="19" spans="1:15" ht="17.399999999999999">
      <c r="A19" s="41" t="s">
        <v>44</v>
      </c>
      <c r="B19" s="94">
        <v>5</v>
      </c>
      <c r="C19" s="94">
        <v>7</v>
      </c>
      <c r="D19" s="94" t="s">
        <v>5</v>
      </c>
      <c r="E19" s="94">
        <v>3</v>
      </c>
      <c r="F19" s="94">
        <v>4</v>
      </c>
      <c r="G19" s="94">
        <v>8</v>
      </c>
      <c r="I19" s="41" t="s">
        <v>56</v>
      </c>
      <c r="J19" s="80">
        <v>10</v>
      </c>
      <c r="K19" s="80">
        <v>15</v>
      </c>
      <c r="L19" s="80" t="s">
        <v>5</v>
      </c>
      <c r="M19" s="25"/>
      <c r="N19" s="25"/>
      <c r="O19" s="25"/>
    </row>
    <row r="20" spans="1:15" ht="17.399999999999999">
      <c r="A20" s="41" t="s">
        <v>48</v>
      </c>
      <c r="B20" s="94">
        <v>5</v>
      </c>
      <c r="C20" s="94">
        <v>4</v>
      </c>
      <c r="D20" s="94">
        <v>3</v>
      </c>
      <c r="E20" s="94" t="s">
        <v>5</v>
      </c>
      <c r="F20" s="94">
        <v>3</v>
      </c>
      <c r="G20" s="94">
        <v>11</v>
      </c>
      <c r="M20" s="25"/>
      <c r="N20" s="25"/>
      <c r="O20" s="25"/>
    </row>
    <row r="21" spans="1:15" ht="17.399999999999999">
      <c r="A21" s="41" t="s">
        <v>49</v>
      </c>
      <c r="B21" s="94">
        <v>5</v>
      </c>
      <c r="C21" s="94">
        <v>9</v>
      </c>
      <c r="D21" s="94">
        <v>5</v>
      </c>
      <c r="E21" s="94">
        <v>3</v>
      </c>
      <c r="F21" s="94" t="s">
        <v>5</v>
      </c>
      <c r="G21" s="94">
        <v>14</v>
      </c>
      <c r="I21" s="21"/>
      <c r="J21" s="25"/>
      <c r="K21" s="25"/>
      <c r="L21" s="25"/>
      <c r="M21" s="25"/>
      <c r="N21" s="25"/>
      <c r="O21" s="25"/>
    </row>
    <row r="22" spans="1:15" ht="22.05" customHeight="1">
      <c r="A22" s="41" t="s">
        <v>47</v>
      </c>
      <c r="B22" s="94">
        <v>4</v>
      </c>
      <c r="C22" s="94">
        <v>7</v>
      </c>
      <c r="D22" s="94">
        <v>11</v>
      </c>
      <c r="E22" s="94">
        <v>12</v>
      </c>
      <c r="F22" s="94">
        <v>8</v>
      </c>
      <c r="G22" s="94" t="s">
        <v>5</v>
      </c>
      <c r="I22" s="21"/>
      <c r="J22" s="25"/>
      <c r="K22" s="25"/>
      <c r="L22" s="25"/>
      <c r="M22" s="25"/>
      <c r="N22" s="25"/>
      <c r="O22" s="25"/>
    </row>
    <row r="25" spans="1:15">
      <c r="A25" s="118" t="s">
        <v>24</v>
      </c>
      <c r="B25" s="119"/>
      <c r="C25" s="119"/>
      <c r="D25" s="119"/>
      <c r="E25" s="119"/>
      <c r="F25" s="119"/>
      <c r="G25" s="119"/>
      <c r="H25" s="48"/>
      <c r="I25" s="48"/>
      <c r="J25" s="48"/>
      <c r="K25" s="48"/>
      <c r="L25" s="48"/>
      <c r="M25" s="48"/>
    </row>
    <row r="26" spans="1:15" ht="18" customHeight="1">
      <c r="A26" s="120" t="s">
        <v>52</v>
      </c>
      <c r="B26" s="120"/>
      <c r="C26" s="120"/>
      <c r="D26" s="121"/>
      <c r="E26" s="120" t="s">
        <v>53</v>
      </c>
      <c r="F26" s="120"/>
      <c r="G26" s="120"/>
    </row>
    <row r="27" spans="1:15">
      <c r="A27" s="122" t="s">
        <v>25</v>
      </c>
      <c r="B27" s="122"/>
      <c r="C27" s="122"/>
      <c r="D27" s="121"/>
      <c r="E27" s="122" t="s">
        <v>26</v>
      </c>
      <c r="F27" s="122"/>
      <c r="G27" s="122"/>
    </row>
    <row r="28" spans="1:15">
      <c r="A28" s="122"/>
      <c r="B28" s="122"/>
      <c r="C28" s="122"/>
      <c r="D28" s="123"/>
      <c r="E28" s="122"/>
      <c r="F28" s="122"/>
      <c r="G28" s="122"/>
    </row>
    <row r="29" spans="1:15">
      <c r="A29" s="124"/>
      <c r="B29" s="124"/>
      <c r="C29" s="124"/>
      <c r="D29" s="124"/>
      <c r="E29" s="122"/>
      <c r="F29" s="122"/>
      <c r="G29" s="122"/>
    </row>
    <row r="30" spans="1:15">
      <c r="A30" s="26"/>
      <c r="B30" s="27"/>
      <c r="C30" s="27"/>
      <c r="D30" s="27"/>
    </row>
    <row r="31" spans="1:15">
      <c r="A31" s="69"/>
      <c r="B31" s="69"/>
      <c r="C31" s="69"/>
      <c r="D31" s="69"/>
      <c r="F31" s="63" t="s">
        <v>59</v>
      </c>
      <c r="G31" s="63"/>
      <c r="H31" s="63"/>
      <c r="I31" s="63"/>
      <c r="J31" s="63"/>
      <c r="K31" s="63"/>
    </row>
    <row r="32" spans="1:15">
      <c r="A32" s="52"/>
      <c r="B32" s="61"/>
      <c r="C32" s="61"/>
      <c r="D32" s="61"/>
      <c r="F32" s="117" t="s">
        <v>60</v>
      </c>
      <c r="G32" s="115" t="s">
        <v>69</v>
      </c>
      <c r="H32" s="115"/>
      <c r="I32" s="115"/>
      <c r="J32" s="28" t="s">
        <v>19</v>
      </c>
      <c r="K32" s="76">
        <v>45</v>
      </c>
      <c r="L32" s="59" t="s">
        <v>72</v>
      </c>
    </row>
    <row r="33" spans="1:12">
      <c r="A33" s="52"/>
      <c r="B33" s="52"/>
      <c r="C33" s="52"/>
      <c r="D33" s="52"/>
      <c r="F33" s="117" t="s">
        <v>61</v>
      </c>
      <c r="G33" s="115" t="s">
        <v>70</v>
      </c>
      <c r="H33" s="115"/>
      <c r="I33" s="115"/>
      <c r="J33" s="28" t="s">
        <v>19</v>
      </c>
      <c r="K33" s="76">
        <v>26</v>
      </c>
      <c r="L33" s="59"/>
    </row>
    <row r="34" spans="1:12">
      <c r="A34" s="52"/>
      <c r="B34" s="53"/>
      <c r="C34" s="53"/>
      <c r="D34" s="53"/>
      <c r="F34" s="117" t="s">
        <v>62</v>
      </c>
      <c r="G34" s="115" t="s">
        <v>71</v>
      </c>
      <c r="H34" s="115"/>
      <c r="I34" s="115"/>
      <c r="J34" s="28" t="s">
        <v>19</v>
      </c>
      <c r="K34" s="76">
        <v>40</v>
      </c>
      <c r="L34" s="59"/>
    </row>
    <row r="35" spans="1:12">
      <c r="A35" s="52"/>
      <c r="B35" s="54"/>
      <c r="C35" s="54"/>
      <c r="D35" s="55"/>
      <c r="F35" s="117" t="s">
        <v>63</v>
      </c>
      <c r="G35" s="115" t="s">
        <v>74</v>
      </c>
      <c r="H35" s="115"/>
      <c r="I35" s="115"/>
      <c r="J35" s="28" t="s">
        <v>19</v>
      </c>
      <c r="K35" s="76">
        <v>53</v>
      </c>
      <c r="L35" s="59"/>
    </row>
    <row r="36" spans="1:12">
      <c r="A36" s="52"/>
      <c r="B36" s="54"/>
      <c r="C36" s="54"/>
      <c r="D36" s="55"/>
      <c r="F36" s="117" t="s">
        <v>64</v>
      </c>
      <c r="G36" s="115" t="s">
        <v>75</v>
      </c>
      <c r="H36" s="115"/>
      <c r="I36" s="115"/>
      <c r="J36" s="28" t="s">
        <v>19</v>
      </c>
      <c r="K36" s="76">
        <v>29</v>
      </c>
      <c r="L36" s="59"/>
    </row>
    <row r="37" spans="1:12">
      <c r="A37" s="52"/>
      <c r="B37" s="54"/>
      <c r="C37" s="54"/>
      <c r="D37" s="55"/>
      <c r="F37" s="117" t="s">
        <v>65</v>
      </c>
      <c r="G37" s="115" t="s">
        <v>27</v>
      </c>
      <c r="H37" s="115"/>
      <c r="I37" s="115"/>
      <c r="J37" s="28" t="s">
        <v>19</v>
      </c>
      <c r="K37" s="76">
        <v>38</v>
      </c>
      <c r="L37" s="59"/>
    </row>
    <row r="38" spans="1:12">
      <c r="A38" s="52"/>
      <c r="B38" s="54"/>
      <c r="C38" s="54"/>
      <c r="D38" s="54"/>
      <c r="F38" s="117" t="s">
        <v>66</v>
      </c>
      <c r="G38" s="116" t="s">
        <v>28</v>
      </c>
      <c r="H38" s="116"/>
      <c r="I38" s="116"/>
      <c r="J38" s="28" t="s">
        <v>29</v>
      </c>
      <c r="K38" s="76">
        <v>66</v>
      </c>
      <c r="L38" s="59" t="s">
        <v>73</v>
      </c>
    </row>
    <row r="39" spans="1:12">
      <c r="A39" s="52"/>
      <c r="B39" s="54"/>
      <c r="C39" s="54"/>
      <c r="D39" s="54"/>
      <c r="F39" s="117" t="s">
        <v>67</v>
      </c>
      <c r="G39" s="116" t="s">
        <v>30</v>
      </c>
      <c r="H39" s="116"/>
      <c r="I39" s="116"/>
      <c r="J39" s="28" t="s">
        <v>29</v>
      </c>
      <c r="K39" s="76">
        <v>88</v>
      </c>
      <c r="L39" s="59"/>
    </row>
    <row r="40" spans="1:12">
      <c r="F40" s="117" t="s">
        <v>68</v>
      </c>
      <c r="G40" s="116" t="s">
        <v>31</v>
      </c>
      <c r="H40" s="116"/>
      <c r="I40" s="116"/>
      <c r="J40" s="28" t="s">
        <v>29</v>
      </c>
      <c r="K40" s="76">
        <v>111</v>
      </c>
      <c r="L40" s="59"/>
    </row>
    <row r="41" spans="1:12">
      <c r="F41" s="60" t="s">
        <v>32</v>
      </c>
      <c r="G41" s="60"/>
      <c r="H41" s="60"/>
      <c r="I41" s="60"/>
      <c r="J41" s="60"/>
      <c r="K41" s="60"/>
    </row>
    <row r="45" spans="1:12">
      <c r="B45" s="58" t="s">
        <v>76</v>
      </c>
      <c r="C45" s="58"/>
      <c r="D45" s="56" t="s">
        <v>129</v>
      </c>
      <c r="E45" s="56"/>
      <c r="F45" s="56"/>
      <c r="G45" s="56" t="s">
        <v>127</v>
      </c>
      <c r="H45" s="58"/>
      <c r="I45" s="56" t="s">
        <v>128</v>
      </c>
    </row>
    <row r="46" spans="1:12">
      <c r="B46" s="58"/>
      <c r="C46" s="58"/>
      <c r="D46" s="47" t="s">
        <v>141</v>
      </c>
      <c r="E46" s="47" t="s">
        <v>142</v>
      </c>
      <c r="F46" s="47" t="s">
        <v>143</v>
      </c>
      <c r="G46" s="56"/>
      <c r="H46" s="58"/>
      <c r="I46" s="56"/>
    </row>
    <row r="47" spans="1:12">
      <c r="B47" s="56" t="s">
        <v>77</v>
      </c>
      <c r="C47" s="47" t="s">
        <v>78</v>
      </c>
      <c r="D47" s="75">
        <v>37</v>
      </c>
      <c r="E47" s="75">
        <v>0</v>
      </c>
      <c r="F47" s="75">
        <v>8</v>
      </c>
      <c r="G47" s="76">
        <f>SUM(D47:F47)</f>
        <v>45</v>
      </c>
      <c r="H47" s="28" t="s">
        <v>19</v>
      </c>
      <c r="I47" s="76">
        <v>45</v>
      </c>
    </row>
    <row r="48" spans="1:12">
      <c r="B48" s="56"/>
      <c r="C48" s="47" t="s">
        <v>79</v>
      </c>
      <c r="D48" s="75">
        <v>0</v>
      </c>
      <c r="E48" s="75">
        <v>0</v>
      </c>
      <c r="F48" s="77">
        <v>26</v>
      </c>
      <c r="G48" s="76">
        <f t="shared" ref="G47:G52" si="0">SUM(D48:F48)</f>
        <v>26</v>
      </c>
      <c r="H48" s="28" t="s">
        <v>19</v>
      </c>
      <c r="I48" s="76">
        <v>26</v>
      </c>
    </row>
    <row r="49" spans="2:12">
      <c r="B49" s="56"/>
      <c r="C49" s="47" t="s">
        <v>81</v>
      </c>
      <c r="D49" s="75">
        <v>0</v>
      </c>
      <c r="E49" s="75">
        <v>0</v>
      </c>
      <c r="F49" s="77">
        <v>40</v>
      </c>
      <c r="G49" s="76">
        <f t="shared" si="0"/>
        <v>40</v>
      </c>
      <c r="H49" s="28" t="s">
        <v>19</v>
      </c>
      <c r="I49" s="76">
        <v>40</v>
      </c>
    </row>
    <row r="50" spans="2:12" ht="21">
      <c r="B50" s="56"/>
      <c r="C50" s="47" t="s">
        <v>80</v>
      </c>
      <c r="D50" s="75">
        <v>0</v>
      </c>
      <c r="E50" s="75">
        <v>53</v>
      </c>
      <c r="F50" s="77">
        <v>0</v>
      </c>
      <c r="G50" s="76">
        <f t="shared" si="0"/>
        <v>53</v>
      </c>
      <c r="H50" s="28" t="s">
        <v>19</v>
      </c>
      <c r="I50" s="76">
        <v>53</v>
      </c>
      <c r="K50" s="51" t="s">
        <v>33</v>
      </c>
      <c r="L50" s="79">
        <f>SUMPRODUCT(B5:D10,D47:F52)</f>
        <v>2945</v>
      </c>
    </row>
    <row r="51" spans="2:12">
      <c r="B51" s="56"/>
      <c r="C51" s="47" t="s">
        <v>82</v>
      </c>
      <c r="D51" s="75">
        <v>29</v>
      </c>
      <c r="E51" s="75">
        <v>0</v>
      </c>
      <c r="F51" s="75">
        <v>0</v>
      </c>
      <c r="G51" s="76">
        <f t="shared" si="0"/>
        <v>29</v>
      </c>
      <c r="H51" s="28" t="s">
        <v>19</v>
      </c>
      <c r="I51" s="76">
        <v>29</v>
      </c>
    </row>
    <row r="52" spans="2:12">
      <c r="B52" s="56"/>
      <c r="C52" s="47" t="s">
        <v>83</v>
      </c>
      <c r="D52" s="75">
        <v>0</v>
      </c>
      <c r="E52" s="75">
        <v>35</v>
      </c>
      <c r="F52" s="75">
        <v>3</v>
      </c>
      <c r="G52" s="76">
        <f t="shared" si="0"/>
        <v>38</v>
      </c>
      <c r="H52" s="28" t="s">
        <v>19</v>
      </c>
      <c r="I52" s="76">
        <v>38</v>
      </c>
    </row>
    <row r="53" spans="2:12">
      <c r="B53" s="49"/>
      <c r="C53" s="47" t="s">
        <v>84</v>
      </c>
      <c r="D53" s="76">
        <f>SUM(D47:D52)</f>
        <v>66</v>
      </c>
      <c r="E53" s="76">
        <f>SUM(E47:E52)</f>
        <v>88</v>
      </c>
      <c r="F53" s="76">
        <f>SUM(F47:F52)</f>
        <v>77</v>
      </c>
      <c r="G53" s="28"/>
      <c r="H53" s="28" t="s">
        <v>34</v>
      </c>
      <c r="I53" s="28">
        <f>SUM(I47:I52)</f>
        <v>231</v>
      </c>
    </row>
    <row r="54" spans="2:12">
      <c r="B54" s="49"/>
      <c r="C54" s="50"/>
      <c r="D54" s="28" t="s">
        <v>29</v>
      </c>
      <c r="E54" s="28" t="s">
        <v>29</v>
      </c>
      <c r="F54" s="28" t="s">
        <v>29</v>
      </c>
      <c r="G54" s="29"/>
      <c r="H54" s="29"/>
      <c r="I54" s="29"/>
    </row>
    <row r="55" spans="2:12">
      <c r="B55" s="49"/>
      <c r="C55" s="47" t="s">
        <v>85</v>
      </c>
      <c r="D55" s="76">
        <v>66</v>
      </c>
      <c r="E55" s="76">
        <v>88</v>
      </c>
      <c r="F55" s="76">
        <v>111</v>
      </c>
      <c r="I55" s="29"/>
    </row>
    <row r="56" spans="2:12">
      <c r="B56" s="46"/>
      <c r="C56" s="43"/>
      <c r="D56" s="30" t="s">
        <v>86</v>
      </c>
      <c r="E56" s="78">
        <f>SUM(D55:F55)</f>
        <v>265</v>
      </c>
      <c r="F56" s="78"/>
    </row>
  </sheetData>
  <mergeCells count="34">
    <mergeCell ref="A31:D31"/>
    <mergeCell ref="F31:K31"/>
    <mergeCell ref="A1:M1"/>
    <mergeCell ref="A3:D3"/>
    <mergeCell ref="I3:J3"/>
    <mergeCell ref="A14:G14"/>
    <mergeCell ref="I14:L14"/>
    <mergeCell ref="J15:L15"/>
    <mergeCell ref="A25:G25"/>
    <mergeCell ref="A26:C26"/>
    <mergeCell ref="E26:G26"/>
    <mergeCell ref="A27:C28"/>
    <mergeCell ref="E27:G29"/>
    <mergeCell ref="B15:G15"/>
    <mergeCell ref="B32:D32"/>
    <mergeCell ref="G32:I32"/>
    <mergeCell ref="L32:L37"/>
    <mergeCell ref="G33:I33"/>
    <mergeCell ref="G34:I34"/>
    <mergeCell ref="G35:I35"/>
    <mergeCell ref="G36:I36"/>
    <mergeCell ref="G37:I37"/>
    <mergeCell ref="H45:H46"/>
    <mergeCell ref="I45:I46"/>
    <mergeCell ref="G38:I38"/>
    <mergeCell ref="L38:L40"/>
    <mergeCell ref="G39:I39"/>
    <mergeCell ref="G40:I40"/>
    <mergeCell ref="F41:K41"/>
    <mergeCell ref="B47:B52"/>
    <mergeCell ref="E56:F56"/>
    <mergeCell ref="B45:C46"/>
    <mergeCell ref="D45:F45"/>
    <mergeCell ref="G45:G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9E41-B8D4-459B-9B49-E9CCDB05A799}">
  <dimension ref="A1:Z49"/>
  <sheetViews>
    <sheetView zoomScale="65" workbookViewId="0">
      <selection activeCell="N10" sqref="N10"/>
    </sheetView>
  </sheetViews>
  <sheetFormatPr defaultColWidth="12.5" defaultRowHeight="15.6"/>
  <cols>
    <col min="1" max="1" width="21.796875" style="18" bestFit="1" customWidth="1"/>
    <col min="2" max="2" width="16.5" style="18" customWidth="1"/>
    <col min="3" max="4" width="12.5" style="18"/>
    <col min="5" max="5" width="17.5" style="18" customWidth="1"/>
    <col min="6" max="6" width="16.5" style="18" customWidth="1"/>
    <col min="7" max="7" width="15.5" style="18" customWidth="1"/>
    <col min="8" max="9" width="12.5" style="18"/>
    <col min="10" max="10" width="19.296875" style="18" customWidth="1"/>
    <col min="11" max="11" width="17" style="18" customWidth="1"/>
    <col min="12" max="12" width="15" style="18" bestFit="1" customWidth="1"/>
    <col min="13" max="13" width="14.69921875" style="18" customWidth="1"/>
    <col min="14" max="14" width="15.5" style="18" customWidth="1"/>
    <col min="15" max="15" width="12.5" style="18"/>
    <col min="16" max="16" width="14.19921875" style="18" bestFit="1" customWidth="1"/>
    <col min="17" max="17" width="15.5" style="18" customWidth="1"/>
    <col min="18" max="18" width="15.296875" style="18" customWidth="1"/>
    <col min="19" max="19" width="15.796875" style="18" customWidth="1"/>
    <col min="20" max="20" width="14.19921875" style="18" customWidth="1"/>
    <col min="21" max="21" width="13.296875" style="18" customWidth="1"/>
    <col min="22" max="22" width="15" style="18" customWidth="1"/>
    <col min="23" max="23" width="13.5" style="18" customWidth="1"/>
    <col min="24" max="24" width="12.5" style="18"/>
    <col min="25" max="25" width="11.796875" style="18" bestFit="1" customWidth="1"/>
    <col min="26" max="26" width="13.5" style="18" customWidth="1"/>
    <col min="27" max="16384" width="12.5" style="18"/>
  </cols>
  <sheetData>
    <row r="1" spans="1:26" ht="17.399999999999999">
      <c r="A1" s="41"/>
      <c r="B1" s="62" t="s">
        <v>129</v>
      </c>
      <c r="C1" s="62"/>
      <c r="D1" s="62"/>
    </row>
    <row r="2" spans="1:26" ht="17.399999999999999">
      <c r="A2" s="42" t="s">
        <v>40</v>
      </c>
      <c r="B2" s="41" t="s">
        <v>139</v>
      </c>
      <c r="C2" s="41" t="s">
        <v>89</v>
      </c>
      <c r="D2" s="41" t="s">
        <v>56</v>
      </c>
      <c r="F2" s="41"/>
      <c r="G2" s="62" t="s">
        <v>129</v>
      </c>
      <c r="H2" s="62"/>
      <c r="I2" s="62"/>
      <c r="K2" s="41"/>
      <c r="L2" s="62" t="s">
        <v>140</v>
      </c>
      <c r="M2" s="62"/>
      <c r="N2" s="62"/>
      <c r="O2" s="62"/>
      <c r="P2" s="62"/>
      <c r="Q2" s="62"/>
    </row>
    <row r="3" spans="1:26" ht="34.799999999999997" customHeight="1">
      <c r="A3" s="42" t="s">
        <v>42</v>
      </c>
      <c r="B3" s="113">
        <v>12</v>
      </c>
      <c r="C3" s="113">
        <v>15</v>
      </c>
      <c r="D3" s="113">
        <v>17</v>
      </c>
      <c r="F3" s="41" t="s">
        <v>6</v>
      </c>
      <c r="G3" s="41" t="s">
        <v>1</v>
      </c>
      <c r="H3" s="41" t="s">
        <v>2</v>
      </c>
      <c r="I3" s="41" t="s">
        <v>3</v>
      </c>
      <c r="K3" s="42" t="s">
        <v>40</v>
      </c>
      <c r="L3" s="42" t="s">
        <v>42</v>
      </c>
      <c r="M3" s="42" t="s">
        <v>43</v>
      </c>
      <c r="N3" s="42" t="s">
        <v>44</v>
      </c>
      <c r="O3" s="42" t="s">
        <v>45</v>
      </c>
      <c r="P3" s="42" t="s">
        <v>46</v>
      </c>
      <c r="Q3" s="42" t="s">
        <v>47</v>
      </c>
    </row>
    <row r="4" spans="1:26" ht="17.399999999999999">
      <c r="A4" s="42" t="s">
        <v>43</v>
      </c>
      <c r="B4" s="113">
        <v>14</v>
      </c>
      <c r="C4" s="113">
        <v>9</v>
      </c>
      <c r="D4" s="113">
        <v>10</v>
      </c>
      <c r="F4" s="41" t="s">
        <v>1</v>
      </c>
      <c r="G4" s="19" t="s">
        <v>4</v>
      </c>
      <c r="H4" s="20">
        <v>12</v>
      </c>
      <c r="I4" s="20">
        <v>10</v>
      </c>
      <c r="K4" s="42" t="s">
        <v>42</v>
      </c>
      <c r="L4" s="19" t="s">
        <v>4</v>
      </c>
      <c r="M4" s="20">
        <v>3</v>
      </c>
      <c r="N4" s="20">
        <v>4</v>
      </c>
      <c r="O4" s="20">
        <v>9</v>
      </c>
      <c r="P4" s="20">
        <v>5</v>
      </c>
      <c r="Q4" s="20">
        <v>4</v>
      </c>
    </row>
    <row r="5" spans="1:26" ht="17.399999999999999">
      <c r="A5" s="42" t="s">
        <v>44</v>
      </c>
      <c r="B5" s="113">
        <v>13</v>
      </c>
      <c r="C5" s="113">
        <v>20</v>
      </c>
      <c r="D5" s="113">
        <v>11</v>
      </c>
      <c r="F5" s="41" t="s">
        <v>2</v>
      </c>
      <c r="G5" s="94">
        <v>12</v>
      </c>
      <c r="H5" s="94" t="s">
        <v>5</v>
      </c>
      <c r="I5" s="94">
        <v>15</v>
      </c>
      <c r="K5" s="42" t="s">
        <v>43</v>
      </c>
      <c r="L5" s="94">
        <v>6</v>
      </c>
      <c r="M5" s="94" t="s">
        <v>5</v>
      </c>
      <c r="N5" s="94">
        <v>7</v>
      </c>
      <c r="O5" s="94">
        <v>6</v>
      </c>
      <c r="P5" s="94">
        <v>9</v>
      </c>
      <c r="Q5" s="94">
        <v>4</v>
      </c>
    </row>
    <row r="6" spans="1:26" ht="17.399999999999999">
      <c r="A6" s="42" t="s">
        <v>45</v>
      </c>
      <c r="B6" s="113">
        <v>17</v>
      </c>
      <c r="C6" s="113">
        <v>16</v>
      </c>
      <c r="D6" s="113">
        <v>19</v>
      </c>
      <c r="F6" s="41" t="s">
        <v>3</v>
      </c>
      <c r="G6" s="94">
        <v>10</v>
      </c>
      <c r="H6" s="94">
        <v>15</v>
      </c>
      <c r="I6" s="94" t="s">
        <v>5</v>
      </c>
      <c r="K6" s="42" t="s">
        <v>44</v>
      </c>
      <c r="L6" s="94">
        <v>5</v>
      </c>
      <c r="M6" s="94">
        <v>7</v>
      </c>
      <c r="N6" s="94" t="s">
        <v>5</v>
      </c>
      <c r="O6" s="94">
        <v>3</v>
      </c>
      <c r="P6" s="94">
        <v>4</v>
      </c>
      <c r="Q6" s="94">
        <v>8</v>
      </c>
    </row>
    <row r="7" spans="1:26" ht="17.399999999999999">
      <c r="A7" s="42" t="s">
        <v>46</v>
      </c>
      <c r="B7" s="113">
        <v>7</v>
      </c>
      <c r="C7" s="113">
        <v>14</v>
      </c>
      <c r="D7" s="113">
        <v>12</v>
      </c>
      <c r="K7" s="42" t="s">
        <v>45</v>
      </c>
      <c r="L7" s="94">
        <v>5</v>
      </c>
      <c r="M7" s="94">
        <v>4</v>
      </c>
      <c r="N7" s="94">
        <v>3</v>
      </c>
      <c r="O7" s="94" t="s">
        <v>5</v>
      </c>
      <c r="P7" s="94">
        <v>3</v>
      </c>
      <c r="Q7" s="94">
        <v>11</v>
      </c>
    </row>
    <row r="8" spans="1:26" ht="17.399999999999999">
      <c r="A8" s="42" t="s">
        <v>47</v>
      </c>
      <c r="B8" s="113">
        <v>22</v>
      </c>
      <c r="C8" s="113">
        <v>16</v>
      </c>
      <c r="D8" s="113">
        <v>18</v>
      </c>
      <c r="K8" s="42" t="s">
        <v>46</v>
      </c>
      <c r="L8" s="94">
        <v>5</v>
      </c>
      <c r="M8" s="94">
        <v>9</v>
      </c>
      <c r="N8" s="94">
        <v>5</v>
      </c>
      <c r="O8" s="94">
        <v>3</v>
      </c>
      <c r="P8" s="94" t="s">
        <v>5</v>
      </c>
      <c r="Q8" s="94">
        <v>14</v>
      </c>
    </row>
    <row r="9" spans="1:26" ht="17.399999999999999">
      <c r="A9" s="41" t="s">
        <v>36</v>
      </c>
      <c r="B9" s="114">
        <v>66</v>
      </c>
      <c r="C9" s="114">
        <v>88</v>
      </c>
      <c r="D9" s="114">
        <v>111</v>
      </c>
      <c r="K9" s="42" t="s">
        <v>47</v>
      </c>
      <c r="L9" s="94">
        <v>4</v>
      </c>
      <c r="M9" s="94">
        <v>7</v>
      </c>
      <c r="N9" s="94">
        <v>11</v>
      </c>
      <c r="O9" s="94">
        <v>12</v>
      </c>
      <c r="P9" s="94">
        <v>8</v>
      </c>
      <c r="Q9" s="94" t="s">
        <v>5</v>
      </c>
      <c r="S9" s="83" t="s">
        <v>98</v>
      </c>
      <c r="T9" s="84"/>
      <c r="U9" s="84"/>
      <c r="V9" s="84"/>
      <c r="W9" s="84"/>
      <c r="X9" s="84"/>
    </row>
    <row r="10" spans="1:26">
      <c r="S10" s="82" t="s">
        <v>99</v>
      </c>
      <c r="T10" s="85"/>
      <c r="U10" s="85"/>
      <c r="V10" s="85"/>
      <c r="W10" s="85"/>
      <c r="X10" s="85"/>
    </row>
    <row r="11" spans="1:26">
      <c r="P11" s="95" t="s">
        <v>126</v>
      </c>
      <c r="Q11" s="96"/>
      <c r="R11" s="96"/>
      <c r="S11" s="96"/>
      <c r="T11" s="96"/>
      <c r="U11" s="96"/>
      <c r="V11" s="96"/>
      <c r="W11" s="96"/>
      <c r="X11" s="96"/>
      <c r="Y11" s="97"/>
    </row>
    <row r="12" spans="1:26" ht="34.799999999999997">
      <c r="A12" s="42" t="s">
        <v>40</v>
      </c>
      <c r="B12" s="41" t="s">
        <v>88</v>
      </c>
      <c r="C12" s="41" t="s">
        <v>89</v>
      </c>
      <c r="D12" s="41" t="s">
        <v>56</v>
      </c>
      <c r="E12" s="42" t="s">
        <v>42</v>
      </c>
      <c r="F12" s="42" t="s">
        <v>43</v>
      </c>
      <c r="G12" s="42" t="s">
        <v>44</v>
      </c>
      <c r="H12" s="42" t="s">
        <v>45</v>
      </c>
      <c r="I12" s="42" t="s">
        <v>46</v>
      </c>
      <c r="J12" s="41" t="s">
        <v>47</v>
      </c>
      <c r="K12" s="41" t="s">
        <v>123</v>
      </c>
      <c r="L12" s="41" t="s">
        <v>102</v>
      </c>
      <c r="M12" s="41" t="s">
        <v>101</v>
      </c>
      <c r="P12" s="42" t="s">
        <v>40</v>
      </c>
      <c r="Q12" s="41" t="s">
        <v>88</v>
      </c>
      <c r="R12" s="41" t="s">
        <v>103</v>
      </c>
      <c r="S12" s="41" t="s">
        <v>56</v>
      </c>
      <c r="T12" s="41" t="s">
        <v>104</v>
      </c>
      <c r="U12" s="41" t="s">
        <v>105</v>
      </c>
      <c r="V12" s="41" t="s">
        <v>106</v>
      </c>
      <c r="W12" s="41" t="s">
        <v>107</v>
      </c>
      <c r="X12" s="41" t="s">
        <v>108</v>
      </c>
      <c r="Y12" s="41" t="s">
        <v>47</v>
      </c>
      <c r="Z12" s="32"/>
    </row>
    <row r="13" spans="1:26" ht="22.2" customHeight="1">
      <c r="A13" s="42" t="s">
        <v>42</v>
      </c>
      <c r="B13" s="33">
        <v>12</v>
      </c>
      <c r="C13" s="33">
        <v>15</v>
      </c>
      <c r="D13" s="33">
        <v>17</v>
      </c>
      <c r="E13" s="33">
        <v>0</v>
      </c>
      <c r="F13" s="33">
        <v>3</v>
      </c>
      <c r="G13" s="33">
        <v>4</v>
      </c>
      <c r="H13" s="33">
        <v>9</v>
      </c>
      <c r="I13" s="33">
        <v>5</v>
      </c>
      <c r="J13" s="33">
        <v>4</v>
      </c>
      <c r="K13" s="34">
        <f t="shared" ref="K13:K21" si="0">SUM(B13:J13)</f>
        <v>69</v>
      </c>
      <c r="L13" s="93">
        <v>45</v>
      </c>
      <c r="M13" s="35">
        <f>K13-E22</f>
        <v>0</v>
      </c>
      <c r="P13" s="42" t="s">
        <v>42</v>
      </c>
      <c r="Q13" s="33">
        <v>12</v>
      </c>
      <c r="R13" s="33">
        <v>15</v>
      </c>
      <c r="S13" s="33">
        <v>17</v>
      </c>
      <c r="T13" s="33">
        <v>0</v>
      </c>
      <c r="U13" s="33">
        <v>3</v>
      </c>
      <c r="V13" s="33">
        <v>4</v>
      </c>
      <c r="W13" s="33">
        <v>9</v>
      </c>
      <c r="X13" s="33">
        <v>5</v>
      </c>
      <c r="Y13" s="33">
        <v>4</v>
      </c>
      <c r="Z13" s="36"/>
    </row>
    <row r="14" spans="1:26" ht="30" customHeight="1">
      <c r="A14" s="42" t="s">
        <v>43</v>
      </c>
      <c r="B14" s="33">
        <v>14</v>
      </c>
      <c r="C14" s="33">
        <v>9</v>
      </c>
      <c r="D14" s="33">
        <v>10</v>
      </c>
      <c r="E14" s="33">
        <v>6</v>
      </c>
      <c r="F14" s="33">
        <v>0</v>
      </c>
      <c r="G14" s="33">
        <v>7</v>
      </c>
      <c r="H14" s="33">
        <v>6</v>
      </c>
      <c r="I14" s="33">
        <v>9</v>
      </c>
      <c r="J14" s="33">
        <v>4</v>
      </c>
      <c r="K14" s="34">
        <f t="shared" si="0"/>
        <v>65</v>
      </c>
      <c r="L14" s="93">
        <v>26</v>
      </c>
      <c r="M14" s="35">
        <f>K14-F22</f>
        <v>2</v>
      </c>
      <c r="P14" s="42" t="s">
        <v>43</v>
      </c>
      <c r="Q14" s="33">
        <v>14</v>
      </c>
      <c r="R14" s="33">
        <v>9</v>
      </c>
      <c r="S14" s="33">
        <v>10</v>
      </c>
      <c r="T14" s="33">
        <v>6</v>
      </c>
      <c r="U14" s="33">
        <v>0</v>
      </c>
      <c r="V14" s="33">
        <v>7</v>
      </c>
      <c r="W14" s="33">
        <v>6</v>
      </c>
      <c r="X14" s="33">
        <v>9</v>
      </c>
      <c r="Y14" s="33">
        <v>4</v>
      </c>
      <c r="Z14" s="36"/>
    </row>
    <row r="15" spans="1:26" ht="31.95" customHeight="1">
      <c r="A15" s="42" t="s">
        <v>44</v>
      </c>
      <c r="B15" s="33">
        <v>13</v>
      </c>
      <c r="C15" s="33">
        <v>20</v>
      </c>
      <c r="D15" s="33">
        <v>11</v>
      </c>
      <c r="E15" s="33">
        <v>5</v>
      </c>
      <c r="F15" s="33">
        <v>7</v>
      </c>
      <c r="G15" s="33">
        <v>0</v>
      </c>
      <c r="H15" s="33">
        <v>3</v>
      </c>
      <c r="I15" s="33">
        <v>4</v>
      </c>
      <c r="J15" s="33">
        <v>9</v>
      </c>
      <c r="K15" s="34">
        <f t="shared" si="0"/>
        <v>72</v>
      </c>
      <c r="L15" s="93">
        <v>40</v>
      </c>
      <c r="M15" s="35">
        <f>K15-G22</f>
        <v>-2</v>
      </c>
      <c r="P15" s="42" t="s">
        <v>44</v>
      </c>
      <c r="Q15" s="33">
        <v>13</v>
      </c>
      <c r="R15" s="33">
        <v>20</v>
      </c>
      <c r="S15" s="33">
        <v>11</v>
      </c>
      <c r="T15" s="33">
        <v>5</v>
      </c>
      <c r="U15" s="33">
        <v>7</v>
      </c>
      <c r="V15" s="33">
        <v>0</v>
      </c>
      <c r="W15" s="33">
        <v>3</v>
      </c>
      <c r="X15" s="33">
        <v>4</v>
      </c>
      <c r="Y15" s="33">
        <v>9</v>
      </c>
      <c r="Z15" s="36"/>
    </row>
    <row r="16" spans="1:26" ht="17.399999999999999">
      <c r="A16" s="42" t="s">
        <v>45</v>
      </c>
      <c r="B16" s="33">
        <v>17</v>
      </c>
      <c r="C16" s="33">
        <v>16</v>
      </c>
      <c r="D16" s="33">
        <v>19</v>
      </c>
      <c r="E16" s="33">
        <v>5</v>
      </c>
      <c r="F16" s="33">
        <v>4</v>
      </c>
      <c r="G16" s="33">
        <v>3</v>
      </c>
      <c r="H16" s="33">
        <v>0</v>
      </c>
      <c r="I16" s="33">
        <v>3</v>
      </c>
      <c r="J16" s="33">
        <v>11</v>
      </c>
      <c r="K16" s="34">
        <f t="shared" si="0"/>
        <v>78</v>
      </c>
      <c r="L16" s="93">
        <v>53</v>
      </c>
      <c r="M16" s="35">
        <f>K16-H22</f>
        <v>-7</v>
      </c>
      <c r="P16" s="42" t="s">
        <v>45</v>
      </c>
      <c r="Q16" s="33">
        <v>17</v>
      </c>
      <c r="R16" s="33">
        <v>16</v>
      </c>
      <c r="S16" s="33">
        <v>19</v>
      </c>
      <c r="T16" s="33">
        <v>5</v>
      </c>
      <c r="U16" s="33">
        <v>4</v>
      </c>
      <c r="V16" s="33">
        <v>3</v>
      </c>
      <c r="W16" s="33">
        <v>0</v>
      </c>
      <c r="X16" s="33">
        <v>3</v>
      </c>
      <c r="Y16" s="33">
        <v>11</v>
      </c>
      <c r="Z16" s="36"/>
    </row>
    <row r="17" spans="1:26" ht="17.399999999999999">
      <c r="A17" s="42" t="s">
        <v>46</v>
      </c>
      <c r="B17" s="33">
        <v>7</v>
      </c>
      <c r="C17" s="33">
        <v>14</v>
      </c>
      <c r="D17" s="33">
        <v>12</v>
      </c>
      <c r="E17" s="33">
        <v>5</v>
      </c>
      <c r="F17" s="33">
        <v>9</v>
      </c>
      <c r="G17" s="33">
        <v>5</v>
      </c>
      <c r="H17" s="33">
        <v>3</v>
      </c>
      <c r="I17" s="33">
        <v>0</v>
      </c>
      <c r="J17" s="33">
        <v>14</v>
      </c>
      <c r="K17" s="34">
        <f t="shared" si="0"/>
        <v>69</v>
      </c>
      <c r="L17" s="93">
        <v>29</v>
      </c>
      <c r="M17" s="35">
        <f>K17-I22</f>
        <v>7</v>
      </c>
      <c r="P17" s="42" t="s">
        <v>46</v>
      </c>
      <c r="Q17" s="33">
        <v>7</v>
      </c>
      <c r="R17" s="33">
        <v>14</v>
      </c>
      <c r="S17" s="33">
        <v>12</v>
      </c>
      <c r="T17" s="33">
        <v>5</v>
      </c>
      <c r="U17" s="33">
        <v>9</v>
      </c>
      <c r="V17" s="33">
        <v>5</v>
      </c>
      <c r="W17" s="33">
        <v>3</v>
      </c>
      <c r="X17" s="33">
        <v>0</v>
      </c>
      <c r="Y17" s="33">
        <v>14</v>
      </c>
      <c r="Z17" s="36"/>
    </row>
    <row r="18" spans="1:26" ht="17.399999999999999">
      <c r="A18" s="42" t="s">
        <v>47</v>
      </c>
      <c r="B18" s="33">
        <v>22</v>
      </c>
      <c r="C18" s="33">
        <v>16</v>
      </c>
      <c r="D18" s="33">
        <v>18</v>
      </c>
      <c r="E18" s="33">
        <v>4</v>
      </c>
      <c r="F18" s="33">
        <v>7</v>
      </c>
      <c r="G18" s="33">
        <v>11</v>
      </c>
      <c r="H18" s="33">
        <v>12</v>
      </c>
      <c r="I18" s="33">
        <v>8</v>
      </c>
      <c r="J18" s="33">
        <v>0</v>
      </c>
      <c r="K18" s="34">
        <f t="shared" si="0"/>
        <v>98</v>
      </c>
      <c r="L18" s="93">
        <v>38</v>
      </c>
      <c r="M18" s="35">
        <f>K18-J22</f>
        <v>0</v>
      </c>
      <c r="P18" s="42" t="s">
        <v>47</v>
      </c>
      <c r="Q18" s="33">
        <v>22</v>
      </c>
      <c r="R18" s="33">
        <v>16</v>
      </c>
      <c r="S18" s="33">
        <v>18</v>
      </c>
      <c r="T18" s="33">
        <v>4</v>
      </c>
      <c r="U18" s="33">
        <v>7</v>
      </c>
      <c r="V18" s="33">
        <v>11</v>
      </c>
      <c r="W18" s="33">
        <v>12</v>
      </c>
      <c r="X18" s="33">
        <v>8</v>
      </c>
      <c r="Y18" s="33">
        <v>0</v>
      </c>
      <c r="Z18" s="36"/>
    </row>
    <row r="19" spans="1:26" ht="27" customHeight="1">
      <c r="A19" s="41" t="s">
        <v>88</v>
      </c>
      <c r="B19" s="33">
        <v>0</v>
      </c>
      <c r="C19" s="33">
        <v>12</v>
      </c>
      <c r="D19" s="33">
        <v>10</v>
      </c>
      <c r="E19" s="33">
        <v>12</v>
      </c>
      <c r="F19" s="33">
        <v>14</v>
      </c>
      <c r="G19" s="33">
        <v>13</v>
      </c>
      <c r="H19" s="33">
        <v>17</v>
      </c>
      <c r="I19" s="33">
        <v>7</v>
      </c>
      <c r="J19" s="33">
        <v>22</v>
      </c>
      <c r="K19" s="34">
        <f t="shared" si="0"/>
        <v>107</v>
      </c>
      <c r="L19" s="93">
        <v>0</v>
      </c>
      <c r="M19" s="35">
        <f>K19-B22</f>
        <v>0</v>
      </c>
      <c r="P19" s="41" t="s">
        <v>88</v>
      </c>
      <c r="Q19" s="33">
        <v>0</v>
      </c>
      <c r="R19" s="33">
        <v>12</v>
      </c>
      <c r="S19" s="33">
        <v>10</v>
      </c>
      <c r="T19" s="33">
        <v>12</v>
      </c>
      <c r="U19" s="33">
        <v>14</v>
      </c>
      <c r="V19" s="33">
        <v>13</v>
      </c>
      <c r="W19" s="33">
        <v>17</v>
      </c>
      <c r="X19" s="33">
        <v>7</v>
      </c>
      <c r="Y19" s="33">
        <v>22</v>
      </c>
      <c r="Z19" s="36"/>
    </row>
    <row r="20" spans="1:26" ht="17.399999999999999">
      <c r="A20" s="41" t="s">
        <v>55</v>
      </c>
      <c r="B20" s="33">
        <v>12</v>
      </c>
      <c r="C20" s="33">
        <v>0</v>
      </c>
      <c r="D20" s="33">
        <v>15</v>
      </c>
      <c r="E20" s="33">
        <v>15</v>
      </c>
      <c r="F20" s="33">
        <v>9</v>
      </c>
      <c r="G20" s="33">
        <v>20</v>
      </c>
      <c r="H20" s="33">
        <v>16</v>
      </c>
      <c r="I20" s="33">
        <v>14</v>
      </c>
      <c r="J20" s="33">
        <v>16</v>
      </c>
      <c r="K20" s="34">
        <f t="shared" si="0"/>
        <v>117</v>
      </c>
      <c r="L20" s="93">
        <v>0</v>
      </c>
      <c r="M20" s="35">
        <f>K20-C22</f>
        <v>0</v>
      </c>
      <c r="P20" s="41" t="s">
        <v>89</v>
      </c>
      <c r="Q20" s="33">
        <v>12</v>
      </c>
      <c r="R20" s="33">
        <v>0</v>
      </c>
      <c r="S20" s="33">
        <v>15</v>
      </c>
      <c r="T20" s="33">
        <v>15</v>
      </c>
      <c r="U20" s="33">
        <v>9</v>
      </c>
      <c r="V20" s="33">
        <v>20</v>
      </c>
      <c r="W20" s="33">
        <v>16</v>
      </c>
      <c r="X20" s="33">
        <v>14</v>
      </c>
      <c r="Y20" s="33">
        <v>16</v>
      </c>
      <c r="Z20" s="36"/>
    </row>
    <row r="21" spans="1:26" ht="17.399999999999999">
      <c r="A21" s="41" t="s">
        <v>100</v>
      </c>
      <c r="B21" s="33">
        <v>10</v>
      </c>
      <c r="C21" s="33">
        <v>15</v>
      </c>
      <c r="D21" s="33">
        <v>0</v>
      </c>
      <c r="E21" s="33">
        <v>17</v>
      </c>
      <c r="F21" s="33">
        <v>10</v>
      </c>
      <c r="G21" s="33">
        <v>11</v>
      </c>
      <c r="H21" s="33">
        <v>19</v>
      </c>
      <c r="I21" s="33">
        <v>12</v>
      </c>
      <c r="J21" s="33">
        <v>18</v>
      </c>
      <c r="K21" s="34">
        <f t="shared" si="0"/>
        <v>112</v>
      </c>
      <c r="L21" s="93">
        <v>0</v>
      </c>
      <c r="M21" s="35">
        <f>K21-D22</f>
        <v>0</v>
      </c>
      <c r="P21" s="41" t="s">
        <v>56</v>
      </c>
      <c r="Q21" s="33">
        <v>10</v>
      </c>
      <c r="R21" s="33">
        <v>15</v>
      </c>
      <c r="S21" s="33">
        <v>0</v>
      </c>
      <c r="T21" s="33">
        <v>17</v>
      </c>
      <c r="U21" s="33">
        <v>10</v>
      </c>
      <c r="V21" s="33">
        <v>11</v>
      </c>
      <c r="W21" s="33">
        <v>19</v>
      </c>
      <c r="X21" s="33">
        <v>12</v>
      </c>
      <c r="Y21" s="33">
        <v>18</v>
      </c>
      <c r="Z21" s="36"/>
    </row>
    <row r="22" spans="1:26" ht="19.8">
      <c r="A22" s="41" t="s">
        <v>18</v>
      </c>
      <c r="B22" s="92">
        <f t="shared" ref="B22:J22" si="1">SUM(B13:B21)</f>
        <v>107</v>
      </c>
      <c r="C22" s="92">
        <f t="shared" si="1"/>
        <v>117</v>
      </c>
      <c r="D22" s="92">
        <f t="shared" si="1"/>
        <v>112</v>
      </c>
      <c r="E22" s="92">
        <f t="shared" si="1"/>
        <v>69</v>
      </c>
      <c r="F22" s="92">
        <f t="shared" si="1"/>
        <v>63</v>
      </c>
      <c r="G22" s="92">
        <f t="shared" si="1"/>
        <v>74</v>
      </c>
      <c r="H22" s="92">
        <f t="shared" si="1"/>
        <v>85</v>
      </c>
      <c r="I22" s="92">
        <f t="shared" si="1"/>
        <v>62</v>
      </c>
      <c r="J22" s="111">
        <f t="shared" si="1"/>
        <v>98</v>
      </c>
      <c r="K22" s="37"/>
      <c r="L22" s="37"/>
      <c r="M22" s="37"/>
    </row>
    <row r="23" spans="1:26" ht="19.8">
      <c r="A23" s="41" t="s">
        <v>35</v>
      </c>
      <c r="B23" s="92">
        <v>66</v>
      </c>
      <c r="C23" s="92">
        <v>88</v>
      </c>
      <c r="D23" s="92">
        <v>111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37"/>
      <c r="L23" s="37"/>
      <c r="M23" s="37"/>
    </row>
    <row r="24" spans="1:26" ht="23.4">
      <c r="A24" s="41" t="s">
        <v>38</v>
      </c>
      <c r="B24" s="112">
        <f>B22-K19</f>
        <v>0</v>
      </c>
      <c r="C24" s="112">
        <f>C22-K20</f>
        <v>0</v>
      </c>
      <c r="D24" s="112">
        <f>D22-K21</f>
        <v>0</v>
      </c>
      <c r="E24" s="112">
        <v>0</v>
      </c>
      <c r="F24" s="112">
        <v>0</v>
      </c>
      <c r="G24" s="112">
        <v>0</v>
      </c>
      <c r="H24" s="112">
        <v>0</v>
      </c>
      <c r="I24" s="112">
        <v>0</v>
      </c>
      <c r="J24" s="112">
        <v>0</v>
      </c>
      <c r="K24" s="37"/>
      <c r="L24" s="37"/>
      <c r="M24" s="37"/>
    </row>
    <row r="25" spans="1:26">
      <c r="P25" s="31"/>
    </row>
    <row r="26" spans="1:26" ht="21">
      <c r="A26" s="70" t="s">
        <v>39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P26" s="31"/>
    </row>
    <row r="27" spans="1:26" ht="34.799999999999997">
      <c r="A27" s="42" t="s">
        <v>87</v>
      </c>
      <c r="B27" s="41" t="s">
        <v>88</v>
      </c>
      <c r="C27" s="41" t="s">
        <v>89</v>
      </c>
      <c r="D27" s="41" t="s">
        <v>90</v>
      </c>
      <c r="E27" s="41" t="s">
        <v>91</v>
      </c>
      <c r="F27" s="41" t="s">
        <v>92</v>
      </c>
      <c r="G27" s="41" t="s">
        <v>93</v>
      </c>
      <c r="H27" s="41" t="s">
        <v>45</v>
      </c>
      <c r="I27" s="41" t="s">
        <v>51</v>
      </c>
      <c r="J27" s="41" t="s">
        <v>47</v>
      </c>
      <c r="K27" s="81" t="s">
        <v>123</v>
      </c>
      <c r="L27" s="81" t="s">
        <v>124</v>
      </c>
      <c r="M27" s="81" t="s">
        <v>125</v>
      </c>
      <c r="N27" s="21"/>
    </row>
    <row r="28" spans="1:26" ht="19.8">
      <c r="A28" s="42" t="s">
        <v>42</v>
      </c>
      <c r="B28" s="91">
        <v>0</v>
      </c>
      <c r="C28" s="91">
        <v>0</v>
      </c>
      <c r="D28" s="91">
        <v>0</v>
      </c>
      <c r="E28" s="91">
        <v>0</v>
      </c>
      <c r="F28" s="91">
        <v>45</v>
      </c>
      <c r="G28" s="91">
        <v>0</v>
      </c>
      <c r="H28" s="91">
        <v>0</v>
      </c>
      <c r="I28" s="91">
        <v>0</v>
      </c>
      <c r="J28" s="91">
        <v>0</v>
      </c>
      <c r="K28" s="91">
        <f>SUM(B28:J28)</f>
        <v>45</v>
      </c>
      <c r="L28" s="91">
        <v>45</v>
      </c>
      <c r="M28" s="91">
        <f>K28-E37</f>
        <v>45</v>
      </c>
    </row>
    <row r="29" spans="1:26" ht="19.8">
      <c r="A29" s="42" t="s">
        <v>43</v>
      </c>
      <c r="B29" s="91">
        <v>0</v>
      </c>
      <c r="C29" s="91">
        <v>50</v>
      </c>
      <c r="D29" s="91">
        <v>21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f t="shared" ref="K28:K36" si="2">SUM(B29:J29)</f>
        <v>71</v>
      </c>
      <c r="L29" s="91">
        <v>26</v>
      </c>
      <c r="M29" s="91">
        <f>K29-F37</f>
        <v>26</v>
      </c>
    </row>
    <row r="30" spans="1:26" ht="19.8">
      <c r="A30" s="42" t="s">
        <v>44</v>
      </c>
      <c r="B30" s="91">
        <v>0</v>
      </c>
      <c r="C30" s="91">
        <v>0</v>
      </c>
      <c r="D30" s="91">
        <v>56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f t="shared" si="2"/>
        <v>56</v>
      </c>
      <c r="L30" s="91">
        <v>40</v>
      </c>
      <c r="M30" s="91">
        <f>K30-G37</f>
        <v>40</v>
      </c>
    </row>
    <row r="31" spans="1:26" ht="19.8">
      <c r="A31" s="42" t="s">
        <v>45</v>
      </c>
      <c r="B31" s="91">
        <v>0</v>
      </c>
      <c r="C31" s="91">
        <v>0</v>
      </c>
      <c r="D31" s="91">
        <v>0</v>
      </c>
      <c r="E31" s="91">
        <v>0</v>
      </c>
      <c r="F31" s="91">
        <v>0</v>
      </c>
      <c r="G31" s="91">
        <v>16</v>
      </c>
      <c r="H31" s="91">
        <v>0</v>
      </c>
      <c r="I31" s="91">
        <v>37</v>
      </c>
      <c r="J31" s="91">
        <v>0</v>
      </c>
      <c r="K31" s="91">
        <f t="shared" si="2"/>
        <v>53</v>
      </c>
      <c r="L31" s="91">
        <v>53</v>
      </c>
      <c r="M31" s="91">
        <f>K31-H37</f>
        <v>53</v>
      </c>
    </row>
    <row r="32" spans="1:26" ht="19.8">
      <c r="A32" s="42" t="s">
        <v>46</v>
      </c>
      <c r="B32" s="91">
        <v>66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f t="shared" si="2"/>
        <v>66</v>
      </c>
      <c r="L32" s="91">
        <v>29</v>
      </c>
      <c r="M32" s="91">
        <f>K32-I37</f>
        <v>29</v>
      </c>
    </row>
    <row r="33" spans="1:13" ht="19.8">
      <c r="A33" s="42" t="s">
        <v>47</v>
      </c>
      <c r="B33" s="91">
        <v>0</v>
      </c>
      <c r="C33" s="91">
        <v>38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f t="shared" si="2"/>
        <v>38</v>
      </c>
      <c r="L33" s="91">
        <v>38</v>
      </c>
      <c r="M33" s="91">
        <f>K33-J37</f>
        <v>38</v>
      </c>
    </row>
    <row r="34" spans="1:13" ht="19.8">
      <c r="A34" s="41" t="s">
        <v>88</v>
      </c>
      <c r="B34" s="91">
        <v>0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f t="shared" si="2"/>
        <v>0</v>
      </c>
      <c r="L34" s="91">
        <v>0</v>
      </c>
      <c r="M34" s="91">
        <v>0</v>
      </c>
    </row>
    <row r="35" spans="1:13" ht="19.8">
      <c r="A35" s="41" t="s">
        <v>95</v>
      </c>
      <c r="B35" s="91">
        <v>0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f t="shared" si="2"/>
        <v>0</v>
      </c>
      <c r="L35" s="91">
        <v>0</v>
      </c>
      <c r="M35" s="91">
        <v>0</v>
      </c>
    </row>
    <row r="36" spans="1:13" ht="19.8">
      <c r="A36" s="41" t="s">
        <v>56</v>
      </c>
      <c r="B36" s="91">
        <v>0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f t="shared" si="2"/>
        <v>0</v>
      </c>
      <c r="L36" s="91">
        <v>0</v>
      </c>
      <c r="M36" s="91">
        <v>0</v>
      </c>
    </row>
    <row r="37" spans="1:13" ht="19.8">
      <c r="A37" s="81" t="s">
        <v>37</v>
      </c>
      <c r="B37" s="91">
        <f t="shared" ref="B37:J37" si="3">SUM(B28:B36)</f>
        <v>66</v>
      </c>
      <c r="C37" s="91">
        <f t="shared" si="3"/>
        <v>88</v>
      </c>
      <c r="D37" s="91">
        <f t="shared" si="3"/>
        <v>77</v>
      </c>
      <c r="E37" s="91">
        <f t="shared" si="3"/>
        <v>0</v>
      </c>
      <c r="F37" s="91">
        <f t="shared" si="3"/>
        <v>45</v>
      </c>
      <c r="G37" s="91">
        <f t="shared" si="3"/>
        <v>16</v>
      </c>
      <c r="H37" s="91">
        <f t="shared" si="3"/>
        <v>0</v>
      </c>
      <c r="I37" s="91">
        <f t="shared" si="3"/>
        <v>37</v>
      </c>
      <c r="J37" s="91">
        <f t="shared" si="3"/>
        <v>0</v>
      </c>
      <c r="K37" s="39"/>
      <c r="L37" s="39"/>
      <c r="M37" s="39"/>
    </row>
    <row r="38" spans="1:13" ht="19.8">
      <c r="A38" s="41" t="s">
        <v>96</v>
      </c>
      <c r="B38" s="92">
        <v>66</v>
      </c>
      <c r="C38" s="92">
        <v>88</v>
      </c>
      <c r="D38" s="92">
        <v>111</v>
      </c>
      <c r="E38" s="92">
        <v>0</v>
      </c>
      <c r="F38" s="92">
        <v>0</v>
      </c>
      <c r="G38" s="92">
        <v>0</v>
      </c>
      <c r="H38" s="92">
        <v>0</v>
      </c>
      <c r="I38" s="92">
        <v>0</v>
      </c>
      <c r="J38" s="92">
        <v>0</v>
      </c>
      <c r="K38" s="39"/>
      <c r="L38" s="39"/>
      <c r="M38" s="39"/>
    </row>
    <row r="39" spans="1:13" ht="19.8">
      <c r="A39" s="41" t="s">
        <v>97</v>
      </c>
      <c r="B39" s="38">
        <f>B37-K34</f>
        <v>66</v>
      </c>
      <c r="C39" s="38">
        <f>C37-K35</f>
        <v>88</v>
      </c>
      <c r="D39" s="38">
        <f>D37-K36</f>
        <v>77</v>
      </c>
      <c r="E39" s="38"/>
      <c r="F39" s="38"/>
      <c r="G39" s="38"/>
      <c r="H39" s="38"/>
      <c r="I39" s="38"/>
      <c r="J39" s="38"/>
      <c r="K39" s="39"/>
      <c r="L39" s="39"/>
      <c r="M39" s="39"/>
    </row>
    <row r="42" spans="1:13">
      <c r="B42" s="18" t="s">
        <v>7</v>
      </c>
    </row>
    <row r="43" spans="1:13" ht="42">
      <c r="A43" s="44" t="s">
        <v>94</v>
      </c>
      <c r="B43" s="45">
        <f>SUMPRODUCT(B28:J36,B13:J21)</f>
        <v>2640</v>
      </c>
    </row>
    <row r="49" spans="1:2">
      <c r="A49" s="40"/>
      <c r="B49" s="40"/>
    </row>
  </sheetData>
  <mergeCells count="7">
    <mergeCell ref="B1:D1"/>
    <mergeCell ref="G2:I2"/>
    <mergeCell ref="L2:Q2"/>
    <mergeCell ref="P11:Y11"/>
    <mergeCell ref="A26:M26"/>
    <mergeCell ref="S9:X9"/>
    <mergeCell ref="S10:X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A3:M40"/>
  <sheetViews>
    <sheetView zoomScale="60" zoomScaleNormal="100" workbookViewId="0">
      <selection activeCell="F20" sqref="F20:H27"/>
    </sheetView>
  </sheetViews>
  <sheetFormatPr defaultColWidth="11.19921875" defaultRowHeight="15.6"/>
  <cols>
    <col min="2" max="2" width="20" customWidth="1"/>
    <col min="3" max="3" width="22" customWidth="1"/>
    <col min="5" max="5" width="14.19921875" customWidth="1"/>
    <col min="6" max="6" width="21.09765625" bestFit="1" customWidth="1"/>
    <col min="7" max="11" width="16.19921875" customWidth="1"/>
    <col min="12" max="12" width="11.59765625" bestFit="1" customWidth="1"/>
  </cols>
  <sheetData>
    <row r="3" spans="1:13">
      <c r="A3" t="s">
        <v>23</v>
      </c>
    </row>
    <row r="4" spans="1:13" ht="18">
      <c r="E4" s="2"/>
      <c r="F4" s="98" t="s">
        <v>109</v>
      </c>
      <c r="G4" s="99" t="s">
        <v>110</v>
      </c>
      <c r="H4" s="99" t="s">
        <v>111</v>
      </c>
      <c r="I4" s="99" t="s">
        <v>112</v>
      </c>
      <c r="J4" s="99" t="s">
        <v>113</v>
      </c>
      <c r="K4" s="99" t="s">
        <v>114</v>
      </c>
    </row>
    <row r="5" spans="1:13" ht="18.600000000000001" thickBot="1">
      <c r="B5" s="17" t="s">
        <v>121</v>
      </c>
      <c r="C5" s="5" t="s">
        <v>122</v>
      </c>
      <c r="E5" s="3"/>
      <c r="F5" s="100"/>
      <c r="G5" s="101"/>
      <c r="H5" s="101"/>
      <c r="I5" s="101"/>
      <c r="J5" s="101"/>
      <c r="K5" s="101"/>
    </row>
    <row r="6" spans="1:13" ht="16.8" thickTop="1" thickBot="1">
      <c r="B6" s="102" t="s">
        <v>109</v>
      </c>
      <c r="C6" s="89">
        <v>7.0000000000000007E-2</v>
      </c>
      <c r="E6" s="86" t="s">
        <v>109</v>
      </c>
      <c r="F6" s="103">
        <v>1E-3</v>
      </c>
      <c r="G6" s="104">
        <v>2.9999999999999997E-4</v>
      </c>
      <c r="H6" s="104">
        <v>-2.9999999999999997E-4</v>
      </c>
      <c r="I6" s="104">
        <v>3.5E-4</v>
      </c>
      <c r="J6" s="104">
        <v>-3.5E-4</v>
      </c>
      <c r="K6" s="104">
        <v>4.0000000000000002E-4</v>
      </c>
    </row>
    <row r="7" spans="1:13" ht="16.2" thickBot="1">
      <c r="B7" s="102" t="s">
        <v>110</v>
      </c>
      <c r="C7" s="89">
        <v>0.12</v>
      </c>
      <c r="E7" s="86" t="s">
        <v>110</v>
      </c>
      <c r="F7" s="105">
        <v>2.9999999999999997E-4</v>
      </c>
      <c r="G7" s="106">
        <v>8.9999999999999993E-3</v>
      </c>
      <c r="H7" s="104">
        <v>4.0000000000000002E-4</v>
      </c>
      <c r="I7" s="104">
        <v>1.6000000000000001E-3</v>
      </c>
      <c r="J7" s="104">
        <v>-1.6000000000000001E-3</v>
      </c>
      <c r="K7" s="104">
        <v>5.9999999999999995E-4</v>
      </c>
      <c r="M7" t="s">
        <v>7</v>
      </c>
    </row>
    <row r="8" spans="1:13" ht="16.2" thickBot="1">
      <c r="B8" s="102" t="s">
        <v>111</v>
      </c>
      <c r="C8" s="89">
        <v>0.11</v>
      </c>
      <c r="E8" s="86" t="s">
        <v>111</v>
      </c>
      <c r="F8" s="105">
        <v>-2.9999999999999997E-4</v>
      </c>
      <c r="G8" s="105">
        <v>4.0000000000000002E-4</v>
      </c>
      <c r="H8" s="106">
        <v>8.0000000000000002E-3</v>
      </c>
      <c r="I8" s="104">
        <v>1.5E-3</v>
      </c>
      <c r="J8" s="104">
        <v>-5.4999999999999997E-3</v>
      </c>
      <c r="K8" s="104">
        <v>-6.9999999999999999E-4</v>
      </c>
    </row>
    <row r="9" spans="1:13" ht="16.2" thickBot="1">
      <c r="B9" s="102" t="s">
        <v>112</v>
      </c>
      <c r="C9" s="89">
        <v>0.14000000000000001</v>
      </c>
      <c r="E9" s="86" t="s">
        <v>112</v>
      </c>
      <c r="F9" s="105">
        <v>3.5E-4</v>
      </c>
      <c r="G9" s="105">
        <v>1.6000000000000001E-3</v>
      </c>
      <c r="H9" s="105">
        <v>1.5E-3</v>
      </c>
      <c r="I9" s="106">
        <v>1.2E-2</v>
      </c>
      <c r="J9" s="104">
        <v>-5.0000000000000001E-4</v>
      </c>
      <c r="K9" s="104">
        <v>8.0000000000000004E-4</v>
      </c>
    </row>
    <row r="10" spans="1:13" ht="16.2" thickBot="1">
      <c r="B10" s="102" t="s">
        <v>113</v>
      </c>
      <c r="C10" s="89">
        <v>0.14000000000000001</v>
      </c>
      <c r="E10" s="86" t="s">
        <v>113</v>
      </c>
      <c r="F10" s="105">
        <v>-3.5E-4</v>
      </c>
      <c r="G10" s="105">
        <v>-1.6000000000000001E-3</v>
      </c>
      <c r="H10" s="105">
        <v>-1.5E-3</v>
      </c>
      <c r="I10" s="105">
        <v>-5.0000000000000001E-4</v>
      </c>
      <c r="J10" s="106">
        <v>1.2E-2</v>
      </c>
      <c r="K10" s="104">
        <v>-8.0000000000000004E-4</v>
      </c>
    </row>
    <row r="11" spans="1:13" ht="16.2" thickBot="1">
      <c r="B11" s="102" t="s">
        <v>114</v>
      </c>
      <c r="C11" s="89">
        <v>0.09</v>
      </c>
      <c r="E11" s="86" t="s">
        <v>114</v>
      </c>
      <c r="F11" s="105">
        <v>4.0000000000000002E-4</v>
      </c>
      <c r="G11" s="105">
        <v>5.9999999999999995E-4</v>
      </c>
      <c r="H11" s="105">
        <v>-6.9999999999999999E-4</v>
      </c>
      <c r="I11" s="105">
        <v>8.0000000000000004E-4</v>
      </c>
      <c r="J11" s="105">
        <v>-8.0000000000000004E-4</v>
      </c>
      <c r="K11" s="106">
        <v>5.0000000000000001E-3</v>
      </c>
    </row>
    <row r="12" spans="1:13" ht="17.399999999999999">
      <c r="E12" s="1"/>
      <c r="F12" s="74" t="s">
        <v>8</v>
      </c>
      <c r="G12" s="74"/>
      <c r="H12" s="74"/>
      <c r="I12" s="74"/>
      <c r="J12" s="74"/>
      <c r="K12" s="74"/>
    </row>
    <row r="14" spans="1:13" ht="17.399999999999999">
      <c r="B14" s="73" t="s">
        <v>115</v>
      </c>
      <c r="C14" s="73"/>
      <c r="D14" s="73"/>
      <c r="F14" s="71" t="s">
        <v>136</v>
      </c>
      <c r="G14" s="71"/>
      <c r="H14" s="71"/>
      <c r="I14" s="71"/>
      <c r="J14" s="71"/>
      <c r="K14" s="71"/>
      <c r="L14" s="71"/>
    </row>
    <row r="15" spans="1:13">
      <c r="B15" s="57" t="s">
        <v>138</v>
      </c>
      <c r="C15" s="57"/>
      <c r="D15" s="57"/>
      <c r="F15" s="7" t="s">
        <v>120</v>
      </c>
      <c r="G15" s="8" t="s">
        <v>9</v>
      </c>
      <c r="H15" s="8" t="s">
        <v>10</v>
      </c>
      <c r="I15" s="8" t="s">
        <v>11</v>
      </c>
      <c r="J15" s="8" t="s">
        <v>12</v>
      </c>
      <c r="K15" s="8" t="s">
        <v>13</v>
      </c>
      <c r="L15" s="8" t="s">
        <v>14</v>
      </c>
    </row>
    <row r="16" spans="1:13">
      <c r="B16" s="107">
        <f>SUMPRODUCT(G15:L15,G16:L16)</f>
        <v>0</v>
      </c>
      <c r="C16" s="107" t="s">
        <v>19</v>
      </c>
      <c r="D16" s="107">
        <v>11</v>
      </c>
      <c r="F16" s="9" t="s">
        <v>15</v>
      </c>
      <c r="G16" s="88">
        <v>0.23533212869626877</v>
      </c>
      <c r="H16" s="88">
        <v>0.13741167831001388</v>
      </c>
      <c r="I16" s="88">
        <v>0.16843412568289601</v>
      </c>
      <c r="J16" s="88">
        <v>0.11588175920969017</v>
      </c>
      <c r="K16" s="88">
        <v>0.20525408316771265</v>
      </c>
      <c r="L16" s="88">
        <v>0.13768622493341864</v>
      </c>
    </row>
    <row r="17" spans="1:12">
      <c r="B17" s="108" t="s">
        <v>20</v>
      </c>
      <c r="C17" s="108"/>
      <c r="D17" s="108"/>
      <c r="F17" s="9" t="s">
        <v>16</v>
      </c>
      <c r="G17" s="6">
        <v>7</v>
      </c>
      <c r="H17" s="6">
        <v>12</v>
      </c>
      <c r="I17" s="6">
        <v>11</v>
      </c>
      <c r="J17" s="6">
        <v>15</v>
      </c>
      <c r="K17" s="6">
        <v>14</v>
      </c>
      <c r="L17" s="6">
        <v>9</v>
      </c>
    </row>
    <row r="18" spans="1:12">
      <c r="B18" s="107">
        <f>SUM(G15:L15)</f>
        <v>0</v>
      </c>
      <c r="C18" s="107" t="s">
        <v>21</v>
      </c>
      <c r="D18" s="107">
        <v>1</v>
      </c>
    </row>
    <row r="20" spans="1:12" ht="18">
      <c r="F20" s="10" t="s">
        <v>120</v>
      </c>
      <c r="G20" s="10" t="s">
        <v>17</v>
      </c>
      <c r="H20" s="10" t="s">
        <v>119</v>
      </c>
    </row>
    <row r="21" spans="1:12" ht="16.2" thickBot="1">
      <c r="F21" s="86" t="s">
        <v>109</v>
      </c>
      <c r="G21" s="87">
        <f>G16</f>
        <v>0.23533212869626877</v>
      </c>
      <c r="H21" s="87">
        <f t="shared" ref="H21:H26" si="0">G21*10000</f>
        <v>2353.3212869626877</v>
      </c>
    </row>
    <row r="22" spans="1:12" ht="16.2" thickBot="1">
      <c r="F22" s="86" t="s">
        <v>110</v>
      </c>
      <c r="G22" s="87">
        <f>H16</f>
        <v>0.13741167831001388</v>
      </c>
      <c r="H22" s="87">
        <f t="shared" si="0"/>
        <v>1374.1167831001389</v>
      </c>
    </row>
    <row r="23" spans="1:12" ht="16.2" thickBot="1">
      <c r="F23" s="86" t="s">
        <v>111</v>
      </c>
      <c r="G23" s="87">
        <f>I16</f>
        <v>0.16843412568289601</v>
      </c>
      <c r="H23" s="87">
        <f t="shared" si="0"/>
        <v>1684.34125682896</v>
      </c>
    </row>
    <row r="24" spans="1:12" ht="16.2" thickBot="1">
      <c r="F24" s="86" t="s">
        <v>112</v>
      </c>
      <c r="G24" s="87">
        <f>J16</f>
        <v>0.11588175920969017</v>
      </c>
      <c r="H24" s="87">
        <f t="shared" si="0"/>
        <v>1158.8175920969018</v>
      </c>
      <c r="J24" s="11"/>
    </row>
    <row r="25" spans="1:12" ht="16.2" thickBot="1">
      <c r="F25" s="86" t="s">
        <v>113</v>
      </c>
      <c r="G25" s="87">
        <f>K16</f>
        <v>0.20525408316771265</v>
      </c>
      <c r="H25" s="87">
        <f t="shared" si="0"/>
        <v>2052.5408316771263</v>
      </c>
      <c r="J25" s="72" t="s">
        <v>137</v>
      </c>
      <c r="K25" s="72"/>
    </row>
    <row r="26" spans="1:12" ht="16.2" thickBot="1">
      <c r="F26" s="86" t="s">
        <v>114</v>
      </c>
      <c r="G26" s="87">
        <f>L16</f>
        <v>0.13768622493341864</v>
      </c>
      <c r="H26" s="87">
        <f t="shared" si="0"/>
        <v>1376.8622493341863</v>
      </c>
      <c r="J26" s="90" cm="1">
        <f t="array" ref="J26">(MMULT(TRANSPOSE(G21:G26), MMULT(F6:K11,G21:G26)))</f>
        <v>9.6311190611458072E-4</v>
      </c>
      <c r="K26" s="90"/>
    </row>
    <row r="27" spans="1:12">
      <c r="F27" s="9" t="s">
        <v>18</v>
      </c>
      <c r="G27" s="87">
        <f>SUM(G21:G26)</f>
        <v>1</v>
      </c>
      <c r="H27" s="87">
        <f>SUM(H21:H26)</f>
        <v>10000</v>
      </c>
    </row>
    <row r="29" spans="1:12">
      <c r="A29" t="s">
        <v>22</v>
      </c>
    </row>
    <row r="33" spans="1:3">
      <c r="A33" t="s">
        <v>116</v>
      </c>
      <c r="B33" s="12" t="s">
        <v>117</v>
      </c>
      <c r="C33" s="13" t="s">
        <v>118</v>
      </c>
    </row>
    <row r="34" spans="1:3">
      <c r="A34" s="4"/>
      <c r="B34" s="15">
        <v>0.09</v>
      </c>
      <c r="C34" s="14">
        <v>2.12E-2</v>
      </c>
    </row>
    <row r="35" spans="1:3">
      <c r="A35" s="4"/>
      <c r="B35" s="15">
        <v>0.1</v>
      </c>
      <c r="C35" s="14">
        <v>2.3199999999999998E-2</v>
      </c>
    </row>
    <row r="36" spans="1:3">
      <c r="A36" s="4"/>
      <c r="B36" s="109">
        <v>0.11</v>
      </c>
      <c r="C36" s="14">
        <v>2.8680000000000001E-2</v>
      </c>
    </row>
    <row r="37" spans="1:3">
      <c r="A37" s="4"/>
      <c r="B37" s="15">
        <v>0.115</v>
      </c>
      <c r="C37" s="14">
        <v>3.2140000000000002E-2</v>
      </c>
    </row>
    <row r="38" spans="1:3">
      <c r="A38" s="4"/>
      <c r="B38" s="15">
        <v>0.12</v>
      </c>
      <c r="C38" s="14">
        <v>3.6119999999999999E-2</v>
      </c>
    </row>
    <row r="39" spans="1:3">
      <c r="A39" s="4"/>
      <c r="B39" s="15">
        <v>0.13</v>
      </c>
      <c r="C39" s="14">
        <v>4.9860000000000002E-2</v>
      </c>
    </row>
    <row r="40" spans="1:3">
      <c r="B40" s="110">
        <v>0.14000000000000001</v>
      </c>
      <c r="C40" s="16">
        <v>7.5829999999999995E-2</v>
      </c>
    </row>
  </sheetData>
  <mergeCells count="13">
    <mergeCell ref="F12:K12"/>
    <mergeCell ref="F4:F5"/>
    <mergeCell ref="G4:G5"/>
    <mergeCell ref="H4:H5"/>
    <mergeCell ref="I4:I5"/>
    <mergeCell ref="J4:J5"/>
    <mergeCell ref="K4:K5"/>
    <mergeCell ref="F14:L14"/>
    <mergeCell ref="J25:K25"/>
    <mergeCell ref="J26:K26"/>
    <mergeCell ref="B14:D14"/>
    <mergeCell ref="B15:D15"/>
    <mergeCell ref="B17:D17"/>
  </mergeCells>
  <conditionalFormatting sqref="F6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Part1-2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Jain</dc:creator>
  <cp:lastModifiedBy>Abhinav Jain</cp:lastModifiedBy>
  <dcterms:created xsi:type="dcterms:W3CDTF">2020-12-01T18:44:30Z</dcterms:created>
  <dcterms:modified xsi:type="dcterms:W3CDTF">2022-06-30T13:50:30Z</dcterms:modified>
</cp:coreProperties>
</file>