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2.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01cff15b875b358e/Documents/"/>
    </mc:Choice>
  </mc:AlternateContent>
  <xr:revisionPtr revIDLastSave="3258" documentId="8_{20F57945-9A35-4851-BE89-584C820FD15C}" xr6:coauthVersionLast="47" xr6:coauthVersionMax="47" xr10:uidLastSave="{4B9DA92C-2477-45F3-96CE-98D399E6A00D}"/>
  <bookViews>
    <workbookView xWindow="-119" yWindow="-119" windowWidth="28741" windowHeight="15543" activeTab="8" xr2:uid="{C5A71271-E4AF-4AF1-90C7-366895B7B05A}"/>
  </bookViews>
  <sheets>
    <sheet name="COMBO CHAT" sheetId="6" r:id="rId1"/>
    <sheet name="waterfall" sheetId="7" r:id="rId2"/>
    <sheet name="pie chat" sheetId="9" r:id="rId3"/>
    <sheet name="map" sheetId="10" r:id="rId4"/>
    <sheet name="top5" sheetId="11" r:id="rId5"/>
    <sheet name="yoy" sheetId="16" r:id="rId6"/>
    <sheet name="kpi" sheetId="14" r:id="rId7"/>
    <sheet name="dashboard" sheetId="17" r:id="rId8"/>
    <sheet name="data analysis" sheetId="1" r:id="rId9"/>
  </sheets>
  <definedNames>
    <definedName name="_xlchart.v1.0" hidden="1">waterfall!$D$4:$D$7</definedName>
    <definedName name="_xlchart.v1.1" hidden="1">waterfall!$E$3</definedName>
    <definedName name="_xlchart.v1.11" hidden="1">waterfall!$D$4:$D$7</definedName>
    <definedName name="_xlchart.v1.12" hidden="1">waterfall!$E$3</definedName>
    <definedName name="_xlchart.v1.13" hidden="1">waterfall!$E$4:$E$7</definedName>
    <definedName name="_xlchart.v1.2" hidden="1">waterfall!$E$4:$E$7</definedName>
    <definedName name="_xlchart.v5.10" hidden="1">map!$E$4:$E$40</definedName>
    <definedName name="_xlchart.v5.3" hidden="1">map!$D$3</definedName>
    <definedName name="_xlchart.v5.4" hidden="1">map!$D$4:$D$40</definedName>
    <definedName name="_xlchart.v5.5" hidden="1">map!$E$3</definedName>
    <definedName name="_xlchart.v5.6" hidden="1">map!$E$4:$E$40</definedName>
    <definedName name="_xlchart.v5.7" hidden="1">map!$D$3</definedName>
    <definedName name="_xlchart.v5.8" hidden="1">map!$D$4:$D$40</definedName>
    <definedName name="_xlchart.v5.9" hidden="1">map!$E$3</definedName>
    <definedName name="Slicer_Region">#N/A</definedName>
    <definedName name="Slicer_Segment">#N/A</definedName>
    <definedName name="Slicer_year1">#N/A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 i="16" l="1"/>
  <c r="I8" i="16"/>
  <c r="M8" i="16"/>
  <c r="L8" i="16"/>
  <c r="K8" i="16"/>
  <c r="N17" i="14"/>
  <c r="K17" i="14"/>
  <c r="H17" i="14"/>
  <c r="E17" i="14"/>
  <c r="B17" i="14"/>
  <c r="W802" i="1"/>
  <c r="X802" i="1"/>
  <c r="X3" i="1"/>
  <c r="X2"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W2" i="1"/>
  <c r="W3" i="1"/>
  <c r="W4" i="1"/>
  <c r="W5" i="1"/>
  <c r="W6" i="1"/>
  <c r="W7" i="1"/>
  <c r="W8" i="1"/>
  <c r="W9" i="1"/>
  <c r="W10" i="1"/>
  <c r="W11" i="1"/>
  <c r="W12" i="1"/>
  <c r="W13" i="1"/>
  <c r="W14" i="1"/>
  <c r="W15" i="1"/>
  <c r="W16" i="1"/>
  <c r="W17" i="1"/>
  <c r="W18" i="1"/>
  <c r="W19" i="1"/>
  <c r="W20" i="1"/>
  <c r="W21" i="1"/>
  <c r="W22"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E5" i="10"/>
  <c r="E6" i="10"/>
  <c r="E7" i="10"/>
  <c r="E8" i="10"/>
  <c r="E9" i="10"/>
  <c r="E4" i="10"/>
  <c r="D5" i="10"/>
  <c r="D6" i="10"/>
  <c r="D7" i="10"/>
  <c r="D8" i="10"/>
  <c r="D9" i="10"/>
  <c r="D4" i="10"/>
  <c r="D7" i="7"/>
  <c r="D5" i="7"/>
  <c r="D6" i="7"/>
  <c r="D4" i="7"/>
  <c r="E7" i="7"/>
  <c r="E4" i="7"/>
  <c r="E5" i="7"/>
  <c r="E6" i="7"/>
  <c r="V803" i="1"/>
</calcChain>
</file>

<file path=xl/sharedStrings.xml><?xml version="1.0" encoding="utf-8"?>
<sst xmlns="http://schemas.openxmlformats.org/spreadsheetml/2006/main" count="11627" uniqueCount="2113">
  <si>
    <t>months</t>
  </si>
  <si>
    <t>Sum of Sales</t>
  </si>
  <si>
    <t>Sum of Profit</t>
  </si>
  <si>
    <t>Jan</t>
  </si>
  <si>
    <t>Feb</t>
  </si>
  <si>
    <t>Mar</t>
  </si>
  <si>
    <t>Apr</t>
  </si>
  <si>
    <t>May</t>
  </si>
  <si>
    <t>Jun</t>
  </si>
  <si>
    <t>Jul</t>
  </si>
  <si>
    <t>Aug</t>
  </si>
  <si>
    <t>Sep</t>
  </si>
  <si>
    <t>Oct</t>
  </si>
  <si>
    <t>Nov</t>
  </si>
  <si>
    <t>Dec</t>
  </si>
  <si>
    <t>Grand Total</t>
  </si>
  <si>
    <t>Category</t>
  </si>
  <si>
    <t>category</t>
  </si>
  <si>
    <t>PROFIT</t>
  </si>
  <si>
    <t>Furniture</t>
  </si>
  <si>
    <t>Office Supplies</t>
  </si>
  <si>
    <t>Technology</t>
  </si>
  <si>
    <t>State</t>
  </si>
  <si>
    <t>state</t>
  </si>
  <si>
    <t>sales</t>
  </si>
  <si>
    <t>Arizona</t>
  </si>
  <si>
    <t>California</t>
  </si>
  <si>
    <t>Colorado</t>
  </si>
  <si>
    <t>Delaware</t>
  </si>
  <si>
    <t>Georgia</t>
  </si>
  <si>
    <t>Illinois</t>
  </si>
  <si>
    <t>Indiana</t>
  </si>
  <si>
    <t>Maryland</t>
  </si>
  <si>
    <t>Massachusetts</t>
  </si>
  <si>
    <t>Michigan</t>
  </si>
  <si>
    <t>New Hampshire</t>
  </si>
  <si>
    <t>New York</t>
  </si>
  <si>
    <t>North Carolina</t>
  </si>
  <si>
    <t>Ohio</t>
  </si>
  <si>
    <t>Oklahoma</t>
  </si>
  <si>
    <t>Oregon</t>
  </si>
  <si>
    <t>Pennsylvania</t>
  </si>
  <si>
    <t>Tennessee</t>
  </si>
  <si>
    <t>Texas</t>
  </si>
  <si>
    <t>Virginia</t>
  </si>
  <si>
    <t>Washington</t>
  </si>
  <si>
    <t>Sub_Category</t>
  </si>
  <si>
    <t>Storage</t>
  </si>
  <si>
    <t>Tables</t>
  </si>
  <si>
    <t>Copiers</t>
  </si>
  <si>
    <t>Chairs</t>
  </si>
  <si>
    <t>Phones</t>
  </si>
  <si>
    <t>Sum of Quantity</t>
  </si>
  <si>
    <t>Count of Order_ID</t>
  </si>
  <si>
    <t>Order_ID</t>
  </si>
  <si>
    <t>order_date</t>
  </si>
  <si>
    <t>Ship_Date</t>
  </si>
  <si>
    <t>Ship_Mode</t>
  </si>
  <si>
    <t>Segment</t>
  </si>
  <si>
    <t>Country</t>
  </si>
  <si>
    <t>City</t>
  </si>
  <si>
    <t>Postal_Code</t>
  </si>
  <si>
    <t>Region</t>
  </si>
  <si>
    <t>Product_ID</t>
  </si>
  <si>
    <t>Product_Name</t>
  </si>
  <si>
    <t>Sales</t>
  </si>
  <si>
    <t>Quantity</t>
  </si>
  <si>
    <t>Discount</t>
  </si>
  <si>
    <t>Profit</t>
  </si>
  <si>
    <t>Person</t>
  </si>
  <si>
    <t>Returned</t>
  </si>
  <si>
    <t>total_cost</t>
  </si>
  <si>
    <t>price_per_unit</t>
  </si>
  <si>
    <t>profit margin</t>
  </si>
  <si>
    <t>year</t>
  </si>
  <si>
    <t>CA-2016-111682</t>
  </si>
  <si>
    <t>6/17/2016</t>
  </si>
  <si>
    <t>6/18/2016</t>
  </si>
  <si>
    <t>First Class</t>
  </si>
  <si>
    <t>Consumer</t>
  </si>
  <si>
    <t>United States</t>
  </si>
  <si>
    <t>Troy</t>
  </si>
  <si>
    <t>East</t>
  </si>
  <si>
    <t>OFF-AR-10001868</t>
  </si>
  <si>
    <t>Art</t>
  </si>
  <si>
    <t>Prang Dustless Chalk Sticks</t>
  </si>
  <si>
    <t>Chuck Magee</t>
  </si>
  <si>
    <t>No</t>
  </si>
  <si>
    <t>CA-2017-159954</t>
  </si>
  <si>
    <t>9/14/2017</t>
  </si>
  <si>
    <t>Standard Class</t>
  </si>
  <si>
    <t>Atlanta</t>
  </si>
  <si>
    <t>South</t>
  </si>
  <si>
    <t>OFF-BI-10004876</t>
  </si>
  <si>
    <t>Binders</t>
  </si>
  <si>
    <t>Wilson Jones Suede Grain Vinyl Binders</t>
  </si>
  <si>
    <t>Cassandra Brandow</t>
  </si>
  <si>
    <t>CA-2017-154214</t>
  </si>
  <si>
    <t>3/20/2017</t>
  </si>
  <si>
    <t>3/25/2017</t>
  </si>
  <si>
    <t>Second Class</t>
  </si>
  <si>
    <t>Columbus</t>
  </si>
  <si>
    <t>Central</t>
  </si>
  <si>
    <t>FUR-FU-10000206</t>
  </si>
  <si>
    <t>Furnishings</t>
  </si>
  <si>
    <t>GE General Purpose, Extra Long Life, Showcase &amp; Floodlight Incandescent Bulbs</t>
  </si>
  <si>
    <t>Kelly Williams</t>
  </si>
  <si>
    <t>CA-2017-156391</t>
  </si>
  <si>
    <t>9/26/2017</t>
  </si>
  <si>
    <t>9/28/2017</t>
  </si>
  <si>
    <t>Home Office</t>
  </si>
  <si>
    <t>Salem</t>
  </si>
  <si>
    <t>West</t>
  </si>
  <si>
    <t>OFF-AR-10003251</t>
  </si>
  <si>
    <t>Prang Drawing Pencil Set</t>
  </si>
  <si>
    <t>Anna Andreadi</t>
  </si>
  <si>
    <t>US-2015-128090</t>
  </si>
  <si>
    <t>8/16/2015</t>
  </si>
  <si>
    <t>8/22/2015</t>
  </si>
  <si>
    <t>Phoenix</t>
  </si>
  <si>
    <t>OFF-AR-10002255</t>
  </si>
  <si>
    <t>Newell 346</t>
  </si>
  <si>
    <t>CA-2016-145583</t>
  </si>
  <si>
    <t>10/13/2016</t>
  </si>
  <si>
    <t>10/19/2016</t>
  </si>
  <si>
    <t>Roseville</t>
  </si>
  <si>
    <t>OFF-FA-10002988</t>
  </si>
  <si>
    <t>Fasteners</t>
  </si>
  <si>
    <t>Ideal Clamps</t>
  </si>
  <si>
    <t>CA-2014-133690</t>
  </si>
  <si>
    <t>Denver</t>
  </si>
  <si>
    <t>OFF-AP-10003622</t>
  </si>
  <si>
    <t>Appliances</t>
  </si>
  <si>
    <t>Bravo II Megaboss 12-Amp Hard Body Upright, Replacement Belts, 2 Belts per Pack</t>
  </si>
  <si>
    <t>CA-2015-144267</t>
  </si>
  <si>
    <t>8/21/2015</t>
  </si>
  <si>
    <t>8/23/2015</t>
  </si>
  <si>
    <t>San Francisco</t>
  </si>
  <si>
    <t>OFF-PA-10003657</t>
  </si>
  <si>
    <t>Paper</t>
  </si>
  <si>
    <t>Xerox 1927</t>
  </si>
  <si>
    <t>CA-2016-105291</t>
  </si>
  <si>
    <t>10/30/2016</t>
  </si>
  <si>
    <t>San Luis Obispo</t>
  </si>
  <si>
    <t>OFF-FA-10003059</t>
  </si>
  <si>
    <t>Assorted Color Push Pins</t>
  </si>
  <si>
    <t>CA-2014-148950</t>
  </si>
  <si>
    <t>12/14/2014</t>
  </si>
  <si>
    <t>12/19/2014</t>
  </si>
  <si>
    <t>Chicago</t>
  </si>
  <si>
    <t>CA-2017-100111</t>
  </si>
  <si>
    <t>9/20/2017</t>
  </si>
  <si>
    <t>New York City</t>
  </si>
  <si>
    <t>OFF-FA-10000304</t>
  </si>
  <si>
    <t>Advantus Push Pins</t>
  </si>
  <si>
    <t>CA-2016-151372</t>
  </si>
  <si>
    <t>Redondo Beach</t>
  </si>
  <si>
    <t>CA-2017-145772</t>
  </si>
  <si>
    <t>Corporate</t>
  </si>
  <si>
    <t>Los Angeles</t>
  </si>
  <si>
    <t>OFF-BI-10002049</t>
  </si>
  <si>
    <t>UniKeep View Case Binders</t>
  </si>
  <si>
    <t>CA-2016-114307</t>
  </si>
  <si>
    <t>7/22/2016</t>
  </si>
  <si>
    <t>7/26/2016</t>
  </si>
  <si>
    <t>Columbia</t>
  </si>
  <si>
    <t>OFF-BI-10002012</t>
  </si>
  <si>
    <t>Wilson Jones Easy Flow II Sheet Lifters</t>
  </si>
  <si>
    <t>CA-2014-123253</t>
  </si>
  <si>
    <t>8/22/2014</t>
  </si>
  <si>
    <t>8/25/2014</t>
  </si>
  <si>
    <t>Lakewood</t>
  </si>
  <si>
    <t>OFF-AR-10002804</t>
  </si>
  <si>
    <t>Faber Castell Col-Erase Pencils</t>
  </si>
  <si>
    <t>CA-2017-147452</t>
  </si>
  <si>
    <t>9/30/2017</t>
  </si>
  <si>
    <t>Seattle</t>
  </si>
  <si>
    <t>OFF-AP-10001626</t>
  </si>
  <si>
    <t>Commercial WindTunnel Clean Air Upright Vacuum, Replacement Belts, Filtration Bags</t>
  </si>
  <si>
    <t>CA-2014-142769</t>
  </si>
  <si>
    <t>9/13/2014</t>
  </si>
  <si>
    <t>Same Day</t>
  </si>
  <si>
    <t>OFF-FA-10000840</t>
  </si>
  <si>
    <t>OIC Thumb-Tacks</t>
  </si>
  <si>
    <t>CA-2017-107825</t>
  </si>
  <si>
    <t>11/18/2017</t>
  </si>
  <si>
    <t>Milwaukee</t>
  </si>
  <si>
    <t>Wisconsin</t>
  </si>
  <si>
    <t>US-2017-118087</t>
  </si>
  <si>
    <t>9/13/2017</t>
  </si>
  <si>
    <t>Philadelphia</t>
  </si>
  <si>
    <t>OFF-AR-10003602</t>
  </si>
  <si>
    <t>Quartet Omega Colored Chalk, 12/Pack</t>
  </si>
  <si>
    <t>CA-2015-105158</t>
  </si>
  <si>
    <t>Rochester</t>
  </si>
  <si>
    <t>Minnesota</t>
  </si>
  <si>
    <t>FUR-FU-10001706</t>
  </si>
  <si>
    <t>Longer-Life Soft White Bulbs</t>
  </si>
  <si>
    <t>OFF-LA-10000452</t>
  </si>
  <si>
    <t>Labels</t>
  </si>
  <si>
    <t>Avery 488</t>
  </si>
  <si>
    <t>CA-2015-149636</t>
  </si>
  <si>
    <t>Colorado Springs</t>
  </si>
  <si>
    <t>OFF-BI-10002764</t>
  </si>
  <si>
    <t>Recycled Pressboard Report Cover with Reinforced Top Hinge</t>
  </si>
  <si>
    <t>CA-2016-114727</t>
  </si>
  <si>
    <t>7/18/2016</t>
  </si>
  <si>
    <t>7/24/2016</t>
  </si>
  <si>
    <t>OFF-BI-10004967</t>
  </si>
  <si>
    <t>Round Ring Binders</t>
  </si>
  <si>
    <t>CA-2015-141593</t>
  </si>
  <si>
    <t>12/14/2015</t>
  </si>
  <si>
    <t>12/16/2015</t>
  </si>
  <si>
    <t>OFF-PA-10004983</t>
  </si>
  <si>
    <t>Xerox 23</t>
  </si>
  <si>
    <t>CA-2016-109806</t>
  </si>
  <si>
    <t>9/17/2016</t>
  </si>
  <si>
    <t>9/22/2016</t>
  </si>
  <si>
    <t>OFF-PA-10000304</t>
  </si>
  <si>
    <t>Xerox 1995</t>
  </si>
  <si>
    <t>CA-2017-123491</t>
  </si>
  <si>
    <t>10/30/2017</t>
  </si>
  <si>
    <t>OFF-PA-10003424</t>
  </si>
  <si>
    <t>"While you Were Out" Message Book, One Form per Page</t>
  </si>
  <si>
    <t>CA-2016-165330</t>
  </si>
  <si>
    <t>Anaheim</t>
  </si>
  <si>
    <t>OFF-BI-10002897</t>
  </si>
  <si>
    <t>Black Avery Memo-Size 3-Ring Binder, 5 1/2" x 8 1/2"</t>
  </si>
  <si>
    <t>CA-2015-169397</t>
  </si>
  <si>
    <t>12/24/2015</t>
  </si>
  <si>
    <t>12/27/2015</t>
  </si>
  <si>
    <t>Dublin</t>
  </si>
  <si>
    <t>OFF-FA-10000585</t>
  </si>
  <si>
    <t>OIC Bulk Pack Metal Binder Clips</t>
  </si>
  <si>
    <t>CA-2015-164882</t>
  </si>
  <si>
    <t>10/31/2015</t>
  </si>
  <si>
    <t>Redlands</t>
  </si>
  <si>
    <t>OFF-AR-10004272</t>
  </si>
  <si>
    <t>Newell 308</t>
  </si>
  <si>
    <t>CA-2017-141929</t>
  </si>
  <si>
    <t>TEC-PH-10002185</t>
  </si>
  <si>
    <t>QVS USB Car Charger 2-Port 2.1Amp for iPod/iPhone/iPad/iPad 2/iPad 3</t>
  </si>
  <si>
    <t>OFF-LA-10003720</t>
  </si>
  <si>
    <t>Avery 487</t>
  </si>
  <si>
    <t>CA-2017-128965</t>
  </si>
  <si>
    <t>4/17/2017</t>
  </si>
  <si>
    <t>4/22/2017</t>
  </si>
  <si>
    <t>OFF-LA-10001404</t>
  </si>
  <si>
    <t>Avery 517</t>
  </si>
  <si>
    <t>CA-2015-112144</t>
  </si>
  <si>
    <t>6/28/2015</t>
  </si>
  <si>
    <t>Gilbert</t>
  </si>
  <si>
    <t>OFF-LA-10000443</t>
  </si>
  <si>
    <t>Avery 501</t>
  </si>
  <si>
    <t>CA-2017-103380</t>
  </si>
  <si>
    <t>11/21/2017</t>
  </si>
  <si>
    <t>11/25/2017</t>
  </si>
  <si>
    <t>Pasadena</t>
  </si>
  <si>
    <t>OFF-AR-10003856</t>
  </si>
  <si>
    <t>Newell 344</t>
  </si>
  <si>
    <t>CA-2017-167395</t>
  </si>
  <si>
    <t>Lowell</t>
  </si>
  <si>
    <t>OFF-SU-10001935</t>
  </si>
  <si>
    <t>Supplies</t>
  </si>
  <si>
    <t>Staple remover</t>
  </si>
  <si>
    <t>US-2016-111528</t>
  </si>
  <si>
    <t>12/30/2016</t>
  </si>
  <si>
    <t>OFF-BI-10002194</t>
  </si>
  <si>
    <t>Cardinal Hold-It CD Pocket</t>
  </si>
  <si>
    <t>US-2016-105578</t>
  </si>
  <si>
    <t>5/30/2016</t>
  </si>
  <si>
    <t>Parker</t>
  </si>
  <si>
    <t>OFF-BI-10000831</t>
  </si>
  <si>
    <t>Storex Flexible Poly Binders with Double Pockets</t>
  </si>
  <si>
    <t>CA-2016-136483</t>
  </si>
  <si>
    <t>Knoxville</t>
  </si>
  <si>
    <t>OFF-AR-10000940</t>
  </si>
  <si>
    <t>Newell 343</t>
  </si>
  <si>
    <t>CA-2017-127306</t>
  </si>
  <si>
    <t>1/14/2017</t>
  </si>
  <si>
    <t>1/18/2017</t>
  </si>
  <si>
    <t>Johnson City</t>
  </si>
  <si>
    <t>OFF-BI-10003727</t>
  </si>
  <si>
    <t>Avery Durable Slant Ring Binders With Label Holder</t>
  </si>
  <si>
    <t>CA-2015-168564</t>
  </si>
  <si>
    <t>OFF-BI-10004970</t>
  </si>
  <si>
    <t>ACCOHIDE 3-Ring Binder, Blue, 1"</t>
  </si>
  <si>
    <t>OFF-BI-10002557</t>
  </si>
  <si>
    <t>Presstex Flexible Ring Binders</t>
  </si>
  <si>
    <t>CA-2014-103744</t>
  </si>
  <si>
    <t>2/23/2014</t>
  </si>
  <si>
    <t>2/27/2014</t>
  </si>
  <si>
    <t>El Paso</t>
  </si>
  <si>
    <t>OFF-LA-10004425</t>
  </si>
  <si>
    <t>Staple-on labels</t>
  </si>
  <si>
    <t>CA-2017-131492</t>
  </si>
  <si>
    <t>10/19/2017</t>
  </si>
  <si>
    <t>10/24/2017</t>
  </si>
  <si>
    <t>OFF-EN-10002973</t>
  </si>
  <si>
    <t>Envelopes</t>
  </si>
  <si>
    <t>Ampad #10 Peel &amp; Seel Holiday Envelopes</t>
  </si>
  <si>
    <t>CA-2017-108931</t>
  </si>
  <si>
    <t>9/19/2017</t>
  </si>
  <si>
    <t>OFF-PA-10002741</t>
  </si>
  <si>
    <t>Xerox 1980</t>
  </si>
  <si>
    <t>CA-2017-166093</t>
  </si>
  <si>
    <t>8/17/2017</t>
  </si>
  <si>
    <t>8/24/2017</t>
  </si>
  <si>
    <t>Brentwood</t>
  </si>
  <si>
    <t>OFF-PA-10003893</t>
  </si>
  <si>
    <t>Xerox 1962</t>
  </si>
  <si>
    <t>CA-2016-126732</t>
  </si>
  <si>
    <t>OFF-BI-10001553</t>
  </si>
  <si>
    <t>SpineVue Locking Slant-D Ring Binders by Cardinal</t>
  </si>
  <si>
    <t>CA-2017-101574</t>
  </si>
  <si>
    <t>CA-2015-123568</t>
  </si>
  <si>
    <t>11/14/2015</t>
  </si>
  <si>
    <t>West Jordan</t>
  </si>
  <si>
    <t>Utah</t>
  </si>
  <si>
    <t>OFF-FA-10002701</t>
  </si>
  <si>
    <t>Alliance Rubber Bands</t>
  </si>
  <si>
    <t>US-2014-143287</t>
  </si>
  <si>
    <t>11/17/2014</t>
  </si>
  <si>
    <t>New Rochelle</t>
  </si>
  <si>
    <t>OFF-SU-10001574</t>
  </si>
  <si>
    <t>Acme Value Line Scissors</t>
  </si>
  <si>
    <t>CA-2017-131807</t>
  </si>
  <si>
    <t>Chico</t>
  </si>
  <si>
    <t>TEC-PH-10000702</t>
  </si>
  <si>
    <t>Square Credit Card Reader, 4 1/2" x 4 1/2" x 1", White</t>
  </si>
  <si>
    <t>CA-2016-105585</t>
  </si>
  <si>
    <t>8/26/2016</t>
  </si>
  <si>
    <t>8/27/2016</t>
  </si>
  <si>
    <t>San Jose</t>
  </si>
  <si>
    <t>OFF-FA-10002983</t>
  </si>
  <si>
    <t>Advantus SlideClip Paper Clips</t>
  </si>
  <si>
    <t>OFF-BI-10002432</t>
  </si>
  <si>
    <t>Wilson Jones Standard D-Ring Binders</t>
  </si>
  <si>
    <t>OFF-FA-10004248</t>
  </si>
  <si>
    <t>Advantus T-Pin Paper Clips</t>
  </si>
  <si>
    <t>CA-2016-124527</t>
  </si>
  <si>
    <t>11/16/2016</t>
  </si>
  <si>
    <t>11/17/2016</t>
  </si>
  <si>
    <t>CA-2014-141726</t>
  </si>
  <si>
    <t>7/20/2014</t>
  </si>
  <si>
    <t>7/22/2014</t>
  </si>
  <si>
    <t>San Diego</t>
  </si>
  <si>
    <t>OFF-BI-10001982</t>
  </si>
  <si>
    <t>Wilson Jones Custom Binder Spines &amp; Labels</t>
  </si>
  <si>
    <t>CA-2017-131618</t>
  </si>
  <si>
    <t>6/17/2017</t>
  </si>
  <si>
    <t>6/20/2017</t>
  </si>
  <si>
    <t>Skokie</t>
  </si>
  <si>
    <t>OFF-BI-10000546</t>
  </si>
  <si>
    <t>Avery Durable Binders</t>
  </si>
  <si>
    <t>OFF-PA-10003845</t>
  </si>
  <si>
    <t>Xerox 1987</t>
  </si>
  <si>
    <t>OFF-PA-10001838</t>
  </si>
  <si>
    <t>Adams Telephone Message Book W/Dividers/Space For Phone Numbers, 5 1/4"X8 1/2", 300/Messages</t>
  </si>
  <si>
    <t>US-2014-164763</t>
  </si>
  <si>
    <t>3/17/2014</t>
  </si>
  <si>
    <t>3/21/2014</t>
  </si>
  <si>
    <t>Jackson</t>
  </si>
  <si>
    <t>Mississippi</t>
  </si>
  <si>
    <t>OFF-BI-10000605</t>
  </si>
  <si>
    <t>Acco Pressboard Covers with Storage Hooks, 9 1/2" x 11", Executive Red</t>
  </si>
  <si>
    <t>CA-2014-143336</t>
  </si>
  <si>
    <t>8/27/2014</t>
  </si>
  <si>
    <t>OFF-AR-10003056</t>
  </si>
  <si>
    <t>Newell 341</t>
  </si>
  <si>
    <t>CA-2015-150770</t>
  </si>
  <si>
    <t>OFF-AR-10001246</t>
  </si>
  <si>
    <t>Newell 317</t>
  </si>
  <si>
    <t>CA-2017-156958</t>
  </si>
  <si>
    <t>OFF-BI-10002071</t>
  </si>
  <si>
    <t>Fellowes Black Plastic Comb Bindings</t>
  </si>
  <si>
    <t>OFF-AP-10001492</t>
  </si>
  <si>
    <t>Acco Six-Outlet Power Strip, 4' Cord Length</t>
  </si>
  <si>
    <t>US-2016-148957</t>
  </si>
  <si>
    <t>9/23/2016</t>
  </si>
  <si>
    <t>Redmond</t>
  </si>
  <si>
    <t>OFF-LA-10002195</t>
  </si>
  <si>
    <t>Avery 481</t>
  </si>
  <si>
    <t>CA-2016-145982</t>
  </si>
  <si>
    <t>Quincy</t>
  </si>
  <si>
    <t>OFF-FA-10000735</t>
  </si>
  <si>
    <t>Staples</t>
  </si>
  <si>
    <t>CA-2015-138674</t>
  </si>
  <si>
    <t>11/17/2015</t>
  </si>
  <si>
    <t>Springfield</t>
  </si>
  <si>
    <t>CA-2017-112725</t>
  </si>
  <si>
    <t>1/30/2017</t>
  </si>
  <si>
    <t>OFF-AR-10001227</t>
  </si>
  <si>
    <t>Newell 338</t>
  </si>
  <si>
    <t>CA-2017-118542</t>
  </si>
  <si>
    <t>OFF-BI-10003429</t>
  </si>
  <si>
    <t>Cardinal HOLDit! Binder Insert Strips,Extra Strips</t>
  </si>
  <si>
    <t>CA-2015-146486</t>
  </si>
  <si>
    <t>Oceanside</t>
  </si>
  <si>
    <t>OFF-EN-10001509</t>
  </si>
  <si>
    <t>Poly String Tie Envelopes</t>
  </si>
  <si>
    <t>OFF-PA-10001593</t>
  </si>
  <si>
    <t>Xerox 1947</t>
  </si>
  <si>
    <t>US-2017-147886</t>
  </si>
  <si>
    <t>3/28/2017</t>
  </si>
  <si>
    <t>3/31/2017</t>
  </si>
  <si>
    <t>Fairfield</t>
  </si>
  <si>
    <t>OFF-PA-10000232</t>
  </si>
  <si>
    <t>Xerox 1975</t>
  </si>
  <si>
    <t>OFF-PA-10003349</t>
  </si>
  <si>
    <t>Xerox 1957</t>
  </si>
  <si>
    <t>CA-2016-161746</t>
  </si>
  <si>
    <t>10/21/2016</t>
  </si>
  <si>
    <t>10/27/2016</t>
  </si>
  <si>
    <t>OFF-AR-10000390</t>
  </si>
  <si>
    <t>Newell Chalk Holder</t>
  </si>
  <si>
    <t>US-2016-156986</t>
  </si>
  <si>
    <t>3/20/2016</t>
  </si>
  <si>
    <t>3/24/2016</t>
  </si>
  <si>
    <t>OFF-PA-10004101</t>
  </si>
  <si>
    <t>Xerox 1894</t>
  </si>
  <si>
    <t>CA-2014-123225</t>
  </si>
  <si>
    <t>7/14/2014</t>
  </si>
  <si>
    <t>OFF-PA-10000552</t>
  </si>
  <si>
    <t>Xerox 200</t>
  </si>
  <si>
    <t>CA-2015-149342</t>
  </si>
  <si>
    <t>4/20/2015</t>
  </si>
  <si>
    <t>4/25/2015</t>
  </si>
  <si>
    <t>OFF-PA-10001166</t>
  </si>
  <si>
    <t>Xerox 2</t>
  </si>
  <si>
    <t>CA-2016-130477</t>
  </si>
  <si>
    <t>OFF-PA-10000019</t>
  </si>
  <si>
    <t>Xerox 1931</t>
  </si>
  <si>
    <t>CA-2017-157196</t>
  </si>
  <si>
    <t>OFF-PA-10003172</t>
  </si>
  <si>
    <t>Xerox 1996</t>
  </si>
  <si>
    <t>CA-2014-116785</t>
  </si>
  <si>
    <t>4/26/2014</t>
  </si>
  <si>
    <t>4/30/2014</t>
  </si>
  <si>
    <t>OFF-LA-10000305</t>
  </si>
  <si>
    <t>Avery 495</t>
  </si>
  <si>
    <t>CA-2014-127012</t>
  </si>
  <si>
    <t>8/15/2014</t>
  </si>
  <si>
    <t>FUR-FU-10003691</t>
  </si>
  <si>
    <t>Eldon Image Series Desk Accessories, Ebony</t>
  </si>
  <si>
    <t>CA-2015-116092</t>
  </si>
  <si>
    <t>2/15/2015</t>
  </si>
  <si>
    <t>2/18/2015</t>
  </si>
  <si>
    <t>OFF-PA-10004285</t>
  </si>
  <si>
    <t>Xerox 1959</t>
  </si>
  <si>
    <t>CA-2014-135699</t>
  </si>
  <si>
    <t>8/29/2014</t>
  </si>
  <si>
    <t>OFF-PA-10003001</t>
  </si>
  <si>
    <t>Xerox 1986</t>
  </si>
  <si>
    <t>OFF-AR-10003759</t>
  </si>
  <si>
    <t>Crayola Anti Dust Chalk, 12/Pack</t>
  </si>
  <si>
    <t>CA-2017-142867</t>
  </si>
  <si>
    <t>3/17/2017</t>
  </si>
  <si>
    <t>3/21/2017</t>
  </si>
  <si>
    <t>Houston</t>
  </si>
  <si>
    <t>OFF-PA-10004610</t>
  </si>
  <si>
    <t>Xerox 1900</t>
  </si>
  <si>
    <t>US-2016-119046</t>
  </si>
  <si>
    <t>OFF-BI-10000138</t>
  </si>
  <si>
    <t>Acco Translucent Poly Ring Binders</t>
  </si>
  <si>
    <t>OFF-FA-10001561</t>
  </si>
  <si>
    <t>Stockwell Push Pins</t>
  </si>
  <si>
    <t>OFF-PA-10002713</t>
  </si>
  <si>
    <t>Adams Phone Message Book, 200 Message Capacity, 8 1/16ï¿½ x 11ï¿½</t>
  </si>
  <si>
    <t>CA-2015-148873</t>
  </si>
  <si>
    <t>OFF-BI-10003196</t>
  </si>
  <si>
    <t>Accohide Poly Flexible Ring Binders</t>
  </si>
  <si>
    <t>CA-2017-154949</t>
  </si>
  <si>
    <t>10/15/2017</t>
  </si>
  <si>
    <t>Camarillo</t>
  </si>
  <si>
    <t>OFF-LA-10002034</t>
  </si>
  <si>
    <t>Avery 478</t>
  </si>
  <si>
    <t>OFF-PA-10000587</t>
  </si>
  <si>
    <t>Array Parchment Paper, Assorted Colors</t>
  </si>
  <si>
    <t>CA-2016-159023</t>
  </si>
  <si>
    <t>Portland</t>
  </si>
  <si>
    <t>OFF-BI-10002813</t>
  </si>
  <si>
    <t>Avery Reinforcements for Hole-Punch Pages</t>
  </si>
  <si>
    <t>OFF-BI-10000050</t>
  </si>
  <si>
    <t>Angle-D Binders with Locking Rings, Label Holders</t>
  </si>
  <si>
    <t>CA-2015-119214</t>
  </si>
  <si>
    <t>1/23/2015</t>
  </si>
  <si>
    <t>1/27/2015</t>
  </si>
  <si>
    <t>Bozeman</t>
  </si>
  <si>
    <t>Montana</t>
  </si>
  <si>
    <t>OFF-LA-10003077</t>
  </si>
  <si>
    <t>Avery 500</t>
  </si>
  <si>
    <t>OFF-PA-10001892</t>
  </si>
  <si>
    <t>Rediform Wirebound "Phone Memo" Message Book, 11 x 5-3/4</t>
  </si>
  <si>
    <t>OFF-BI-10000343</t>
  </si>
  <si>
    <t>Pressboard Covers with Storage Hooks, 9 1/2" x 11", Light Blue</t>
  </si>
  <si>
    <t>CA-2016-145261</t>
  </si>
  <si>
    <t>12/18/2016</t>
  </si>
  <si>
    <t>12/21/2016</t>
  </si>
  <si>
    <t>OFF-PA-10003036</t>
  </si>
  <si>
    <t>Black Print Carbonless 8 1/2" x 8 1/4" Rapid Memo Book</t>
  </si>
  <si>
    <t>CA-2014-127131</t>
  </si>
  <si>
    <t>11/24/2014</t>
  </si>
  <si>
    <t>11/30/2014</t>
  </si>
  <si>
    <t>OFF-BI-10004656</t>
  </si>
  <si>
    <t>Peel &amp; Stick Add-On Corner Pockets</t>
  </si>
  <si>
    <t>TEC-AC-10002018</t>
  </si>
  <si>
    <t>Accessories</t>
  </si>
  <si>
    <t>AmazonBasics 3-Button USB Wired Mouse</t>
  </si>
  <si>
    <t>CA-2014-100762</t>
  </si>
  <si>
    <t>11/29/2014</t>
  </si>
  <si>
    <t>OFF-PA-10004082</t>
  </si>
  <si>
    <t>Adams Telephone Message Book w/Frequently-Called Numbers Space, 400 Messages per Book</t>
  </si>
  <si>
    <t>OFF-FA-10002780</t>
  </si>
  <si>
    <t>OFF-AR-10001149</t>
  </si>
  <si>
    <t>Sanford Colorific Colored Pencils, 12/Box</t>
  </si>
  <si>
    <t>OFF-BI-10000069</t>
  </si>
  <si>
    <t>GBC Prepunched Paper, 19-Hole, for Binding Systems, 24-lb</t>
  </si>
  <si>
    <t>CA-2017-129707</t>
  </si>
  <si>
    <t>4/25/2017</t>
  </si>
  <si>
    <t>4/29/2017</t>
  </si>
  <si>
    <t>Chandler</t>
  </si>
  <si>
    <t>OFF-AR-10000246</t>
  </si>
  <si>
    <t>Newell 318</t>
  </si>
  <si>
    <t>CA-2017-134194</t>
  </si>
  <si>
    <t>12/25/2017</t>
  </si>
  <si>
    <t>Dallas</t>
  </si>
  <si>
    <t>OFF-BI-10001116</t>
  </si>
  <si>
    <t>Wilson Jones 1" Hanging DublLock Ring Binders</t>
  </si>
  <si>
    <t>CA-2017-101700</t>
  </si>
  <si>
    <t>4/23/2017</t>
  </si>
  <si>
    <t>4/26/2017</t>
  </si>
  <si>
    <t>Greeley</t>
  </si>
  <si>
    <t>FUR-FU-10001025</t>
  </si>
  <si>
    <t>Eldon Imï¿½ge Series Desk Accessories, Clear</t>
  </si>
  <si>
    <t>OFF-PA-10003063</t>
  </si>
  <si>
    <t>EcoTones Memo Sheets</t>
  </si>
  <si>
    <t>CA-2015-113628</t>
  </si>
  <si>
    <t>11/19/2015</t>
  </si>
  <si>
    <t>Plantation</t>
  </si>
  <si>
    <t>Florida</t>
  </si>
  <si>
    <t>OFF-BI-10002799</t>
  </si>
  <si>
    <t>SlimView Poly Binder, 3/8"</t>
  </si>
  <si>
    <t>CA-2014-126361</t>
  </si>
  <si>
    <t>Pleasant Grove</t>
  </si>
  <si>
    <t>OFF-BI-10002852</t>
  </si>
  <si>
    <t>Ibico Standard Transparent Covers</t>
  </si>
  <si>
    <t>CA-2017-144064</t>
  </si>
  <si>
    <t>8/29/2017</t>
  </si>
  <si>
    <t>CA-2015-140984</t>
  </si>
  <si>
    <t>9/14/2015</t>
  </si>
  <si>
    <t>9/18/2015</t>
  </si>
  <si>
    <t>US-2014-150574</t>
  </si>
  <si>
    <t>12/25/2014</t>
  </si>
  <si>
    <t>Jacksonville</t>
  </si>
  <si>
    <t>OFF-BI-10000773</t>
  </si>
  <si>
    <t>Insertable Tab Post Binder Dividers</t>
  </si>
  <si>
    <t>CA-2016-142398</t>
  </si>
  <si>
    <t>4/16/2016</t>
  </si>
  <si>
    <t>OFF-BI-10004826</t>
  </si>
  <si>
    <t>JM Magazine Binder</t>
  </si>
  <si>
    <t>CA-2015-153220</t>
  </si>
  <si>
    <t>OFF-PA-10003016</t>
  </si>
  <si>
    <t>Adams "While You Were Out" Message Pads</t>
  </si>
  <si>
    <t>CA-2015-134201</t>
  </si>
  <si>
    <t>4/16/2015</t>
  </si>
  <si>
    <t>FUR-FU-10001918</t>
  </si>
  <si>
    <t>C-Line Cubicle Keepers Polyproplyene Holder With Velcro Backings</t>
  </si>
  <si>
    <t>CA-2014-160773</t>
  </si>
  <si>
    <t>Deltona</t>
  </si>
  <si>
    <t>CA-2016-151323</t>
  </si>
  <si>
    <t>10/23/2016</t>
  </si>
  <si>
    <t>10/28/2016</t>
  </si>
  <si>
    <t>OFF-BI-10000174</t>
  </si>
  <si>
    <t>Wilson Jones Clip &amp; Carry Folder Binder Tool for Ring Binders, Clear</t>
  </si>
  <si>
    <t>US-2017-155999</t>
  </si>
  <si>
    <t>8/13/2017</t>
  </si>
  <si>
    <t>OFF-BI-10000404</t>
  </si>
  <si>
    <t>Avery Printable Repositionable Plastic Tabs</t>
  </si>
  <si>
    <t>OFF-BI-10003291</t>
  </si>
  <si>
    <t>Wilson Jones Leather-Like Binders with DublLock Round Rings</t>
  </si>
  <si>
    <t>CA-2017-115427</t>
  </si>
  <si>
    <t>12/30/2017</t>
  </si>
  <si>
    <t>OFF-BI-10002103</t>
  </si>
  <si>
    <t>Cardinal Slant-D Ring Binder, Heavy Gauge Vinyl</t>
  </si>
  <si>
    <t>CA-2017-118122</t>
  </si>
  <si>
    <t>11/17/2017</t>
  </si>
  <si>
    <t>11/24/2017</t>
  </si>
  <si>
    <t>CA-2015-143602</t>
  </si>
  <si>
    <t>4/28/2015</t>
  </si>
  <si>
    <t>CA-2014-110786</t>
  </si>
  <si>
    <t>12/29/2014</t>
  </si>
  <si>
    <t>OFF-BI-10003305</t>
  </si>
  <si>
    <t>Avery Hanging File Binders</t>
  </si>
  <si>
    <t>CA-2017-130631</t>
  </si>
  <si>
    <t>12/29/2017</t>
  </si>
  <si>
    <t>Edmonds</t>
  </si>
  <si>
    <t>OFF-FA-10000089</t>
  </si>
  <si>
    <t>Acco Glide Clips</t>
  </si>
  <si>
    <t>CA-2014-148614</t>
  </si>
  <si>
    <t>1/20/2014</t>
  </si>
  <si>
    <t>1/25/2014</t>
  </si>
  <si>
    <t>OFF-PA-10002893</t>
  </si>
  <si>
    <t>Wirebound Service Call Books, 5 1/2" x 4"</t>
  </si>
  <si>
    <t>CA-2016-139269</t>
  </si>
  <si>
    <t>5/25/2016</t>
  </si>
  <si>
    <t>CA-2017-143084</t>
  </si>
  <si>
    <t>3/18/2017</t>
  </si>
  <si>
    <t>3/22/2017</t>
  </si>
  <si>
    <t>OFF-EN-10003072</t>
  </si>
  <si>
    <t>Peel &amp; Seel Envelopes</t>
  </si>
  <si>
    <t>US-2015-160857</t>
  </si>
  <si>
    <t>5/15/2015</t>
  </si>
  <si>
    <t>OFF-PA-10003363</t>
  </si>
  <si>
    <t>Xerox 204</t>
  </si>
  <si>
    <t>CA-2017-166898</t>
  </si>
  <si>
    <t>Santa Ana</t>
  </si>
  <si>
    <t>OFF-PA-10002262</t>
  </si>
  <si>
    <t>Xerox 192</t>
  </si>
  <si>
    <t>CA-2014-102652</t>
  </si>
  <si>
    <t>OFF-PA-10003309</t>
  </si>
  <si>
    <t>Xerox 211</t>
  </si>
  <si>
    <t>OFF-PA-10000477</t>
  </si>
  <si>
    <t>Xerox 22</t>
  </si>
  <si>
    <t>CA-2016-126529</t>
  </si>
  <si>
    <t>1/13/2016</t>
  </si>
  <si>
    <t>US-2016-140172</t>
  </si>
  <si>
    <t>3/13/2016</t>
  </si>
  <si>
    <t>OFF-AR-10002766</t>
  </si>
  <si>
    <t>OFF-PA-10002230</t>
  </si>
  <si>
    <t>Xerox 1897</t>
  </si>
  <si>
    <t>CA-2016-115917</t>
  </si>
  <si>
    <t>5/20/2016</t>
  </si>
  <si>
    <t>Vallejo</t>
  </si>
  <si>
    <t>OFF-BI-10004728</t>
  </si>
  <si>
    <t>Wilson Jones Turn Tabs Binder Tool for Ring Binders</t>
  </si>
  <si>
    <t>OFF-PA-10000743</t>
  </si>
  <si>
    <t>Xerox 1977</t>
  </si>
  <si>
    <t>OFF-PA-10002947</t>
  </si>
  <si>
    <t>Xerox 1923</t>
  </si>
  <si>
    <t>OFF-PA-10001804</t>
  </si>
  <si>
    <t>Xerox 195</t>
  </si>
  <si>
    <t>CA-2017-140151</t>
  </si>
  <si>
    <t>3/23/2017</t>
  </si>
  <si>
    <t>OFF-PA-10002986</t>
  </si>
  <si>
    <t>Xerox 1898</t>
  </si>
  <si>
    <t>CA-2017-109085</t>
  </si>
  <si>
    <t>2/17/2017</t>
  </si>
  <si>
    <t>2/20/2017</t>
  </si>
  <si>
    <t>OFF-BI-10001525</t>
  </si>
  <si>
    <t>Acco Pressboard Covers with Storage Hooks, 14 7/8" x 11", Executive Red</t>
  </si>
  <si>
    <t>OFF-BI-10002003</t>
  </si>
  <si>
    <t>Ibico Presentation Index for Binding Systems</t>
  </si>
  <si>
    <t>CA-2017-101805</t>
  </si>
  <si>
    <t>CA-2017-142342</t>
  </si>
  <si>
    <t>7/17/2017</t>
  </si>
  <si>
    <t>7/19/2017</t>
  </si>
  <si>
    <t>Apple Valley</t>
  </si>
  <si>
    <t>OFF-ST-10002957</t>
  </si>
  <si>
    <t>Sterilite Show Offs Storage Containers</t>
  </si>
  <si>
    <t>OFF-PA-10000157</t>
  </si>
  <si>
    <t>Xerox 191</t>
  </si>
  <si>
    <t>OFF-LA-10000407</t>
  </si>
  <si>
    <t>Avery White Multi-Purpose Labels</t>
  </si>
  <si>
    <t>CA-2014-109918</t>
  </si>
  <si>
    <t>Santa Clara</t>
  </si>
  <si>
    <t>OFF-PA-10000174</t>
  </si>
  <si>
    <t>Message Book, Wirebound, Four 5 1/2" X 4" Forms/Pg., 200 Dupl. Sets/Book</t>
  </si>
  <si>
    <t>OFF-BI-10000320</t>
  </si>
  <si>
    <t>GBC Plastic Binding Combs</t>
  </si>
  <si>
    <t>CA-2017-137428</t>
  </si>
  <si>
    <t>12/16/2017</t>
  </si>
  <si>
    <t>12/21/2017</t>
  </si>
  <si>
    <t>FUR-FU-10002445</t>
  </si>
  <si>
    <t>DAX Two-Tone Rosewood/Black Document Frame, Desktop, 5 x 7</t>
  </si>
  <si>
    <t>CA-2015-107678</t>
  </si>
  <si>
    <t>4/21/2015</t>
  </si>
  <si>
    <t>Louisville</t>
  </si>
  <si>
    <t>Kentucky</t>
  </si>
  <si>
    <t>OFF-BI-10002215</t>
  </si>
  <si>
    <t>Wilson Jones Hanging View Binder, White, 1"</t>
  </si>
  <si>
    <t>CA-2017-137414</t>
  </si>
  <si>
    <t>FUR-FU-10001424</t>
  </si>
  <si>
    <t>Dax Clear Box Frame</t>
  </si>
  <si>
    <t>CA-2015-110814</t>
  </si>
  <si>
    <t>OFF-PA-10004156</t>
  </si>
  <si>
    <t>Xerox 188</t>
  </si>
  <si>
    <t>US-2014-164406</t>
  </si>
  <si>
    <t>8/19/2014</t>
  </si>
  <si>
    <t>OFF-BI-10002309</t>
  </si>
  <si>
    <t>Avery Heavy-Duty EZD  Binder With Locking Rings</t>
  </si>
  <si>
    <t>OFF-PA-10000528</t>
  </si>
  <si>
    <t>Xerox 1981</t>
  </si>
  <si>
    <t>OFF-EN-10003134</t>
  </si>
  <si>
    <t>Staple envelope</t>
  </si>
  <si>
    <t>OFF-EN-10001219</t>
  </si>
  <si>
    <t>#10- 4 1/8" x 9 1/2" Security-Tint Envelopes</t>
  </si>
  <si>
    <t>CA-2016-112340</t>
  </si>
  <si>
    <t>Riverside</t>
  </si>
  <si>
    <t>OFF-AP-10004052</t>
  </si>
  <si>
    <t>Hoover Replacement Belts For Soft Guard &amp; Commercial Ltweight Upright Vacs, 2/Pk</t>
  </si>
  <si>
    <t>OFF-LA-10003190</t>
  </si>
  <si>
    <t>Avery 474</t>
  </si>
  <si>
    <t>CA-2014-151162</t>
  </si>
  <si>
    <t>CA-2017-117212</t>
  </si>
  <si>
    <t>2/26/2017</t>
  </si>
  <si>
    <t>2/28/2017</t>
  </si>
  <si>
    <t>OFF-PA-10000682</t>
  </si>
  <si>
    <t>Xerox 1924</t>
  </si>
  <si>
    <t>CA-2014-104829</t>
  </si>
  <si>
    <t>11/18/2014</t>
  </si>
  <si>
    <t>11/21/2014</t>
  </si>
  <si>
    <t>Provo</t>
  </si>
  <si>
    <t>OFF-AR-10000896</t>
  </si>
  <si>
    <t>Newell 329</t>
  </si>
  <si>
    <t>US-2017-109253</t>
  </si>
  <si>
    <t>8/21/2017</t>
  </si>
  <si>
    <t>8/22/2017</t>
  </si>
  <si>
    <t>Oakland</t>
  </si>
  <si>
    <t>OFF-AR-10000203</t>
  </si>
  <si>
    <t>Newell 336</t>
  </si>
  <si>
    <t>OFF-FA-10004854</t>
  </si>
  <si>
    <t>Vinyl Coated Wire Paper Clips in Organizer Box, 800/Box</t>
  </si>
  <si>
    <t>OFF-PA-10001947</t>
  </si>
  <si>
    <t>Xerox 1974</t>
  </si>
  <si>
    <t>CA-2014-160766</t>
  </si>
  <si>
    <t>9/14/2014</t>
  </si>
  <si>
    <t>TEC-PH-10001536</t>
  </si>
  <si>
    <t>Spigen Samsung Galaxy S5 Case Wallet</t>
  </si>
  <si>
    <t>US-2014-140452</t>
  </si>
  <si>
    <t>OFF-BI-10004965</t>
  </si>
  <si>
    <t>Ibico Covers for Plastic or Wire Binding Elements</t>
  </si>
  <si>
    <t>OFF-AP-10004785</t>
  </si>
  <si>
    <t>Holmes Replacement Filter for HEPA Air Cleaner, Medium Room</t>
  </si>
  <si>
    <t>CA-2014-153150</t>
  </si>
  <si>
    <t>OFF-BI-10003355</t>
  </si>
  <si>
    <t>Cardinal Holdit Business Card Pockets</t>
  </si>
  <si>
    <t>CA-2015-157812</t>
  </si>
  <si>
    <t>3/22/2015</t>
  </si>
  <si>
    <t>3/26/2015</t>
  </si>
  <si>
    <t>TEC-AC-10000171</t>
  </si>
  <si>
    <t>Verbatim 25 GB 6x Blu-ray Single Layer Recordable Disc, 25/Pack</t>
  </si>
  <si>
    <t>CA-2016-168921</t>
  </si>
  <si>
    <t>10/20/2016</t>
  </si>
  <si>
    <t>10/22/2016</t>
  </si>
  <si>
    <t>OFF-BI-10004209</t>
  </si>
  <si>
    <t>Fellowes Twister Kit, Gray/Clear, 3/pkg</t>
  </si>
  <si>
    <t>OFF-AR-10003514</t>
  </si>
  <si>
    <t>4009 Highlighters by Sanford</t>
  </si>
  <si>
    <t>CA-2014-126403</t>
  </si>
  <si>
    <t>OFF-PA-10004665</t>
  </si>
  <si>
    <t>Advantus Motivational Note Cards</t>
  </si>
  <si>
    <t>CA-2014-164721</t>
  </si>
  <si>
    <t>11/25/2014</t>
  </si>
  <si>
    <t>11/27/2014</t>
  </si>
  <si>
    <t>FUR-FU-10001940</t>
  </si>
  <si>
    <t>Staple-based wall hangings</t>
  </si>
  <si>
    <t>CA-2017-101273</t>
  </si>
  <si>
    <t>8/27/2017</t>
  </si>
  <si>
    <t>8/30/2017</t>
  </si>
  <si>
    <t>Port Saint Lucie</t>
  </si>
  <si>
    <t>OFF-AP-10000804</t>
  </si>
  <si>
    <t>Hoover Portapower Portable Vacuum</t>
  </si>
  <si>
    <t>OFF-AR-10004752</t>
  </si>
  <si>
    <t>Blackstonian Pencils</t>
  </si>
  <si>
    <t>OFF-AR-10004930</t>
  </si>
  <si>
    <t>Turquoise Lead Holder with Pocket Clip</t>
  </si>
  <si>
    <t>OFF-PA-10002005</t>
  </si>
  <si>
    <t>Xerox 225</t>
  </si>
  <si>
    <t>OFF-PA-10001800</t>
  </si>
  <si>
    <t>Xerox 220</t>
  </si>
  <si>
    <t>CA-2014-164861</t>
  </si>
  <si>
    <t>Saint Louis</t>
  </si>
  <si>
    <t>Missouri</t>
  </si>
  <si>
    <t>OFF-PA-10001972</t>
  </si>
  <si>
    <t>Xerox 214</t>
  </si>
  <si>
    <t>US-2016-108455</t>
  </si>
  <si>
    <t>FUR-FU-10003194</t>
  </si>
  <si>
    <t>Eldon Expressions Desk Accessory, Wood Pencil Holder, Oak</t>
  </si>
  <si>
    <t>CA-2017-166142</t>
  </si>
  <si>
    <t>7/15/2017</t>
  </si>
  <si>
    <t>Wilmington</t>
  </si>
  <si>
    <t>OFF-BI-10004094</t>
  </si>
  <si>
    <t>GBC Standard Plastic Binding Systems Combs</t>
  </si>
  <si>
    <t>OFF-BI-10001249</t>
  </si>
  <si>
    <t>Avery Heavy-Duty EZD View Binder with Locking Rings</t>
  </si>
  <si>
    <t>OFF-PA-10003651</t>
  </si>
  <si>
    <t>Xerox 1968</t>
  </si>
  <si>
    <t>OFF-BI-10004632</t>
  </si>
  <si>
    <t>GBC Binding covers</t>
  </si>
  <si>
    <t>CA-2017-168193</t>
  </si>
  <si>
    <t>OFF-PA-10002254</t>
  </si>
  <si>
    <t>Xerox 1883</t>
  </si>
  <si>
    <t>FUR-FU-10003731</t>
  </si>
  <si>
    <t>Eldon Expressions Wood and Plastic Desk Accessories, Oak</t>
  </si>
  <si>
    <t>CA-2016-130638</t>
  </si>
  <si>
    <t>5/16/2016</t>
  </si>
  <si>
    <t>5/19/2016</t>
  </si>
  <si>
    <t>US-2016-115952</t>
  </si>
  <si>
    <t>Tulsa</t>
  </si>
  <si>
    <t>OFF-BI-10004654</t>
  </si>
  <si>
    <t>Avery Binding System Hidden Tab Executive Style Index Sets</t>
  </si>
  <si>
    <t>OFF-PA-10000575</t>
  </si>
  <si>
    <t>Wirebound Message Books, Four 2 3/4 x 5 White Forms per Page</t>
  </si>
  <si>
    <t>OFF-PA-10004000</t>
  </si>
  <si>
    <t>While You Were Out Pads, 50 per Pad, 4 x 5 1/4, Green Cycle</t>
  </si>
  <si>
    <t>CA-2015-162166</t>
  </si>
  <si>
    <t>Moreno Valley</t>
  </si>
  <si>
    <t>OFF-PA-10002606</t>
  </si>
  <si>
    <t>Xerox 1928</t>
  </si>
  <si>
    <t>OFF-PA-10004911</t>
  </si>
  <si>
    <t>Rediform S.O.S. 1-Up Phone Message Bk, 4-1/4x3-1/16 Bk, 1 Form/Pg, 40 Messages/Bk, 3/Pk</t>
  </si>
  <si>
    <t>FUR-FU-10003829</t>
  </si>
  <si>
    <t>Stackable Trays</t>
  </si>
  <si>
    <t>CA-2015-146262</t>
  </si>
  <si>
    <t>Medina</t>
  </si>
  <si>
    <t>OFF-LA-10004544</t>
  </si>
  <si>
    <t>Avery 505</t>
  </si>
  <si>
    <t>CA-2017-140963</t>
  </si>
  <si>
    <t>6/13/2017</t>
  </si>
  <si>
    <t>OFF-LA-10003923</t>
  </si>
  <si>
    <t>Alphabetical Labels for Top Tab Filing</t>
  </si>
  <si>
    <t>CA-2017-153822</t>
  </si>
  <si>
    <t>9/25/2017</t>
  </si>
  <si>
    <t>OFF-ST-10000321</t>
  </si>
  <si>
    <t>Akro Stacking Bins</t>
  </si>
  <si>
    <t>OFF-AR-10003504</t>
  </si>
  <si>
    <t>Newell 347</t>
  </si>
  <si>
    <t>CA-2017-169859</t>
  </si>
  <si>
    <t>12/14/2017</t>
  </si>
  <si>
    <t>12/18/2017</t>
  </si>
  <si>
    <t>FUR-FU-10004963</t>
  </si>
  <si>
    <t>Eldon 400 Class Desk Accessories, Black Carbon</t>
  </si>
  <si>
    <t>FUR-FU-10001867</t>
  </si>
  <si>
    <t>Eldon Expressions Punched Metal &amp; Wood Desk Accessories, Pewter &amp; Cherry</t>
  </si>
  <si>
    <t>CA-2016-134803</t>
  </si>
  <si>
    <t>5/28/2016</t>
  </si>
  <si>
    <t>OFF-BI-10000309</t>
  </si>
  <si>
    <t>GBC Twin Loop Wire Binding Elements, 9/16" Spine, Black</t>
  </si>
  <si>
    <t>CA-2015-146255</t>
  </si>
  <si>
    <t>Newark</t>
  </si>
  <si>
    <t>FUR-FU-10002088</t>
  </si>
  <si>
    <t>Nu-Dell Float Frame 11 x 14 1/2</t>
  </si>
  <si>
    <t>CA-2017-150609</t>
  </si>
  <si>
    <t>4/30/2017</t>
  </si>
  <si>
    <t>CA-2016-159212</t>
  </si>
  <si>
    <t>TEC-PH-10003988</t>
  </si>
  <si>
    <t>LF Elite 3D Dazzle Designer Hard Case Cover, Lf Stylus Pen and Wiper For Apple Iphone 5c Mini Lite</t>
  </si>
  <si>
    <t>CA-2016-106950</t>
  </si>
  <si>
    <t>Charlotte</t>
  </si>
  <si>
    <t>OFF-AR-10003560</t>
  </si>
  <si>
    <t>Zebra Zazzle Fluorescent Highlighters</t>
  </si>
  <si>
    <t>OFF-BI-10002949</t>
  </si>
  <si>
    <t>Prestige Round Ring Binders</t>
  </si>
  <si>
    <t>CA-2016-104689</t>
  </si>
  <si>
    <t>CA-2017-136651</t>
  </si>
  <si>
    <t>FUR-FU-10004864</t>
  </si>
  <si>
    <t>Eldon 500 Class Desk Accessories</t>
  </si>
  <si>
    <t>CA-2017-121258</t>
  </si>
  <si>
    <t>Costa Mesa</t>
  </si>
  <si>
    <t>OFF-PA-10004041</t>
  </si>
  <si>
    <t>It's Hot Message Books with Stickers, 2 3/4" x 5"</t>
  </si>
  <si>
    <t>OFF-PA-10000246</t>
  </si>
  <si>
    <t>Riverleaf Stik-Withit Designer Note Cubes</t>
  </si>
  <si>
    <t>OFF-AR-10004078</t>
  </si>
  <si>
    <t>Newell 312</t>
  </si>
  <si>
    <t>CA-2015-114048</t>
  </si>
  <si>
    <t>12/18/2015</t>
  </si>
  <si>
    <t>FUR-FU-10004351</t>
  </si>
  <si>
    <t>OFF-LA-10001641</t>
  </si>
  <si>
    <t>Avery 518</t>
  </si>
  <si>
    <t>FUR-FU-10001095</t>
  </si>
  <si>
    <t>DAX Black Cherry Wood-Tone Poster Frame</t>
  </si>
  <si>
    <t>CA-2016-109869</t>
  </si>
  <si>
    <t>4/22/2016</t>
  </si>
  <si>
    <t>4/29/2016</t>
  </si>
  <si>
    <t>FUR-FU-10000023</t>
  </si>
  <si>
    <t>Eldon Wave Desk Accessories</t>
  </si>
  <si>
    <t>CA-2014-124688</t>
  </si>
  <si>
    <t>FUR-FU-10002456</t>
  </si>
  <si>
    <t>Master Caster Door Stop, Large Neon Orange</t>
  </si>
  <si>
    <t>FUR-FU-10000550</t>
  </si>
  <si>
    <t>Stacking Trays by OIC</t>
  </si>
  <si>
    <t>CA-2016-116736</t>
  </si>
  <si>
    <t>1/17/2016</t>
  </si>
  <si>
    <t>1/21/2016</t>
  </si>
  <si>
    <t>Concord</t>
  </si>
  <si>
    <t>TEC-AC-10003628</t>
  </si>
  <si>
    <t>Logitech 910-002974 M325 Wireless Mouse for Web Scrolling</t>
  </si>
  <si>
    <t>CA-2016-128671</t>
  </si>
  <si>
    <t>8/16/2016</t>
  </si>
  <si>
    <t>OFF-PA-10001870</t>
  </si>
  <si>
    <t>Xerox 202</t>
  </si>
  <si>
    <t>OFF-PA-10001569</t>
  </si>
  <si>
    <t>Xerox 232</t>
  </si>
  <si>
    <t>OFF-PA-10004609</t>
  </si>
  <si>
    <t>Xerox 221</t>
  </si>
  <si>
    <t>CA-2014-169019</t>
  </si>
  <si>
    <t>7/26/2014</t>
  </si>
  <si>
    <t>7/30/2014</t>
  </si>
  <si>
    <t>San Antonio</t>
  </si>
  <si>
    <t>OFF-AP-10003281</t>
  </si>
  <si>
    <t>Acco 6 Outlet Guardian Standard Surge Suppressor</t>
  </si>
  <si>
    <t>OFF-PA-10000241</t>
  </si>
  <si>
    <t>IBM Multi-Purpose Copy Paper, 8 1/2 x 11", Case</t>
  </si>
  <si>
    <t>OFF-AR-10000914</t>
  </si>
  <si>
    <t>Boston 16765 Mini Stand Up Battery Pencil Sharpener</t>
  </si>
  <si>
    <t>CA-2016-123526</t>
  </si>
  <si>
    <t>12/24/2016</t>
  </si>
  <si>
    <t>12/25/2016</t>
  </si>
  <si>
    <t>CA-2015-103716</t>
  </si>
  <si>
    <t>4/30/2015</t>
  </si>
  <si>
    <t>TEC-PH-10000347</t>
  </si>
  <si>
    <t>Cush Cases Heavy Duty Rugged Cover Case for Samsung Galaxy S5 - Purple</t>
  </si>
  <si>
    <t>FUR-FU-10000794</t>
  </si>
  <si>
    <t>Eldon Stackable Tray, Side-Load, Legal, Smoke</t>
  </si>
  <si>
    <t>CA-2017-140186</t>
  </si>
  <si>
    <t>9/29/2017</t>
  </si>
  <si>
    <t>Bakersfield</t>
  </si>
  <si>
    <t>OFF-FA-10002280</t>
  </si>
  <si>
    <t>Advantus Plastic Paper Clips</t>
  </si>
  <si>
    <t>CA-2015-168480</t>
  </si>
  <si>
    <t>9/21/2015</t>
  </si>
  <si>
    <t>9/27/2015</t>
  </si>
  <si>
    <t>Lincoln Park</t>
  </si>
  <si>
    <t>OFF-AR-10001044</t>
  </si>
  <si>
    <t>BOSTON Ranger #55 Pencil Sharpener, Black</t>
  </si>
  <si>
    <t>FUR-FU-10000755</t>
  </si>
  <si>
    <t>Eldon Expressions Mahogany Wood Desk Collection</t>
  </si>
  <si>
    <t>CA-2017-161459</t>
  </si>
  <si>
    <t>11/29/2017</t>
  </si>
  <si>
    <t>Laguna Niguel</t>
  </si>
  <si>
    <t>OFF-PA-10002377</t>
  </si>
  <si>
    <t>Adams Telephone Message Book W/Dividers/Space For Phone Numbers, 5 1/4"X8 1/2", 200/Messages</t>
  </si>
  <si>
    <t>OFF-PA-10001736</t>
  </si>
  <si>
    <t>Xerox 1880</t>
  </si>
  <si>
    <t>CA-2017-108294</t>
  </si>
  <si>
    <t>Omaha</t>
  </si>
  <si>
    <t>Nebraska</t>
  </si>
  <si>
    <t>CA-2015-130785</t>
  </si>
  <si>
    <t>OFF-BI-10001900</t>
  </si>
  <si>
    <t>DXL Angle-View Binders with Locking Rings, Black</t>
  </si>
  <si>
    <t>CA-2015-157770</t>
  </si>
  <si>
    <t>12/13/2015</t>
  </si>
  <si>
    <t>12/15/2015</t>
  </si>
  <si>
    <t>Temecula</t>
  </si>
  <si>
    <t>CA-2016-152814</t>
  </si>
  <si>
    <t>4/28/2016</t>
  </si>
  <si>
    <t>OFF-PA-10001970</t>
  </si>
  <si>
    <t>Xerox 1881</t>
  </si>
  <si>
    <t>CA-2017-112753</t>
  </si>
  <si>
    <t>6/18/2017</t>
  </si>
  <si>
    <t>6/23/2017</t>
  </si>
  <si>
    <t>OFF-PA-10002036</t>
  </si>
  <si>
    <t>Xerox 1930</t>
  </si>
  <si>
    <t>OFF-SU-10004290</t>
  </si>
  <si>
    <t>Acme Design Line 8" Stainless Steel Bent Scissors w/Champagne Handles, 3-1/8" Cut</t>
  </si>
  <si>
    <t>CA-2017-161956</t>
  </si>
  <si>
    <t>Inglewood</t>
  </si>
  <si>
    <t>OFF-SU-10002503</t>
  </si>
  <si>
    <t>Acme Preferred Stainless Steel Scissors</t>
  </si>
  <si>
    <t>FUR-FU-10003878</t>
  </si>
  <si>
    <t>Linden 10" Round Wall Clock, Black</t>
  </si>
  <si>
    <t>CA-2016-145919</t>
  </si>
  <si>
    <t>12/23/2016</t>
  </si>
  <si>
    <t>OFF-PA-10003072</t>
  </si>
  <si>
    <t>Eureka Recycled Copy Paper 8 1/2" x 11", Ream</t>
  </si>
  <si>
    <t>CA-2017-150910</t>
  </si>
  <si>
    <t>12/22/2017</t>
  </si>
  <si>
    <t>12/28/2017</t>
  </si>
  <si>
    <t>OFF-AR-10001419</t>
  </si>
  <si>
    <t>Newell 325</t>
  </si>
  <si>
    <t>OFF-PA-10000807</t>
  </si>
  <si>
    <t>TOPS "Important Message" Pads, Canary, 4-1/4 x 5-1/2, 50 Sheets per Pad</t>
  </si>
  <si>
    <t>OFF-PA-10002464</t>
  </si>
  <si>
    <t>HP Office Recycled Paper (20Lb. and 87 Bright)</t>
  </si>
  <si>
    <t>CA-2015-132941</t>
  </si>
  <si>
    <t>5/25/2015</t>
  </si>
  <si>
    <t>5/28/2015</t>
  </si>
  <si>
    <t>Haltom City</t>
  </si>
  <si>
    <t>OFF-PA-10002160</t>
  </si>
  <si>
    <t>Xerox 1978</t>
  </si>
  <si>
    <t>OFF-SU-10002557</t>
  </si>
  <si>
    <t>Fiskars Spring-Action Scissors</t>
  </si>
  <si>
    <t>OFF-PA-10000357</t>
  </si>
  <si>
    <t>White Dual Perf Computer Printout Paper, 2700 Sheets, 1 Part, Heavyweight, 20 lbs., 14 7/8 x 11</t>
  </si>
  <si>
    <t>TEC-AC-10003399</t>
  </si>
  <si>
    <t>Memorex Mini Travel Drive 64 GB USB 2.0 Flash Drive</t>
  </si>
  <si>
    <t>US-2016-157490</t>
  </si>
  <si>
    <t>Pueblo</t>
  </si>
  <si>
    <t>OFF-BI-10002571</t>
  </si>
  <si>
    <t>Avery Framed View Binder, EZD Ring (Locking), Navy, 1 1/2"</t>
  </si>
  <si>
    <t>CA-2017-135692</t>
  </si>
  <si>
    <t>4/27/2017</t>
  </si>
  <si>
    <t>Fort Worth</t>
  </si>
  <si>
    <t>OFF-LA-10001158</t>
  </si>
  <si>
    <t>Avery Address/Shipping Labels for Typewriters, 4" x 2"</t>
  </si>
  <si>
    <t>OFF-SU-10004231</t>
  </si>
  <si>
    <t>Acme Tagit Stainless Steel Antibacterial Scissors</t>
  </si>
  <si>
    <t>CA-2017-119284</t>
  </si>
  <si>
    <t>6/15/2017</t>
  </si>
  <si>
    <t>Nashville</t>
  </si>
  <si>
    <t>FUR-FU-10004973</t>
  </si>
  <si>
    <t>Flat Face Poster Frame</t>
  </si>
  <si>
    <t>CA-2014-103940</t>
  </si>
  <si>
    <t>9/17/2014</t>
  </si>
  <si>
    <t>9/21/2014</t>
  </si>
  <si>
    <t>FUR-FU-10004671</t>
  </si>
  <si>
    <t>Executive Impressions 12" Wall Clock</t>
  </si>
  <si>
    <t>OFF-BI-10001679</t>
  </si>
  <si>
    <t>GBC Instant Index System for Binding Systems</t>
  </si>
  <si>
    <t>CA-2014-105270</t>
  </si>
  <si>
    <t>OFF-AR-10003156</t>
  </si>
  <si>
    <t>50 Colored Long Pencils</t>
  </si>
  <si>
    <t>US-2017-103828</t>
  </si>
  <si>
    <t>OFF-SU-10000946</t>
  </si>
  <si>
    <t>OFF-BI-10000948</t>
  </si>
  <si>
    <t>GBC Laser Imprintable Binding System Covers, Desert Sand</t>
  </si>
  <si>
    <t>OFF-ST-10001325</t>
  </si>
  <si>
    <t>Sterilite Officeware Hinged File Box</t>
  </si>
  <si>
    <t>OFF-EN-10000461</t>
  </si>
  <si>
    <t>#10- 4 1/8" x 9 1/2" Recycled Envelopes</t>
  </si>
  <si>
    <t>OFF-PA-10004735</t>
  </si>
  <si>
    <t>Xerox 1905</t>
  </si>
  <si>
    <t>CA-2015-109736</t>
  </si>
  <si>
    <t>CA-2014-157924</t>
  </si>
  <si>
    <t>10/13/2014</t>
  </si>
  <si>
    <t>OFF-ST-10002352</t>
  </si>
  <si>
    <t>Iris Project Case</t>
  </si>
  <si>
    <t>OFF-PA-10000213</t>
  </si>
  <si>
    <t>Xerox 198</t>
  </si>
  <si>
    <t>OFF-AP-10003971</t>
  </si>
  <si>
    <t>Belkin 6 Outlet Metallic Surge Strip</t>
  </si>
  <si>
    <t>OFF-ST-10000918</t>
  </si>
  <si>
    <t>Crate-A-Files</t>
  </si>
  <si>
    <t>CA-2017-111556</t>
  </si>
  <si>
    <t>11/20/2017</t>
  </si>
  <si>
    <t>11/22/2017</t>
  </si>
  <si>
    <t>CA-2017-136539</t>
  </si>
  <si>
    <t>Round Rock</t>
  </si>
  <si>
    <t>OFF-AR-10001958</t>
  </si>
  <si>
    <t>Stanley Bostitch Contemporary Electric Pencil Sharpeners</t>
  </si>
  <si>
    <t>OFF-PA-10002923</t>
  </si>
  <si>
    <t>Xerox 1942</t>
  </si>
  <si>
    <t>OFF-PA-10001776</t>
  </si>
  <si>
    <t>Wirebound Message Books, Four 2 3/4" x 5" Forms per Page, 600 Sets per Book</t>
  </si>
  <si>
    <t>OFF-BI-10002824</t>
  </si>
  <si>
    <t>Recycled Easel Ring Binders</t>
  </si>
  <si>
    <t>US-2017-105046</t>
  </si>
  <si>
    <t>7/23/2017</t>
  </si>
  <si>
    <t>Rome</t>
  </si>
  <si>
    <t>FUR-FU-10004848</t>
  </si>
  <si>
    <t>DAX Solid Wood Frames</t>
  </si>
  <si>
    <t>US-2016-127425</t>
  </si>
  <si>
    <t>8/31/2016</t>
  </si>
  <si>
    <t>TEC-PH-10003442</t>
  </si>
  <si>
    <t>Samsung Replacement EH64AVFWE Premium Headset</t>
  </si>
  <si>
    <t>CA-2017-115994</t>
  </si>
  <si>
    <t>1/28/2017</t>
  </si>
  <si>
    <t>1/31/2017</t>
  </si>
  <si>
    <t>FUR-FU-10003976</t>
  </si>
  <si>
    <t>DAX Executive Solid Wood Document Frame, Desktop or Hang, Mahogany, 5 x 7</t>
  </si>
  <si>
    <t>OFF-AR-10000658</t>
  </si>
  <si>
    <t>Newell 324</t>
  </si>
  <si>
    <t>CA-2017-142328</t>
  </si>
  <si>
    <t>OFF-PA-10000380</t>
  </si>
  <si>
    <t>REDIFORM Incoming/Outgoing Call Register, 11" X 8 1/2", 100 Messages</t>
  </si>
  <si>
    <t>OFF-ST-10004507</t>
  </si>
  <si>
    <t>Advantus Rolling Storage Box</t>
  </si>
  <si>
    <t>OFF-ST-10002214</t>
  </si>
  <si>
    <t>X-Rack File for Hanging Folders</t>
  </si>
  <si>
    <t>US-2017-107888</t>
  </si>
  <si>
    <t>11/16/2017</t>
  </si>
  <si>
    <t>11/19/2017</t>
  </si>
  <si>
    <t>OFF-ST-10003123</t>
  </si>
  <si>
    <t>Fellowes Bases and Tops For Staxonsteel/High-Stak Systems</t>
  </si>
  <si>
    <t>CA-2014-152345</t>
  </si>
  <si>
    <t>Albuquerque</t>
  </si>
  <si>
    <t>New Mexico</t>
  </si>
  <si>
    <t>TEC-PH-10000148</t>
  </si>
  <si>
    <t>Cyber Acoustics AC-202b Speech Recognition Stereo Headset</t>
  </si>
  <si>
    <t>CA-2016-134775</t>
  </si>
  <si>
    <t>10/29/2016</t>
  </si>
  <si>
    <t>OFF-PA-10004734</t>
  </si>
  <si>
    <t>Southworth Structures Collection</t>
  </si>
  <si>
    <t>OFF-BI-10001294</t>
  </si>
  <si>
    <t>Fellowes Binding Cases</t>
  </si>
  <si>
    <t>TEC-AC-10002167</t>
  </si>
  <si>
    <t>Imationï¿½8gb Micro Traveldrive Usb 2.0ï¿½Flash Drive</t>
  </si>
  <si>
    <t>CA-2014-134726</t>
  </si>
  <si>
    <t>TEC-AC-10000023</t>
  </si>
  <si>
    <t>Maxell 74 Minute CD-R Spindle, 50/Pack</t>
  </si>
  <si>
    <t>OFF-BI-10001658</t>
  </si>
  <si>
    <t>GBC Standard Therm-A-Bind Covers</t>
  </si>
  <si>
    <t>OFF-PA-10004100</t>
  </si>
  <si>
    <t>Xerox 216</t>
  </si>
  <si>
    <t>OFF-AP-10002350</t>
  </si>
  <si>
    <t>Belkin F9H710-06 7 Outlet SurgeMaster Surge Protector</t>
  </si>
  <si>
    <t>OFF-ST-10000777</t>
  </si>
  <si>
    <t>Companion Letter/Legal File, Black</t>
  </si>
  <si>
    <t>FUR-FU-10003577</t>
  </si>
  <si>
    <t>Nu-Dell Leatherette Frames</t>
  </si>
  <si>
    <t>FUR-FU-10004666</t>
  </si>
  <si>
    <t>DAX Clear Channel Poster Frame</t>
  </si>
  <si>
    <t>OFF-ST-10001558</t>
  </si>
  <si>
    <t>Acco Perma 4000 Stacking Storage Drawers</t>
  </si>
  <si>
    <t>CA-2017-102519</t>
  </si>
  <si>
    <t>11/27/2017</t>
  </si>
  <si>
    <t>FUR-FU-10004091</t>
  </si>
  <si>
    <t>Howard Miller 13" Diameter Goldtone Round Wall Clock</t>
  </si>
  <si>
    <t>CA-2016-145492</t>
  </si>
  <si>
    <t>11/20/2016</t>
  </si>
  <si>
    <t>11/27/2016</t>
  </si>
  <si>
    <t>FUR-TA-10003837</t>
  </si>
  <si>
    <t>Anderson Hickey Conga Table Tops &amp; Accessories</t>
  </si>
  <si>
    <t>CA-2016-133802</t>
  </si>
  <si>
    <t>3/14/2016</t>
  </si>
  <si>
    <t>Redwood City</t>
  </si>
  <si>
    <t>US-2015-137008</t>
  </si>
  <si>
    <t>New Jersey</t>
  </si>
  <si>
    <t>OFF-EN-10002500</t>
  </si>
  <si>
    <t>Globe Weis Peel &amp; Seel First Class Envelopes</t>
  </si>
  <si>
    <t>CA-2015-143238</t>
  </si>
  <si>
    <t>La Quinta</t>
  </si>
  <si>
    <t>TEC-AC-10003499</t>
  </si>
  <si>
    <t>Memorex Mini Travel Drive 8 GB USB 2.0 Flash Drive</t>
  </si>
  <si>
    <t>US-2015-136987</t>
  </si>
  <si>
    <t>4/14/2015</t>
  </si>
  <si>
    <t>OFF-PA-10003127</t>
  </si>
  <si>
    <t>Easy-staple paper</t>
  </si>
  <si>
    <t>OFF-BI-10001628</t>
  </si>
  <si>
    <t>Acco Data Flex Cable Posts For Top &amp; Bottom Load Binders, 6" Capacity</t>
  </si>
  <si>
    <t>OFF-PA-10001977</t>
  </si>
  <si>
    <t>Xerox 194</t>
  </si>
  <si>
    <t>OFF-EN-10002592</t>
  </si>
  <si>
    <t>Peel &amp; Seel Recycled Catalog Envelopes, Brown</t>
  </si>
  <si>
    <t>OFF-ST-10004963</t>
  </si>
  <si>
    <t>Eldon Gobal File Keepers</t>
  </si>
  <si>
    <t>OFF-AR-10001615</t>
  </si>
  <si>
    <t>Newell 34</t>
  </si>
  <si>
    <t>TEC-PH-10004897</t>
  </si>
  <si>
    <t>Mediabridge Sport Armband iPhone 5s</t>
  </si>
  <si>
    <t>OFF-BI-10002498</t>
  </si>
  <si>
    <t>Clear Mylar Reinforcing Strips</t>
  </si>
  <si>
    <t>CA-2015-156440</t>
  </si>
  <si>
    <t>FUR-FU-10004090</t>
  </si>
  <si>
    <t>Executive Impressions 14" Contract Wall Clock</t>
  </si>
  <si>
    <t>OFF-BI-10003166</t>
  </si>
  <si>
    <t>GBC Plasticlear Binding Covers</t>
  </si>
  <si>
    <t>OFF-AR-10003903</t>
  </si>
  <si>
    <t>Sanford 52201 APSCO Electric Pencil Sharpener</t>
  </si>
  <si>
    <t>CA-2017-140585</t>
  </si>
  <si>
    <t>12/23/2017</t>
  </si>
  <si>
    <t>Encinitas</t>
  </si>
  <si>
    <t>OFF-BI-10003364</t>
  </si>
  <si>
    <t>Binding Machine Supplies</t>
  </si>
  <si>
    <t>US-2017-151127</t>
  </si>
  <si>
    <t>5/22/2017</t>
  </si>
  <si>
    <t>5/25/2017</t>
  </si>
  <si>
    <t>OFF-AR-10002445</t>
  </si>
  <si>
    <t>SANFORD Major Accent Highlighters</t>
  </si>
  <si>
    <t>US-2016-151827</t>
  </si>
  <si>
    <t>3/31/2016</t>
  </si>
  <si>
    <t>TEC-AC-10003289</t>
  </si>
  <si>
    <t>Anker Ultra-Slim Mini Bluetooth 3.0 Wireless Keyboard</t>
  </si>
  <si>
    <t>TEC-PH-10000011</t>
  </si>
  <si>
    <t>PureGear Roll-On Screen Protector</t>
  </si>
  <si>
    <t>OFF-BI-10003638</t>
  </si>
  <si>
    <t>GBC Durable Plastic Covers</t>
  </si>
  <si>
    <t>US-2014-105137</t>
  </si>
  <si>
    <t>OFF-BI-10002429</t>
  </si>
  <si>
    <t>Premier Elliptical Ring Binder, Black</t>
  </si>
  <si>
    <t>CA-2017-169327</t>
  </si>
  <si>
    <t>US-2015-110569</t>
  </si>
  <si>
    <t>5/23/2015</t>
  </si>
  <si>
    <t>5/30/2015</t>
  </si>
  <si>
    <t>OFF-BI-10001036</t>
  </si>
  <si>
    <t>Cardinal EasyOpen D-Ring Binders</t>
  </si>
  <si>
    <t>OFF-BI-10001460</t>
  </si>
  <si>
    <t>Plastic Binding Combs</t>
  </si>
  <si>
    <t>OFF-BI-10002225</t>
  </si>
  <si>
    <t>Square Ring Data Binders, Rigid 75 Pt. Covers, 11" x 14-7/8"</t>
  </si>
  <si>
    <t>OFF-BI-10001575</t>
  </si>
  <si>
    <t>GBC Linen Binding Covers</t>
  </si>
  <si>
    <t>CA-2014-143840</t>
  </si>
  <si>
    <t>5/22/2014</t>
  </si>
  <si>
    <t>5/29/2014</t>
  </si>
  <si>
    <t>Decatur</t>
  </si>
  <si>
    <t>Alabama</t>
  </si>
  <si>
    <t>TEC-PH-10003171</t>
  </si>
  <si>
    <t>Plantronics Encore H101 Dual Earpiecesï¿½Headset</t>
  </si>
  <si>
    <t>OFF-ST-10000615</t>
  </si>
  <si>
    <t>SimpliFile Personal File, Black Granite, 15w x 6-15/16d x 11-1/4h</t>
  </si>
  <si>
    <t>OFF-BI-10001078</t>
  </si>
  <si>
    <t>Acco PRESSTEX Data Binder with Storage Hooks, Dark Blue, 14 7/8" X 11"</t>
  </si>
  <si>
    <t>CA-2014-166744</t>
  </si>
  <si>
    <t>9/20/2014</t>
  </si>
  <si>
    <t>9/24/2014</t>
  </si>
  <si>
    <t>US-2016-144057</t>
  </si>
  <si>
    <t>5/13/2016</t>
  </si>
  <si>
    <t>Austin</t>
  </si>
  <si>
    <t>CA-2015-142601</t>
  </si>
  <si>
    <t>4/18/2015</t>
  </si>
  <si>
    <t>OFF-PA-10000483</t>
  </si>
  <si>
    <t>Xerox 19</t>
  </si>
  <si>
    <t>OFF-ST-10003638</t>
  </si>
  <si>
    <t>Mobile Personal File Cube</t>
  </si>
  <si>
    <t>OFF-BI-10001153</t>
  </si>
  <si>
    <t>Ibico Recycled Grain-Textured Covers</t>
  </si>
  <si>
    <t>OFF-BI-10000285</t>
  </si>
  <si>
    <t>XtraLife ClearVue Slant-D Ring Binders by Cardinal</t>
  </si>
  <si>
    <t>CA-2017-124401</t>
  </si>
  <si>
    <t>OFF-ST-10000649</t>
  </si>
  <si>
    <t>Hanging Personal Folder File</t>
  </si>
  <si>
    <t>US-2016-114230</t>
  </si>
  <si>
    <t>OFF-ST-10000876</t>
  </si>
  <si>
    <t>Eldon Simplefile Box Office</t>
  </si>
  <si>
    <t>TEC-PH-10004833</t>
  </si>
  <si>
    <t>Macally Suction Cup Mount</t>
  </si>
  <si>
    <t>CA-2017-169894</t>
  </si>
  <si>
    <t>Mesa</t>
  </si>
  <si>
    <t>OFF-BI-10004230</t>
  </si>
  <si>
    <t>GBC Recycled Grain Textured Covers</t>
  </si>
  <si>
    <t>CA-2015-119907</t>
  </si>
  <si>
    <t>OFF-BI-10001765</t>
  </si>
  <si>
    <t>Wilson Jones Heavy-Duty Casebound Ring Binders with Metal Hinges</t>
  </si>
  <si>
    <t>CA-2016-118500</t>
  </si>
  <si>
    <t>11/18/2016</t>
  </si>
  <si>
    <t>Howard Miller 13-3/4" Diameter Brushed Chrome Round Wall Clock</t>
  </si>
  <si>
    <t>TEC-AC-10003038</t>
  </si>
  <si>
    <t>Kingston Digital DataTraveler 16GB USB 2.0</t>
  </si>
  <si>
    <t>TEC-PH-10004071</t>
  </si>
  <si>
    <t>PayAnywhere Card Reader</t>
  </si>
  <si>
    <t>CA-2017-138163</t>
  </si>
  <si>
    <t>Everett</t>
  </si>
  <si>
    <t>CA-2017-112865</t>
  </si>
  <si>
    <t>5/18/2017</t>
  </si>
  <si>
    <t>TEC-AC-10000387</t>
  </si>
  <si>
    <t>KeyTronicï¿½KT800P2 -ï¿½Keyboardï¿½- Black</t>
  </si>
  <si>
    <t>OFF-EN-10001099</t>
  </si>
  <si>
    <t>CA-2015-135580</t>
  </si>
  <si>
    <t>12/30/2015</t>
  </si>
  <si>
    <t>OFF-PA-10000595</t>
  </si>
  <si>
    <t>Xerox 1929</t>
  </si>
  <si>
    <t>TEC-AC-10002718</t>
  </si>
  <si>
    <t>Belkin Standard 104 key USB Keyboard</t>
  </si>
  <si>
    <t>OFF-BI-10001670</t>
  </si>
  <si>
    <t>Vinyl Sectional Post Binders</t>
  </si>
  <si>
    <t>CA-2014-126522</t>
  </si>
  <si>
    <t>Escondido</t>
  </si>
  <si>
    <t>OFF-AR-10004042</t>
  </si>
  <si>
    <t>BOSTON Model 1800 Electric Pencil Sharpeners, Putty/Woodgrain</t>
  </si>
  <si>
    <t>OFF-PA-10001363</t>
  </si>
  <si>
    <t>Xerox 1933</t>
  </si>
  <si>
    <t>TEC-AC-10001013</t>
  </si>
  <si>
    <t>Logitech ClearChat Comfort/USB Headset H390</t>
  </si>
  <si>
    <t>TEC-AC-10001998</t>
  </si>
  <si>
    <t>Logitechï¿½LS21 Speaker System - PC Multimedia - 2.1-CH - Wired</t>
  </si>
  <si>
    <t>OFF-BI-10000014</t>
  </si>
  <si>
    <t>Heavy-Duty E-Z-D Binders</t>
  </si>
  <si>
    <t>US-2017-136679</t>
  </si>
  <si>
    <t>11/14/2017</t>
  </si>
  <si>
    <t>OFF-AR-10003582</t>
  </si>
  <si>
    <t>Boston Electric Pencil Sharpener, Model 1818, Charcoal Black</t>
  </si>
  <si>
    <t>OFF-BI-10002026</t>
  </si>
  <si>
    <t>Ibico Recycled Linen-Style Covers</t>
  </si>
  <si>
    <t>OFF-ST-10002486</t>
  </si>
  <si>
    <t>Eldon Shelf Savers Cubes and Bins</t>
  </si>
  <si>
    <t>OFF-ST-10003442</t>
  </si>
  <si>
    <t>Eldon Portable Mobile Manager</t>
  </si>
  <si>
    <t>OFF-ST-10000943</t>
  </si>
  <si>
    <t>Eldon ProFile File 'N Store Portable File Tub Letter/Legal Size Black</t>
  </si>
  <si>
    <t>CA-2015-155761</t>
  </si>
  <si>
    <t>OFF-BI-10003007</t>
  </si>
  <si>
    <t>Premium Transparent Presentation Covers, No Pattern/Clear, 8 1/2" x 11"</t>
  </si>
  <si>
    <t>TEC-PH-10000307</t>
  </si>
  <si>
    <t>Shocksock Galaxy S4 Armband</t>
  </si>
  <si>
    <t>OFF-PA-10003656</t>
  </si>
  <si>
    <t>Xerox 1935</t>
  </si>
  <si>
    <t>OFF-AP-10003266</t>
  </si>
  <si>
    <t>Holmes Replacement Filter for HEPA Air Cleaner, Large Room</t>
  </si>
  <si>
    <t>OFF-ST-10002485</t>
  </si>
  <si>
    <t>Rogers Deluxe File Chest</t>
  </si>
  <si>
    <t>OFF-BI-10001524</t>
  </si>
  <si>
    <t>GBC Premium Transparent Covers with Diagonal Lined Pattern</t>
  </si>
  <si>
    <t>OFF-AR-10000588</t>
  </si>
  <si>
    <t>Newell 345</t>
  </si>
  <si>
    <t>OFF-PA-10002666</t>
  </si>
  <si>
    <t>Southworth 25% Cotton Linen-Finish Paper &amp; Envelopes</t>
  </si>
  <si>
    <t>CA-2016-116547</t>
  </si>
  <si>
    <t>FUR-FU-10000076</t>
  </si>
  <si>
    <t>24-Hour Round Wall Clock</t>
  </si>
  <si>
    <t>OFF-AP-10004036</t>
  </si>
  <si>
    <t>Bionaire 99.97% HEPA Air Cleaner</t>
  </si>
  <si>
    <t>TEC-PH-10001870</t>
  </si>
  <si>
    <t>Lunatik TT5L-002 Taktik Strike Impact Protection System for iPhone 5</t>
  </si>
  <si>
    <t>CA-2017-122504</t>
  </si>
  <si>
    <t>OFF-BI-10002353</t>
  </si>
  <si>
    <t>GBC VeloBind Cover Sets</t>
  </si>
  <si>
    <t>FUR-FU-10000672</t>
  </si>
  <si>
    <t>Executive Impressions 10" Spectator Wall Clock</t>
  </si>
  <si>
    <t>CA-2014-123498</t>
  </si>
  <si>
    <t>OFF-EN-10004773</t>
  </si>
  <si>
    <t>OFF-SU-10001218</t>
  </si>
  <si>
    <t>Fiskars Softgrip Scissors</t>
  </si>
  <si>
    <t>CA-2016-130680</t>
  </si>
  <si>
    <t>6/24/2016</t>
  </si>
  <si>
    <t>6/29/2016</t>
  </si>
  <si>
    <t>FUR-FU-10004093</t>
  </si>
  <si>
    <t>Hand-Finished Solid Wood Document Frame</t>
  </si>
  <si>
    <t>TEC-PH-10001750</t>
  </si>
  <si>
    <t>Samsung Rugby III</t>
  </si>
  <si>
    <t>OFF-ST-10000636</t>
  </si>
  <si>
    <t>Rogers Profile Extra Capacity Storage Tub</t>
  </si>
  <si>
    <t>CA-2017-117926</t>
  </si>
  <si>
    <t>OFF-AP-10002670</t>
  </si>
  <si>
    <t>Belkin 8-Outlet Premiere SurgeMaster II Surge Protectors</t>
  </si>
  <si>
    <t>CA-2017-121853</t>
  </si>
  <si>
    <t>9/23/2017</t>
  </si>
  <si>
    <t>OFF-BI-10000977</t>
  </si>
  <si>
    <t>Ibico Plastic Spiral Binding Combs</t>
  </si>
  <si>
    <t>OFF-PA-10001295</t>
  </si>
  <si>
    <t>Computer Printout Paper with Letter-Trim Perforations</t>
  </si>
  <si>
    <t>OFF-BI-10000315</t>
  </si>
  <si>
    <t>Poly Designer Cover &amp; Back</t>
  </si>
  <si>
    <t>OFF-BI-10004781</t>
  </si>
  <si>
    <t>GBC Wire Binding Strips</t>
  </si>
  <si>
    <t>OFF-AR-10004602</t>
  </si>
  <si>
    <t>Boston KS Multi-Size Manual Pencil Sharpener</t>
  </si>
  <si>
    <t>OFF-PA-10004327</t>
  </si>
  <si>
    <t>Xerox 1911</t>
  </si>
  <si>
    <t>OFF-PA-10004381</t>
  </si>
  <si>
    <t>14-7/8 x 11 Blue Bar Computer Printout Paper</t>
  </si>
  <si>
    <t>US-2017-103247</t>
  </si>
  <si>
    <t>OFF-BI-10004492</t>
  </si>
  <si>
    <t>Tuf-Vin Binders</t>
  </si>
  <si>
    <t>CA-2017-142888</t>
  </si>
  <si>
    <t>Spokane</t>
  </si>
  <si>
    <t>FUR-TA-10004767</t>
  </si>
  <si>
    <t>Safco Drafting Table</t>
  </si>
  <si>
    <t>TEC-AC-10001465</t>
  </si>
  <si>
    <t>SanDisk Cruzer 64 GB USB Flash Drive</t>
  </si>
  <si>
    <t>OFF-PA-10000167</t>
  </si>
  <si>
    <t>Xerox 1925</t>
  </si>
  <si>
    <t>OFF-PA-10001125</t>
  </si>
  <si>
    <t>Xerox 1988</t>
  </si>
  <si>
    <t>OFF-PA-10004353</t>
  </si>
  <si>
    <t>Southworth 25% Cotton Premium Laser Paper and Envelopes</t>
  </si>
  <si>
    <t>OFF-BI-10004308</t>
  </si>
  <si>
    <t>Avery Legal 4-Ring Binder</t>
  </si>
  <si>
    <t>CA-2014-156349</t>
  </si>
  <si>
    <t>5/26/2014</t>
  </si>
  <si>
    <t>5/30/2014</t>
  </si>
  <si>
    <t>TEC-PH-10002726</t>
  </si>
  <si>
    <t>netTALK DUO VoIP Telephone Service</t>
  </si>
  <si>
    <t>FUR-FU-10000087</t>
  </si>
  <si>
    <t>Executive Impressions 14" Two-Color Numerals Wall Clock</t>
  </si>
  <si>
    <t>OFF-BI-10003719</t>
  </si>
  <si>
    <t>Large Capacity Hanging Post Binders</t>
  </si>
  <si>
    <t>OFF-PA-10000418</t>
  </si>
  <si>
    <t>Xerox 189</t>
  </si>
  <si>
    <t>FUR-FU-10002554</t>
  </si>
  <si>
    <t>Westinghouse Floor Lamp with Metal Mesh Shade, Black</t>
  </si>
  <si>
    <t>OFF-PA-10004475</t>
  </si>
  <si>
    <t>Xerox 1940</t>
  </si>
  <si>
    <t>TEC-AC-10002335</t>
  </si>
  <si>
    <t>Logitech Media Keyboard K200</t>
  </si>
  <si>
    <t>US-2014-138758</t>
  </si>
  <si>
    <t>FUR-FU-10003039</t>
  </si>
  <si>
    <t>Howard Miller 11-1/2" Diameter Grantwood Wall Clock</t>
  </si>
  <si>
    <t>CA-2017-152660</t>
  </si>
  <si>
    <t>OFF-ST-10000532</t>
  </si>
  <si>
    <t>Advantus Rolling Drawer Organizers</t>
  </si>
  <si>
    <t>CA-2016-133368</t>
  </si>
  <si>
    <t>1/14/2016</t>
  </si>
  <si>
    <t>1/20/2016</t>
  </si>
  <si>
    <t>OFF-PA-10004039</t>
  </si>
  <si>
    <t>Xerox 1882</t>
  </si>
  <si>
    <t>CA-2016-159345</t>
  </si>
  <si>
    <t>6/22/2016</t>
  </si>
  <si>
    <t>OFF-PA-10000806</t>
  </si>
  <si>
    <t>Xerox 1934</t>
  </si>
  <si>
    <t>TEC-AC-10000892</t>
  </si>
  <si>
    <t>NETGEAR N750 Dual Band Wi-Fi Gigabit Router</t>
  </si>
  <si>
    <t>CA-2015-132374</t>
  </si>
  <si>
    <t>2/22/2015</t>
  </si>
  <si>
    <t>2/24/2015</t>
  </si>
  <si>
    <t>Sterling Heights</t>
  </si>
  <si>
    <t>OFF-AP-10001469</t>
  </si>
  <si>
    <t>Fellowes 8 Outlet Superior Workstation Surge Protector</t>
  </si>
  <si>
    <t>OFF-PA-10001289</t>
  </si>
  <si>
    <t>White Computer Printout Paper by Universal</t>
  </si>
  <si>
    <t>OFF-AP-10004532</t>
  </si>
  <si>
    <t>Kensington 6 Outlet Guardian Standard Surge Protector</t>
  </si>
  <si>
    <t>OFF-ST-10000798</t>
  </si>
  <si>
    <t>2300 Heavy-Duty Transfer File Systems by Perma</t>
  </si>
  <si>
    <t>OFF-AP-10004249</t>
  </si>
  <si>
    <t>Staple holder</t>
  </si>
  <si>
    <t>OFF-PA-10000312</t>
  </si>
  <si>
    <t>Xerox 1955</t>
  </si>
  <si>
    <t>OFF-ST-10002583</t>
  </si>
  <si>
    <t>Fellowes Neat Ideas Storage Cubes</t>
  </si>
  <si>
    <t>TEC-AC-10003610</t>
  </si>
  <si>
    <t>Logitechï¿½Illuminated - Keyboard</t>
  </si>
  <si>
    <t>OFF-PA-10000675</t>
  </si>
  <si>
    <t>Xerox 1919</t>
  </si>
  <si>
    <t>OFF-PA-10001033</t>
  </si>
  <si>
    <t>Xerox 1893</t>
  </si>
  <si>
    <t>US-2015-126214</t>
  </si>
  <si>
    <t>12/21/2015</t>
  </si>
  <si>
    <t>TEC-AC-10003198</t>
  </si>
  <si>
    <t>Enermax Acrylux Wireless Keyboard</t>
  </si>
  <si>
    <t>TEC-PH-10002564</t>
  </si>
  <si>
    <t>OtterBox Defender Series Case - Samsung Galaxy S4</t>
  </si>
  <si>
    <t>OFF-BI-10001510</t>
  </si>
  <si>
    <t>Deluxe Heavy-Duty Vinyl Round Ring Binder</t>
  </si>
  <si>
    <t>FUR-FU-10001889</t>
  </si>
  <si>
    <t>Ultra Door Pull Handle</t>
  </si>
  <si>
    <t>CA-2016-138282</t>
  </si>
  <si>
    <t>5/23/2016</t>
  </si>
  <si>
    <t>OFF-AP-10001366</t>
  </si>
  <si>
    <t>CA-2017-122007</t>
  </si>
  <si>
    <t>OFF-AP-10000358</t>
  </si>
  <si>
    <t>Fellowes Basic Home/Office Series Surge Protectors</t>
  </si>
  <si>
    <t>CA-2016-162138</t>
  </si>
  <si>
    <t>4/23/2016</t>
  </si>
  <si>
    <t>4/27/2016</t>
  </si>
  <si>
    <t>Hesperia</t>
  </si>
  <si>
    <t>TEC-AC-10001908</t>
  </si>
  <si>
    <t>Logitech Wireless Headset h800</t>
  </si>
  <si>
    <t>TEC-PH-10004093</t>
  </si>
  <si>
    <t>Panasonic Kx-TS550</t>
  </si>
  <si>
    <t>US-2016-152051</t>
  </si>
  <si>
    <t>6/25/2016</t>
  </si>
  <si>
    <t>York</t>
  </si>
  <si>
    <t>CA-2016-150077</t>
  </si>
  <si>
    <t>Rockville</t>
  </si>
  <si>
    <t>TEC-PH-10002890</t>
  </si>
  <si>
    <t>AT&amp;T 17929 Lendline Telephone</t>
  </si>
  <si>
    <t>TEC-AC-10001553</t>
  </si>
  <si>
    <t>Memorex 25GB 6X Branded Blu-Ray Recordable Disc, 15/Pack</t>
  </si>
  <si>
    <t>TEC-AC-10004469</t>
  </si>
  <si>
    <t>Microsoft Sculpt Comfort Mouse</t>
  </si>
  <si>
    <t>OFF-ST-10001321</t>
  </si>
  <si>
    <t>Decoflex Hanging Personal Folder File, Blue</t>
  </si>
  <si>
    <t>CA-2017-132346</t>
  </si>
  <si>
    <t>OFF-AP-10000696</t>
  </si>
  <si>
    <t>Holmes Odor Grabber</t>
  </si>
  <si>
    <t>CA-2015-154970</t>
  </si>
  <si>
    <t>FUR-CH-10003396</t>
  </si>
  <si>
    <t>Global Deluxe Steno Chair</t>
  </si>
  <si>
    <t>TEC-PH-10000526</t>
  </si>
  <si>
    <t>Vtech CS6719</t>
  </si>
  <si>
    <t>OFF-BI-10000632</t>
  </si>
  <si>
    <t>Satellite Sectional Post Binders</t>
  </si>
  <si>
    <t>CA-2016-157280</t>
  </si>
  <si>
    <t>Virginia Beach</t>
  </si>
  <si>
    <t>TEC-AC-10000057</t>
  </si>
  <si>
    <t>Microsoft Natural Ergonomic Keyboard 4000</t>
  </si>
  <si>
    <t>FUR-CH-10002774</t>
  </si>
  <si>
    <t>Global Deluxe Stacking Chair, Gray</t>
  </si>
  <si>
    <t>OFF-AP-10002578</t>
  </si>
  <si>
    <t>Fellowes Premier Superior Surge Suppressor, 10-Outlet, With Phone and Remote</t>
  </si>
  <si>
    <t>FUR-CH-10002961</t>
  </si>
  <si>
    <t>Leather Task Chair, Black</t>
  </si>
  <si>
    <t>FUR-CH-10003061</t>
  </si>
  <si>
    <t>Global Leather Task Chair, Black</t>
  </si>
  <si>
    <t>CA-2017-155712</t>
  </si>
  <si>
    <t>OFF-BI-10004224</t>
  </si>
  <si>
    <t>Catalog Binders with Expanding Posts</t>
  </si>
  <si>
    <t>OFF-BI-10000962</t>
  </si>
  <si>
    <t>Acco Flexible ACCOHIDE Square Ring Data Binder, Dark Blue, 11 1/2" X 14" 7/8"</t>
  </si>
  <si>
    <t>OFF-PA-10001815</t>
  </si>
  <si>
    <t>Xerox 1885</t>
  </si>
  <si>
    <t>FUR-FU-10000747</t>
  </si>
  <si>
    <t>Tenex B1-RE Series Chair Mats for Low Pile Carpets</t>
  </si>
  <si>
    <t>TEC-PH-10000215</t>
  </si>
  <si>
    <t>Plantronics Cordlessï¿½Phone Headsetï¿½with In-line Volume - M214C</t>
  </si>
  <si>
    <t>CA-2015-111948</t>
  </si>
  <si>
    <t>Detroit</t>
  </si>
  <si>
    <t>OFF-AP-10002311</t>
  </si>
  <si>
    <t>Holmes Replacement Filter for HEPA Air Cleaner, Very Large Room, HEPA Filter</t>
  </si>
  <si>
    <t>TEC-PH-10002844</t>
  </si>
  <si>
    <t>Speck Products Candyshell Flip Case</t>
  </si>
  <si>
    <t>CA-2015-130456</t>
  </si>
  <si>
    <t>8/26/2015</t>
  </si>
  <si>
    <t>OFF-ST-10000736</t>
  </si>
  <si>
    <t>Carina Double Wide Media Storage Towers in Natural &amp; Black</t>
  </si>
  <si>
    <t>CA-2015-151547</t>
  </si>
  <si>
    <t>1/17/2015</t>
  </si>
  <si>
    <t>Bartlett</t>
  </si>
  <si>
    <t>OFF-SU-10000898</t>
  </si>
  <si>
    <t>Acme Hot Forged Carbon Steel Scissors with Nickel-Plated Handles, 3 7/8" Cut, 8"L</t>
  </si>
  <si>
    <t>CA-2017-131828</t>
  </si>
  <si>
    <t>2/13/2017</t>
  </si>
  <si>
    <t>TEC-PH-10002923</t>
  </si>
  <si>
    <t>Logitech B530 USBï¿½Headsetï¿½-ï¿½headsetï¿½- Full size, Binaural</t>
  </si>
  <si>
    <t>OFF-BI-10004001</t>
  </si>
  <si>
    <t>GBC Recycled VeloBinder Covers</t>
  </si>
  <si>
    <t>US-2017-147998</t>
  </si>
  <si>
    <t>5/19/2017</t>
  </si>
  <si>
    <t>5/24/2017</t>
  </si>
  <si>
    <t>OFF-BI-10002082</t>
  </si>
  <si>
    <t>GBC Twin Loop Wire Binding Elements</t>
  </si>
  <si>
    <t>US-2015-136749</t>
  </si>
  <si>
    <t>12/25/2015</t>
  </si>
  <si>
    <t>TEC-AC-10000109</t>
  </si>
  <si>
    <t>Sony Micro Vault Click 16 GB USB 2.0 Flash Drive</t>
  </si>
  <si>
    <t>OFF-PA-10003625</t>
  </si>
  <si>
    <t>Xerox 1979</t>
  </si>
  <si>
    <t>CA-2014-108861</t>
  </si>
  <si>
    <t>5/28/2014</t>
  </si>
  <si>
    <t>OFF-BI-10003876</t>
  </si>
  <si>
    <t>Green Canvas Binder for 8-1/2" x 14" Sheets</t>
  </si>
  <si>
    <t>CA-2015-143490</t>
  </si>
  <si>
    <t>OFF-AR-10002952</t>
  </si>
  <si>
    <t>Stanley Contemporary Battery Pencil Sharpeners</t>
  </si>
  <si>
    <t>OFF-PA-10001144</t>
  </si>
  <si>
    <t>Xerox 1913</t>
  </si>
  <si>
    <t>CA-2016-112123</t>
  </si>
  <si>
    <t>TEC-AC-10000358</t>
  </si>
  <si>
    <t>Imationï¿½Secureï¿½Driveï¿½+ Hardware Encrypted USBï¿½flash driveï¿½- 16 GB</t>
  </si>
  <si>
    <t>TEC-AC-10001772</t>
  </si>
  <si>
    <t>Memorex Mini Travel Drive 16 GB USB 2.0 Flash Drive</t>
  </si>
  <si>
    <t>CA-2015-124058</t>
  </si>
  <si>
    <t>11/20/2015</t>
  </si>
  <si>
    <t>11/24/2015</t>
  </si>
  <si>
    <t>TEC-PH-10004774</t>
  </si>
  <si>
    <t>Gear Head AU3700S Headset</t>
  </si>
  <si>
    <t>US-2016-135720</t>
  </si>
  <si>
    <t>12/13/2016</t>
  </si>
  <si>
    <t>Aurora</t>
  </si>
  <si>
    <t>TEC-AC-10001267</t>
  </si>
  <si>
    <t>Imationï¿½32GB Pocket Pro USB 3.0ï¿½Flash Driveï¿½- 32 GB - Black - 1 P ...</t>
  </si>
  <si>
    <t>FUR-BO-10004709</t>
  </si>
  <si>
    <t>Bookcases</t>
  </si>
  <si>
    <t>Bush Westfield Collection Bookcases, Medium Cherry Finish</t>
  </si>
  <si>
    <t>TEC-PH-10000441</t>
  </si>
  <si>
    <t>VTech DS6151</t>
  </si>
  <si>
    <t>OFF-BI-10002735</t>
  </si>
  <si>
    <t>GBC Prestige Therm-A-Bind Covers</t>
  </si>
  <si>
    <t>FUR-CH-10003817</t>
  </si>
  <si>
    <t>Global Value Steno Chair, Gray</t>
  </si>
  <si>
    <t>CA-2016-162159</t>
  </si>
  <si>
    <t>9/16/2016</t>
  </si>
  <si>
    <t>9/18/2016</t>
  </si>
  <si>
    <t>FUR-CH-10001146</t>
  </si>
  <si>
    <t>Global Value Mid-Back Manager's Chair, Gray</t>
  </si>
  <si>
    <t>CA-2016-167759</t>
  </si>
  <si>
    <t>Bloomington</t>
  </si>
  <si>
    <t>TEC-AC-10000865</t>
  </si>
  <si>
    <t>WD My Passport Ultra 500GB Portable External Hard Drive</t>
  </si>
  <si>
    <t>OFF-PA-10003790</t>
  </si>
  <si>
    <t>Xerox 1991</t>
  </si>
  <si>
    <t>OFF-BI-10003684</t>
  </si>
  <si>
    <t>Wilson Jones Legal Size Ring Binders</t>
  </si>
  <si>
    <t>FUR-FU-10002937</t>
  </si>
  <si>
    <t>GE 48" Fluorescent Tube, Cool White Energy Saver, 34 Watts, 30/Box</t>
  </si>
  <si>
    <t>CA-2016-133319</t>
  </si>
  <si>
    <t>OFF-LA-10003930</t>
  </si>
  <si>
    <t>Dot Matrix Printer Tape Reel Labels, White, 5000/Box</t>
  </si>
  <si>
    <t>FUR-CH-10000988</t>
  </si>
  <si>
    <t>Hon Olson Stacker Stools</t>
  </si>
  <si>
    <t>OFF-BI-10004330</t>
  </si>
  <si>
    <t>GBC Velobind Prepunched Cover Sets, Regency Series</t>
  </si>
  <si>
    <t>TEC-PH-10002660</t>
  </si>
  <si>
    <t>Nortel Networks T7316 E Nt8 B27</t>
  </si>
  <si>
    <t>OFF-ST-10001476</t>
  </si>
  <si>
    <t>Steel Personal Filing/Posting Tote</t>
  </si>
  <si>
    <t>CA-2017-113670</t>
  </si>
  <si>
    <t>10/17/2017</t>
  </si>
  <si>
    <t>TEC-PH-10003800</t>
  </si>
  <si>
    <t>i.Sound Portable Power - 8000 mAh</t>
  </si>
  <si>
    <t>CA-2015-104129</t>
  </si>
  <si>
    <t>2/27/2015</t>
  </si>
  <si>
    <t>Providence</t>
  </si>
  <si>
    <t>Rhode Island</t>
  </si>
  <si>
    <t>TEC-PH-10001924</t>
  </si>
  <si>
    <t>iHome FM Clock Radio with Lightning Dock</t>
  </si>
  <si>
    <t>TEC-AC-10003657</t>
  </si>
  <si>
    <t>Lenovo 17-Key USB Numeric Keypad</t>
  </si>
  <si>
    <t>CA-2017-154074</t>
  </si>
  <si>
    <t>8/31/2017</t>
  </si>
  <si>
    <t>OFF-ST-10002370</t>
  </si>
  <si>
    <t>Sortfiler Multipurpose Personal File Organizer, Black</t>
  </si>
  <si>
    <t>OFF-AR-10000380</t>
  </si>
  <si>
    <t>Hunt PowerHouse Electric Pencil Sharpener, Blue</t>
  </si>
  <si>
    <t>FUR-CH-10002647</t>
  </si>
  <si>
    <t>Situations Contoured Folding Chairs, 4/Set</t>
  </si>
  <si>
    <t>OFF-BI-10001597</t>
  </si>
  <si>
    <t>Wilson Jones Ledger-Size, Piano-Hinge Binder, 2", Blue</t>
  </si>
  <si>
    <t>OFF-AP-10004708</t>
  </si>
  <si>
    <t>Fellowes Superior 10 Outlet Split Surge Protector</t>
  </si>
  <si>
    <t>OFF-AP-10003287</t>
  </si>
  <si>
    <t>Tripp Lite TLP810NET Broadband Surge for Modem/Fax</t>
  </si>
  <si>
    <t>OFF-BI-10001543</t>
  </si>
  <si>
    <t>GBC VeloBinder Manual Binding System</t>
  </si>
  <si>
    <t>FUR-FU-10004952</t>
  </si>
  <si>
    <t>C-Line Cubicle Keepers Polyproplyene Holder w/Velcro Back, 8-1/2x11, 25/Bx</t>
  </si>
  <si>
    <t>OFF-PA-10003641</t>
  </si>
  <si>
    <t>Xerox 1909</t>
  </si>
  <si>
    <t>CA-2016-166275</t>
  </si>
  <si>
    <t>10/24/2016</t>
  </si>
  <si>
    <t>TEC-AC-10001838</t>
  </si>
  <si>
    <t>Razer Tiamat Over Ear 7.1 Surround Sound PC Gaming Headset</t>
  </si>
  <si>
    <t>Xerox 1908</t>
  </si>
  <si>
    <t>FUR-FU-10003394</t>
  </si>
  <si>
    <t>Tenex "The Solids" Textured Chair Mats</t>
  </si>
  <si>
    <t>TEC-AC-10002647</t>
  </si>
  <si>
    <t>Logitechï¿½Wireless Boombox Speaker - portable - wireless, wired</t>
  </si>
  <si>
    <t>FUR-FU-10000193</t>
  </si>
  <si>
    <t>Tenex Chairmats For Use with Hard Floors</t>
  </si>
  <si>
    <t>TEC-AC-10000991</t>
  </si>
  <si>
    <t>Sony Micro Vault Click 8 GB USB 2.0 Flash Drive</t>
  </si>
  <si>
    <t>FUR-FU-10004960</t>
  </si>
  <si>
    <t>Seth Thomas 12" Clock w/ Goldtone Case</t>
  </si>
  <si>
    <t>TEC-AC-10002217</t>
  </si>
  <si>
    <t>Imationï¿½Clip USBï¿½flash driveï¿½- 8 GB</t>
  </si>
  <si>
    <t>TEC-AC-10001606</t>
  </si>
  <si>
    <t>Logitech Wireless Performance Mouse MX for PC and Mac</t>
  </si>
  <si>
    <t>CA-2017-162015</t>
  </si>
  <si>
    <t>7/18/2017</t>
  </si>
  <si>
    <t>OFF-AP-10003040</t>
  </si>
  <si>
    <t>Fellowes 8 Outlet Superior Workstation Surge Protector w/o Phone/Fax/Modem Protection</t>
  </si>
  <si>
    <t>OFF-ST-10001490</t>
  </si>
  <si>
    <t>Hot File 7-Pocket, Floor Stand</t>
  </si>
  <si>
    <t>FUR-CH-10004477</t>
  </si>
  <si>
    <t>Global Push Button Manager's Chair, Indigo</t>
  </si>
  <si>
    <t>TEC-AC-10002800</t>
  </si>
  <si>
    <t>Plantronics Audio 478 Stereo USB Headset</t>
  </si>
  <si>
    <t>TEC-PH-10003505</t>
  </si>
  <si>
    <t>Geemarc AmpliPOWER60</t>
  </si>
  <si>
    <t>FUR-BO-10002206</t>
  </si>
  <si>
    <t>Bush Saratoga Collection 5-Shelf Bookcase, Hanover Cherry, *Special Order</t>
  </si>
  <si>
    <t>OFF-EN-10002230</t>
  </si>
  <si>
    <t>Airmail Envelopes</t>
  </si>
  <si>
    <t>FUR-CH-10000785</t>
  </si>
  <si>
    <t>Global Ergonomic Managers Chair</t>
  </si>
  <si>
    <t>FUR-CH-10000863</t>
  </si>
  <si>
    <t>Novimex Swivel Fabric Task Chair</t>
  </si>
  <si>
    <t>US-2016-131149</t>
  </si>
  <si>
    <t>7/14/2016</t>
  </si>
  <si>
    <t>OFF-AR-10002135</t>
  </si>
  <si>
    <t>Boston Heavy-Duty Trimline Electric Pencil Sharpeners</t>
  </si>
  <si>
    <t>FUR-CH-10001891</t>
  </si>
  <si>
    <t>Global Deluxe Office Fabric Chairs</t>
  </si>
  <si>
    <t>OFF-BI-10004593</t>
  </si>
  <si>
    <t>Ibico Laser Imprintable Binding System Covers</t>
  </si>
  <si>
    <t>TEC-PH-10000439</t>
  </si>
  <si>
    <t>GE DSL Phone Line Filter</t>
  </si>
  <si>
    <t>OFF-ST-10000036</t>
  </si>
  <si>
    <t>Recycled Data-Pak for Archival Bound Computer Printouts, 12-1/2 x 12-1/2 x 16</t>
  </si>
  <si>
    <t>CA-2015-134075</t>
  </si>
  <si>
    <t>FUR-FU-10004597</t>
  </si>
  <si>
    <t>Eldon Cleatmat Chair Mats for Medium Pile Carpets</t>
  </si>
  <si>
    <t>US-2017-123834</t>
  </si>
  <si>
    <t>7/21/2017</t>
  </si>
  <si>
    <t>7/25/2017</t>
  </si>
  <si>
    <t>Pharr</t>
  </si>
  <si>
    <t>FUR-TA-10001676</t>
  </si>
  <si>
    <t>Hon 61000 Series Interactive Training Tables</t>
  </si>
  <si>
    <t>OFF-LA-10001474</t>
  </si>
  <si>
    <t>Avery 477</t>
  </si>
  <si>
    <t>OFF-AP-10002867</t>
  </si>
  <si>
    <t>Fellowes Command Center 5-outlet power strip</t>
  </si>
  <si>
    <t>FUR-TA-10004152</t>
  </si>
  <si>
    <t>Barricks 18" x 48" Non-Folding Utility Table with Bottom Storage Shelf</t>
  </si>
  <si>
    <t>OFF-EN-10003296</t>
  </si>
  <si>
    <t>Tyvek Side-Opening Peel &amp; Seel Expanding Envelopes</t>
  </si>
  <si>
    <t>OFF-ST-10002289</t>
  </si>
  <si>
    <t>Safco Wire Cube Shelving System, For Use as 4 or 5 14" Cubes, Black</t>
  </si>
  <si>
    <t>FUR-CH-10003535</t>
  </si>
  <si>
    <t>Global Armless Task Chair, Royal Blue</t>
  </si>
  <si>
    <t>OFF-ST-10002974</t>
  </si>
  <si>
    <t>Trav-L-File Heavy-Duty Shuttle II, Black</t>
  </si>
  <si>
    <t>CA-2016-118899</t>
  </si>
  <si>
    <t>3/22/2016</t>
  </si>
  <si>
    <t>FUR-CH-10004754</t>
  </si>
  <si>
    <t>Global Stack Chair with Arms, Black</t>
  </si>
  <si>
    <t>Avery Arch Ring Binders</t>
  </si>
  <si>
    <t>OFF-ST-10000604</t>
  </si>
  <si>
    <t>Home/Office Personal File Carts</t>
  </si>
  <si>
    <t>TEC-PH-10003555</t>
  </si>
  <si>
    <t>Motorola HK250 Universal Bluetooth Headset</t>
  </si>
  <si>
    <t>OFF-AP-10004233</t>
  </si>
  <si>
    <t>Honeywell Enviracaire Portable Air Cleaner for up to 8 x 10 Room</t>
  </si>
  <si>
    <t>FUR-FU-10003268</t>
  </si>
  <si>
    <t>Eldon Radial Chair Mat for Low to Medium Pile Carpets</t>
  </si>
  <si>
    <t>FUR-BO-10000468</t>
  </si>
  <si>
    <t>O'Sullivan 2-Shelf Heavy-Duty Bookcases</t>
  </si>
  <si>
    <t>TEC-AC-10003095</t>
  </si>
  <si>
    <t>Logitech G35 7.1-Channel Surround Sound Headset</t>
  </si>
  <si>
    <t>TEC-PH-10001425</t>
  </si>
  <si>
    <t>Mophie Juice Pack Helium for iPhone</t>
  </si>
  <si>
    <t>TEC-MA-10002694</t>
  </si>
  <si>
    <t>Machines</t>
  </si>
  <si>
    <t>Hewlett-Packard Deskjet F4180 All-in-One Color Ink-jet - Printer / copier / scanner</t>
  </si>
  <si>
    <t>CA-2016-113341</t>
  </si>
  <si>
    <t>11/25/2016</t>
  </si>
  <si>
    <t>11/29/2016</t>
  </si>
  <si>
    <t>FUR-CH-10004698</t>
  </si>
  <si>
    <t>Padded Folding Chairs, Black, 4/Carton</t>
  </si>
  <si>
    <t>CA-2017-167003</t>
  </si>
  <si>
    <t>5/23/2017</t>
  </si>
  <si>
    <t>5/29/2017</t>
  </si>
  <si>
    <t>FUR-TA-10001520</t>
  </si>
  <si>
    <t>Lesro Sheffield Collection Coffee Table, End Table, Center Table, Corner Table</t>
  </si>
  <si>
    <t>OFF-AP-10000390</t>
  </si>
  <si>
    <t>Euro Pro Shark Stick Mini Vacuum</t>
  </si>
  <si>
    <t>OFF-AP-10000891</t>
  </si>
  <si>
    <t>Kensington 7 Outlet MasterPiece HOMEOFFICE Power Control Center</t>
  </si>
  <si>
    <t>CA-2015-161627</t>
  </si>
  <si>
    <t>FUR-CH-10003968</t>
  </si>
  <si>
    <t>Novimex Turbo Task Chair</t>
  </si>
  <si>
    <t>CA-2017-123085</t>
  </si>
  <si>
    <t>CA-2017-165008</t>
  </si>
  <si>
    <t>9/15/2017</t>
  </si>
  <si>
    <t>9/17/2017</t>
  </si>
  <si>
    <t>Salt Lake City</t>
  </si>
  <si>
    <t>OFF-BI-10002794</t>
  </si>
  <si>
    <t>Avery Trapezoid Ring Binder, 3" Capacity, Black, 1040 sheets</t>
  </si>
  <si>
    <t>FUR-CH-10004860</t>
  </si>
  <si>
    <t>Global Low Back Tilter Chair</t>
  </si>
  <si>
    <t>TEC-AC-10003174</t>
  </si>
  <si>
    <t>Plantronics S12 Corded Telephone Headset System</t>
  </si>
  <si>
    <t>TEC-AC-10004855</t>
  </si>
  <si>
    <t>V7 USB Numeric Keypad</t>
  </si>
  <si>
    <t>TEC-PH-10001949</t>
  </si>
  <si>
    <t>Cisco SPA 501G IP Phone</t>
  </si>
  <si>
    <t>TEC-AC-10002926</t>
  </si>
  <si>
    <t>Logitech Wireless Marathon Mouse M705</t>
  </si>
  <si>
    <t>CA-2016-147375</t>
  </si>
  <si>
    <t>6/14/2016</t>
  </si>
  <si>
    <t>TEC-PH-10000576</t>
  </si>
  <si>
    <t>AT&amp;T 1080 Corded phone</t>
  </si>
  <si>
    <t>FUR-TA-10004086</t>
  </si>
  <si>
    <t>KI Adjustable-Height Table</t>
  </si>
  <si>
    <t>CA-2017-165491</t>
  </si>
  <si>
    <t>3/24/2017</t>
  </si>
  <si>
    <t>TEC-PH-10004536</t>
  </si>
  <si>
    <t>Avaya 5420 Digital phone</t>
  </si>
  <si>
    <t>FUR-FU-10004665</t>
  </si>
  <si>
    <t>3M Polarizing Task Lamp with Clamp Arm, Light Gray</t>
  </si>
  <si>
    <t>OFF-AP-10001293</t>
  </si>
  <si>
    <t>Belkin 8 Outlet Surge Protector</t>
  </si>
  <si>
    <t>FUR-CH-10004886</t>
  </si>
  <si>
    <t>Bevis Steel Folding Chairs</t>
  </si>
  <si>
    <t>FUR-CH-10003833</t>
  </si>
  <si>
    <t>Novimex Fabric Task Chair</t>
  </si>
  <si>
    <t>US-2016-114293</t>
  </si>
  <si>
    <t>11/21/2016</t>
  </si>
  <si>
    <t>11/26/2016</t>
  </si>
  <si>
    <t>Gresham</t>
  </si>
  <si>
    <t>OFF-PA-10001878</t>
  </si>
  <si>
    <t>Xerox 1891</t>
  </si>
  <si>
    <t>FUR-BO-10003159</t>
  </si>
  <si>
    <t>Sauder Camden County Collection Libraries, Planked Cherry Finish</t>
  </si>
  <si>
    <t>TEC-PH-10001557</t>
  </si>
  <si>
    <t>Pyle PMP37LED</t>
  </si>
  <si>
    <t>CA-2017-137085</t>
  </si>
  <si>
    <t>6/29/2017</t>
  </si>
  <si>
    <t>TEC-PH-10001051</t>
  </si>
  <si>
    <t>HTC One</t>
  </si>
  <si>
    <t>TEC-AC-10000580</t>
  </si>
  <si>
    <t>Logitech G13 Programmable Gameboard with LCD Display</t>
  </si>
  <si>
    <t>CA-2017-161557</t>
  </si>
  <si>
    <t>FUR-FU-10004622</t>
  </si>
  <si>
    <t>Eldon Advantage Foldable Chair Mats for Low Pile Carpets</t>
  </si>
  <si>
    <t>CA-2016-120873</t>
  </si>
  <si>
    <t>Hampton</t>
  </si>
  <si>
    <t>FUR-CH-10000847</t>
  </si>
  <si>
    <t>Global Executive Mid-Back Manager's Chair</t>
  </si>
  <si>
    <t>TEC-AC-10000844</t>
  </si>
  <si>
    <t>Logitechï¿½Gaming G510s - Keyboard</t>
  </si>
  <si>
    <t>FUR-CH-10002880</t>
  </si>
  <si>
    <t>Global High-Back Leather Tilter, Burgundy</t>
  </si>
  <si>
    <t>OFF-SU-10003505</t>
  </si>
  <si>
    <t>Premier Electric Letter Opener</t>
  </si>
  <si>
    <t>CA-2015-139731</t>
  </si>
  <si>
    <t>10/15/2015</t>
  </si>
  <si>
    <t>Amarillo</t>
  </si>
  <si>
    <t>TEC-AC-10004975</t>
  </si>
  <si>
    <t>Plantronics Audio 995 Wireless Stereo Headset</t>
  </si>
  <si>
    <t>TEC-AC-10001552</t>
  </si>
  <si>
    <t>Logitech K350 2.4Ghz Wireless Keyboard</t>
  </si>
  <si>
    <t>FUR-TA-10001307</t>
  </si>
  <si>
    <t>SAFCO PlanMaster Heigh-Adjustable Drafting Table Base, 43w x 30d x 30-37h, Black</t>
  </si>
  <si>
    <t>TEC-PH-10001809</t>
  </si>
  <si>
    <t>Panasonic KX T7736-B Digital phone</t>
  </si>
  <si>
    <t>OFF-AP-10001242</t>
  </si>
  <si>
    <t>APC 7 Outlet Network SurgeArrest Surge Protector</t>
  </si>
  <si>
    <t>OFF-AP-10000240</t>
  </si>
  <si>
    <t>Belkin F9G930V10-GRY 9 Outlet Surge</t>
  </si>
  <si>
    <t>TEC-AC-10001383</t>
  </si>
  <si>
    <t>Logitech Wireless Touch Keyboard K400</t>
  </si>
  <si>
    <t>OFF-BI-10001071</t>
  </si>
  <si>
    <t>GBC ProClick Punch Binding System</t>
  </si>
  <si>
    <t>FUR-CH-10004626</t>
  </si>
  <si>
    <t>Office Star Flex Back Scooter Chair with Aluminum Finish Frame</t>
  </si>
  <si>
    <t>FUR-CH-10003774</t>
  </si>
  <si>
    <t>Global Wood Trimmed Manager's Task Chair, Khaki</t>
  </si>
  <si>
    <t>TEC-PH-10003645</t>
  </si>
  <si>
    <t>Aastra 57i VoIP phone</t>
  </si>
  <si>
    <t>OFF-ST-10002554</t>
  </si>
  <si>
    <t>Tennsco Industrial Shelving</t>
  </si>
  <si>
    <t>TEC-PH-10004345</t>
  </si>
  <si>
    <t>Cisco SPA 502G IP Phone</t>
  </si>
  <si>
    <t>FUR-CH-10003846</t>
  </si>
  <si>
    <t>Hon Valutask Swivel Chairs</t>
  </si>
  <si>
    <t>FUR-FU-10004017</t>
  </si>
  <si>
    <t>Tenex Contemporary Contur Chairmats for Low and Medium Pile Carpet, Computer, 39" x 49"</t>
  </si>
  <si>
    <t>FUR-BO-10002268</t>
  </si>
  <si>
    <t>Sauder Barrister Bookcases</t>
  </si>
  <si>
    <t>FUR-FU-10002116</t>
  </si>
  <si>
    <t>Tenex Carpeted, Granite-Look or Clear Contemporary Contour Shape Chair Mats</t>
  </si>
  <si>
    <t>FUR-BO-10000362</t>
  </si>
  <si>
    <t>Sauder Inglewood Library Bookcases</t>
  </si>
  <si>
    <t>FUR-TA-10002622</t>
  </si>
  <si>
    <t>Bush Andora Conference Table, Maple/Graphite Gray Finish</t>
  </si>
  <si>
    <t>CA-2015-101910</t>
  </si>
  <si>
    <t>11/27/2015</t>
  </si>
  <si>
    <t>Lake Elsinore</t>
  </si>
  <si>
    <t>TEC-AC-10002600</t>
  </si>
  <si>
    <t>Belkin QODE FastFit Bluetooth Keyboard</t>
  </si>
  <si>
    <t>OFF-ST-10001496</t>
  </si>
  <si>
    <t>Standard Rollaway File with Lock</t>
  </si>
  <si>
    <t>TEC-PH-10002103</t>
  </si>
  <si>
    <t>Jabra SPEAK 410</t>
  </si>
  <si>
    <t>OFF-BI-10004519</t>
  </si>
  <si>
    <t>GBC DocuBind P100 Manual Binding Machine</t>
  </si>
  <si>
    <t>OFF-AP-10000159</t>
  </si>
  <si>
    <t>Belkin F9M820V08 8 Outlet Surge</t>
  </si>
  <si>
    <t>CA-2015-150875</t>
  </si>
  <si>
    <t>11/16/2015</t>
  </si>
  <si>
    <t>Boise</t>
  </si>
  <si>
    <t>Idaho</t>
  </si>
  <si>
    <t>TEC-PH-10001254</t>
  </si>
  <si>
    <t>Jabra BIZ 2300 Duo QD Duo Cordedï¿½Headset</t>
  </si>
  <si>
    <t>FUR-FU-10003374</t>
  </si>
  <si>
    <t>Electrix Fluorescent Magnifier Lamps &amp; Weighted Base</t>
  </si>
  <si>
    <t>CA-2016-118311</t>
  </si>
  <si>
    <t>OFF-ST-10001963</t>
  </si>
  <si>
    <t>Tennsco Regal Shelving Units</t>
  </si>
  <si>
    <t>OFF-ST-10003282</t>
  </si>
  <si>
    <t>Advantus 10-Drawer Portable Organizer, Chrome Metal Frame, Smoke Drawers</t>
  </si>
  <si>
    <t>CA-2014-100867</t>
  </si>
  <si>
    <t>10/19/2014</t>
  </si>
  <si>
    <t>10/24/2014</t>
  </si>
  <si>
    <t>TEC-PH-10004922</t>
  </si>
  <si>
    <t>RCA Visys Integrated PBX 8-Line Router</t>
  </si>
  <si>
    <t>FUR-CH-10004218</t>
  </si>
  <si>
    <t>Global Fabric Manager's Chair, Dark Gray</t>
  </si>
  <si>
    <t>TEC-AC-10002049</t>
  </si>
  <si>
    <t>Logitech G19 Programmable Gaming Keyboard</t>
  </si>
  <si>
    <t>OFF-ST-10001713</t>
  </si>
  <si>
    <t>Gould Plastics 9-Pocket Panel Bin, 18-3/8w x 5-1/4d x 20-1/2h, Black</t>
  </si>
  <si>
    <t>FUR-BO-10001337</t>
  </si>
  <si>
    <t>O'Sullivan Living Dimensions 2-Shelf Bookcases</t>
  </si>
  <si>
    <t>CA-2017-137099</t>
  </si>
  <si>
    <t>TEC-PH-10002496</t>
  </si>
  <si>
    <t>Cisco SPA301</t>
  </si>
  <si>
    <t>Ibico Hi-Tech Manual Binding System</t>
  </si>
  <si>
    <t>TEC-MA-10002930</t>
  </si>
  <si>
    <t>Ricoh - Ink Collector Unit for GX3000 Series Printers</t>
  </si>
  <si>
    <t>OFF-ST-10001370</t>
  </si>
  <si>
    <t>Sensible Storage WireTech Storage Systems</t>
  </si>
  <si>
    <t>OFF-ST-10002743</t>
  </si>
  <si>
    <t>SAFCO Boltless Steel Shelving</t>
  </si>
  <si>
    <t>TEC-PH-10002789</t>
  </si>
  <si>
    <t>LG Exalt</t>
  </si>
  <si>
    <t>CA-2016-136924</t>
  </si>
  <si>
    <t>7/17/2016</t>
  </si>
  <si>
    <t>Tucson</t>
  </si>
  <si>
    <t>TEC-PH-10002262</t>
  </si>
  <si>
    <t>LG Electronics Tone+ HBS-730 Bluetooth Headset</t>
  </si>
  <si>
    <t>CA-2016-148796</t>
  </si>
  <si>
    <t>4/14/2016</t>
  </si>
  <si>
    <t>4/18/2016</t>
  </si>
  <si>
    <t>OFF-SU-10000157</t>
  </si>
  <si>
    <t>Compact Automatic Electric Letter Opener</t>
  </si>
  <si>
    <t>OFF-ST-10001526</t>
  </si>
  <si>
    <t xml:space="preserve">Iceberg Mobile Mega Data/Printer Cart </t>
  </si>
  <si>
    <t>CA-2014-140816</t>
  </si>
  <si>
    <t>12/20/2014</t>
  </si>
  <si>
    <t>Thornton</t>
  </si>
  <si>
    <t>TEC-AC-10001539</t>
  </si>
  <si>
    <t>Logitech G430 Surround Sound Gaming Headset with Dolby 7.1 Technology</t>
  </si>
  <si>
    <t>FUR-TA-10004607</t>
  </si>
  <si>
    <t>Hon 2111 Invitation Series Straight Table</t>
  </si>
  <si>
    <t>TEC-PH-10002310</t>
  </si>
  <si>
    <t>Panasonic KX T7731-B Digital phone</t>
  </si>
  <si>
    <t>OFF-ST-10000689</t>
  </si>
  <si>
    <t>Fellowes Strictly Business Drawer File, Letter/Legal Size</t>
  </si>
  <si>
    <t>FUR-FU-10004188</t>
  </si>
  <si>
    <t>Luxo Professional Combination Clamp-On Lamps</t>
  </si>
  <si>
    <t>FUR-TA-10004289</t>
  </si>
  <si>
    <t>BoxOffice By Design Rectangular and Half-Moon Meeting Room Tables</t>
  </si>
  <si>
    <t>OFF-AP-10001391</t>
  </si>
  <si>
    <t>Kensington 6 Outlet MasterPiece HOMEOFFICE Power Control Center</t>
  </si>
  <si>
    <t>TEC-PH-10004667</t>
  </si>
  <si>
    <t>Cisco 8x8 Inc. 6753i IP Business Phone System</t>
  </si>
  <si>
    <t>CA-2014-135657</t>
  </si>
  <si>
    <t>OFF-AP-10002945</t>
  </si>
  <si>
    <t>Honeywell Enviracaire Portable HEPA Air Cleaner for 17' x 22' Room</t>
  </si>
  <si>
    <t>FUR-BO-10002213</t>
  </si>
  <si>
    <t>DMI Eclipse Executive Suite Bookcases</t>
  </si>
  <si>
    <t>TEC-PH-10000455</t>
  </si>
  <si>
    <t>GE 30522EE2</t>
  </si>
  <si>
    <t>CA-2017-117513</t>
  </si>
  <si>
    <t>FUR-BO-10000330</t>
  </si>
  <si>
    <t>Sauder Camden County Barrister Bookcase, Planked Cherry Finish</t>
  </si>
  <si>
    <t>TEC-PH-10001619</t>
  </si>
  <si>
    <t>LG G3</t>
  </si>
  <si>
    <t>TEC-CO-10001943</t>
  </si>
  <si>
    <t>Canon PC-428 Personal Copier</t>
  </si>
  <si>
    <t>CA-2017-140053</t>
  </si>
  <si>
    <t>Farmington</t>
  </si>
  <si>
    <t>FUR-FU-10003708</t>
  </si>
  <si>
    <t>Tenex Traditional Chairmats for Medium Pile Carpet, Standard Lip, 36" x 48"</t>
  </si>
  <si>
    <t>TEC-MA-10003337</t>
  </si>
  <si>
    <t>Okidata B401 Printer</t>
  </si>
  <si>
    <t>CA-2014-159338</t>
  </si>
  <si>
    <t>6/25/2014</t>
  </si>
  <si>
    <t>6/28/2014</t>
  </si>
  <si>
    <t>FUR-TA-10004147</t>
  </si>
  <si>
    <t>Hon 4060 Series Tables</t>
  </si>
  <si>
    <t>FUR-CH-10002965</t>
  </si>
  <si>
    <t>Global Leather Highback Executive Chair with Pneumatic Height Adjustment, Black</t>
  </si>
  <si>
    <t>TEC-PH-10002415</t>
  </si>
  <si>
    <t>Polycom VoiceStation 500 Conferenceï¿½phone</t>
  </si>
  <si>
    <t>TEC-PH-10001530</t>
  </si>
  <si>
    <t>Plantronics Voyager Pro Legend</t>
  </si>
  <si>
    <t>OFF-ST-10000060</t>
  </si>
  <si>
    <t>Fellowes Bankers Box Staxonsteel Drawer File/Stacking System</t>
  </si>
  <si>
    <t>TEC-AC-10002076</t>
  </si>
  <si>
    <t>Microsoft Natural Keyboard Elite</t>
  </si>
  <si>
    <t>OFF-ST-10002344</t>
  </si>
  <si>
    <t>Carina 42"Hx23 3/4"W Media Storage Unit</t>
  </si>
  <si>
    <t>TEC-MA-10004679</t>
  </si>
  <si>
    <t>StarTech.com 10/100 VDSL2 Ethernet Extender Kit</t>
  </si>
  <si>
    <t>TEC-MA-10003183</t>
  </si>
  <si>
    <t>DYMO CardScan Personal V9 Business Card Scanner</t>
  </si>
  <si>
    <t>CA-2017-145128</t>
  </si>
  <si>
    <t>7/14/2017</t>
  </si>
  <si>
    <t>Lafayette</t>
  </si>
  <si>
    <t>FUR-FU-10000293</t>
  </si>
  <si>
    <t>Eldon Antistatic Chair Mats for Low to Medium Pile Carpets</t>
  </si>
  <si>
    <t>FUR-CH-10001190</t>
  </si>
  <si>
    <t>Global Deluxe High-Back Office Chair in Storm</t>
  </si>
  <si>
    <t>FUR-CH-10000229</t>
  </si>
  <si>
    <t>Global Enterprise Series Seating High-Back Swivel/Tilt Chairs</t>
  </si>
  <si>
    <t>FUR-CH-10002335</t>
  </si>
  <si>
    <t>Hon GuestStacker Chair</t>
  </si>
  <si>
    <t>FUR-TA-10001705</t>
  </si>
  <si>
    <t>Bush Advantage Collection Round Conference Table</t>
  </si>
  <si>
    <t>TEC-PH-10004586</t>
  </si>
  <si>
    <t>Wilson SignalBoost 841262 DB PRO Amplifier Kit</t>
  </si>
  <si>
    <t>TEC-MA-10001972</t>
  </si>
  <si>
    <t>Okidata C331dn Printer</t>
  </si>
  <si>
    <t>CA-2015-149650</t>
  </si>
  <si>
    <t>10/24/2015</t>
  </si>
  <si>
    <t>10/27/2015</t>
  </si>
  <si>
    <t>FUR-CH-10003956</t>
  </si>
  <si>
    <t>Novimex High-Tech Fabric Mesh Task Chair</t>
  </si>
  <si>
    <t>TEC-PH-10000895</t>
  </si>
  <si>
    <t>Polycom VVX 310 VoIP phone</t>
  </si>
  <si>
    <t>FUR-CH-10003973</t>
  </si>
  <si>
    <t>GuestStacker Chair with Chrome Finish Legs</t>
  </si>
  <si>
    <t>OFF-ST-10002756</t>
  </si>
  <si>
    <t>Tennsco Stur-D-Stor Boltless Shelving, 5 Shelves, 24" Deep, Sand</t>
  </si>
  <si>
    <t>FUR-TA-10000577</t>
  </si>
  <si>
    <t>Bretford CR4500 Series Slim Rectangular Table</t>
  </si>
  <si>
    <t>FUR-CH-10000595</t>
  </si>
  <si>
    <t>Safco Contoured Stacking Chairs</t>
  </si>
  <si>
    <t>FUR-TA-10001539</t>
  </si>
  <si>
    <t>Chromcraft Rectangular Conference Tables</t>
  </si>
  <si>
    <t>OFF-BI-10003650</t>
  </si>
  <si>
    <t>GBC DocuBind 300 Electric Binding Machine</t>
  </si>
  <si>
    <t>TEC-CO-10001571</t>
  </si>
  <si>
    <t>Sharp 1540cs Digital Laser Copier</t>
  </si>
  <si>
    <t>FUR-BO-10003893</t>
  </si>
  <si>
    <t>Sauder Camden County Collection Library</t>
  </si>
  <si>
    <t>FUR-TA-10001086</t>
  </si>
  <si>
    <t>SAFCO PlanMaster Boards, 60w x 37-1/2d, White Melamine</t>
  </si>
  <si>
    <t>FUR-CH-10002331</t>
  </si>
  <si>
    <t>Hon 4700 Series Mobuis Mid-Back Task Chairs with Adjustable Arms</t>
  </si>
  <si>
    <t>FUR-TA-10001039</t>
  </si>
  <si>
    <t>FUR-CH-10003761</t>
  </si>
  <si>
    <t>Global Italian Leather Office Chair</t>
  </si>
  <si>
    <t>FUR-FU-10004306</t>
  </si>
  <si>
    <t>Electrix Halogen Magnifier Lamp</t>
  </si>
  <si>
    <t>OFF-ST-10002292</t>
  </si>
  <si>
    <t>Sauder Facets Collection Locker/File Cabinet, Sky Alder Finish</t>
  </si>
  <si>
    <t>FUR-CH-10003298</t>
  </si>
  <si>
    <t>Office Star - Contemporary Task Swivel chair with Loop Arms, Charcoal</t>
  </si>
  <si>
    <t>TEC-AC-10000990</t>
  </si>
  <si>
    <t>Imation Bio 2GB USBï¿½Flash Drive Imationï¿½Corp</t>
  </si>
  <si>
    <t>TEC-PH-10004165</t>
  </si>
  <si>
    <t>Mitel MiVoice 5330e IP Phone</t>
  </si>
  <si>
    <t>FUR-TA-10001768</t>
  </si>
  <si>
    <t>Hon Racetrack Conference Tables</t>
  </si>
  <si>
    <t>FUR-TA-10002530</t>
  </si>
  <si>
    <t>Iceberg OfficeWorks 42" Round Tables</t>
  </si>
  <si>
    <t>CA-2016-105081</t>
  </si>
  <si>
    <t>FUR-CH-10001545</t>
  </si>
  <si>
    <t>Hon Comfortask Task/Swivel Chairs</t>
  </si>
  <si>
    <t>FUR-FU-10003806</t>
  </si>
  <si>
    <t>Tenex Chairmat w/ Average Lip, 45" x 53"</t>
  </si>
  <si>
    <t>TEC-PH-10002468</t>
  </si>
  <si>
    <t>Plantronics CS 50-USB -ï¿½headsetï¿½- Convertible, Monaural</t>
  </si>
  <si>
    <t>TEC-PH-10004977</t>
  </si>
  <si>
    <t>GE 30524EE4</t>
  </si>
  <si>
    <t>FUR-BO-10004695</t>
  </si>
  <si>
    <t>O'Sullivan 2-Door Barrister Bookcase in Odessa Pine</t>
  </si>
  <si>
    <t>Plantronics Savi W720 Multi-Device Wireless Headset System</t>
  </si>
  <si>
    <t>OFF-ST-10000585</t>
  </si>
  <si>
    <t>Economy Rollaway Files</t>
  </si>
  <si>
    <t>FUR-CH-10001215</t>
  </si>
  <si>
    <t>Global Troy Executive Leather Low-Back Tilter</t>
  </si>
  <si>
    <t>FUR-FU-10000576</t>
  </si>
  <si>
    <t>Luxo Professional Fluorescent Magnifier Lamp with Clamp-Mount Base</t>
  </si>
  <si>
    <t>FUR-TA-10004619</t>
  </si>
  <si>
    <t>Hon Non-Folding Utility Tables</t>
  </si>
  <si>
    <t>OFF-AP-10003590</t>
  </si>
  <si>
    <t>Hoover WindTunnel Plus Canister Vacuum</t>
  </si>
  <si>
    <t>TEC-PH-10004447</t>
  </si>
  <si>
    <t>Toshiba IPT2010-SD IPï¿½Telephone</t>
  </si>
  <si>
    <t>FUR-BO-10004015</t>
  </si>
  <si>
    <t>Bush Andora Bookcase, Maple/Graphite Gray Finish</t>
  </si>
  <si>
    <t>TEC-AC-10002637</t>
  </si>
  <si>
    <t>Logitechï¿½VX Revolution Cordless Laser Mouse for Notebooks (Black)</t>
  </si>
  <si>
    <t>FUR-CH-10004495</t>
  </si>
  <si>
    <t>Global Leather and Oak Executive Chair, Black</t>
  </si>
  <si>
    <t>TEC-MA-10001148</t>
  </si>
  <si>
    <t>Swingline SM12-08 MicroCut Jam Free Shredder</t>
  </si>
  <si>
    <t>FUR-TA-10003569</t>
  </si>
  <si>
    <t>Bretford CR8500 Series Meeting Room Furniture</t>
  </si>
  <si>
    <t>FUR-CH-10003981</t>
  </si>
  <si>
    <t>Global Commerce Series Low-Back Swivel/Tilt Chairs</t>
  </si>
  <si>
    <t>TEC-PH-10001459</t>
  </si>
  <si>
    <t>Samsung Galaxy Mega 6.3</t>
  </si>
  <si>
    <t>TEC-PH-10002885</t>
  </si>
  <si>
    <t>Apple iPhone 5</t>
  </si>
  <si>
    <t>CA-2014-103373</t>
  </si>
  <si>
    <t>5/18/2014</t>
  </si>
  <si>
    <t>5/24/2014</t>
  </si>
  <si>
    <t>Cleveland</t>
  </si>
  <si>
    <t>TEC-MA-10002937</t>
  </si>
  <si>
    <t>Canon Color ImageCLASS MF8580Cdw Wireless Laser All-In-One Printer, Copier, Scanner</t>
  </si>
  <si>
    <t>FUR-BO-10002613</t>
  </si>
  <si>
    <t>Atlantic Metals Mobile 4-Shelf Bookcases, Custom Colors</t>
  </si>
  <si>
    <t>Cisco Unified IP Phone 7945G VoIP phone</t>
  </si>
  <si>
    <t>TEC-AC-10003832</t>
  </si>
  <si>
    <t>Logitechï¿½P710e Mobile Speakerphone</t>
  </si>
  <si>
    <t>OFF-ST-10000078</t>
  </si>
  <si>
    <t>Tennsco 6- and 18-Compartment Lockers</t>
  </si>
  <si>
    <t>CA-2014-111871</t>
  </si>
  <si>
    <t>3/18/2014</t>
  </si>
  <si>
    <t>FUR-BO-10004218</t>
  </si>
  <si>
    <t>Bush Heritage Pine Collection 5-Shelf Bookcase, Albany Pine Finish, *Special Order</t>
  </si>
  <si>
    <t>TEC-PH-10001578</t>
  </si>
  <si>
    <t>Polycom SoundStation2 EX Conferenceï¿½phone</t>
  </si>
  <si>
    <t>FUR-TA-10002903</t>
  </si>
  <si>
    <t>Bevis Round Bullnose 29" High Table Top</t>
  </si>
  <si>
    <t>OFF-AP-10002684</t>
  </si>
  <si>
    <t>Acco 7-Outlet Masterpiece Power Center, Wihtout Fax/Phone Line Protection</t>
  </si>
  <si>
    <t>FUR-TA-10003748</t>
  </si>
  <si>
    <t>Bevis 36 x 72 Conference Tables</t>
  </si>
  <si>
    <t>TEC-MA-10003979</t>
  </si>
  <si>
    <t>Ativa V4110MDD Micro-Cut Shredder</t>
  </si>
  <si>
    <t>CA-2017-158729</t>
  </si>
  <si>
    <t>12/19/2017</t>
  </si>
  <si>
    <t>Louisiana</t>
  </si>
  <si>
    <t>OFF-SU-10002881</t>
  </si>
  <si>
    <t>Martin Yale Chadless Opener Electric Letter Opener</t>
  </si>
  <si>
    <t>TEC-MA-10001695</t>
  </si>
  <si>
    <t>Zebra GK420t Direct Thermal/Thermal Transfer Printer</t>
  </si>
  <si>
    <t>TEC-PH-10002624</t>
  </si>
  <si>
    <t>Samsung Galaxy S4 Mini</t>
  </si>
  <si>
    <t>CA-2017-136308</t>
  </si>
  <si>
    <t>TEC-MA-10000488</t>
  </si>
  <si>
    <t>Bady BDG101FRU Card Printer</t>
  </si>
  <si>
    <t>TEC-CO-10004115</t>
  </si>
  <si>
    <t>Sharp AL-1530CS Digital Copier</t>
  </si>
  <si>
    <t>OFF-AP-10001058</t>
  </si>
  <si>
    <t>Sanyo 2.5 Cubic Foot Mid-Size Office Refrigerators</t>
  </si>
  <si>
    <t>TEC-PH-10000560</t>
  </si>
  <si>
    <t>Samsung Galaxy S III - 16GB - pebble blue (T-Mobile)</t>
  </si>
  <si>
    <t>FUR-TA-10001889</t>
  </si>
  <si>
    <t>Bush Advantage Collection Racetrack Conference Table</t>
  </si>
  <si>
    <t>TEC-MA-10000864</t>
  </si>
  <si>
    <t>Cisco 9971 IP Video Phone Charcoal</t>
  </si>
  <si>
    <t>CA-2014-108609</t>
  </si>
  <si>
    <t>10/31/2014</t>
  </si>
  <si>
    <t>Lorain</t>
  </si>
  <si>
    <t>FUR-TA-10003954</t>
  </si>
  <si>
    <t>Hon 94000 Series Round Tables</t>
  </si>
  <si>
    <t>TEC-MA-10004002</t>
  </si>
  <si>
    <t>Zebra GX420t Direct Thermal/Thermal Transfer Printer</t>
  </si>
  <si>
    <t>FUR-CH-10004086</t>
  </si>
  <si>
    <t>Hon 4070 Series Pagoda Armless Upholstered Stacking Chairs</t>
  </si>
  <si>
    <t>TEC-PH-10002200</t>
  </si>
  <si>
    <t>Samsung Galaxy Note 2</t>
  </si>
  <si>
    <t>FUR-CH-10002024</t>
  </si>
  <si>
    <t>HON 5400 Series Task Chairs for Big and Tall</t>
  </si>
  <si>
    <t>OFF-BI-10004995</t>
  </si>
  <si>
    <t>GBC DocuBind P400 Electric Binding System</t>
  </si>
  <si>
    <t>TEC-CO-10004722</t>
  </si>
  <si>
    <t>Canon imageCLASS 2200 Advanced Copier</t>
  </si>
  <si>
    <t>Total</t>
  </si>
  <si>
    <t>Row Labels</t>
  </si>
  <si>
    <t>Sum of profit margin</t>
  </si>
  <si>
    <t>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</si>
</sst>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4" formatCode="_ &quot;₹&quot;\ * #,##0.00_ ;_ &quot;₹&quot;\ * \-#,##0.00_ ;_ &quot;₹&quot;\ * &quot;-&quot;??_ ;_ @_ "/>
    <numFmt numFmtId="164" formatCode="&quot;$&quot;#,##0.00"/>
    <numFmt numFmtId="165" formatCode="[$$-409]#,##0.000_);\([$$-409]#,##0.000\)"/>
    <numFmt numFmtId="166" formatCode="[$$-409]#,##0_);\([$$-409]#,##0\)"/>
    <numFmt numFmtId="167" formatCode="0_);\(0\)"/>
    <numFmt numFmtId="168" formatCode="mm/dd/yy;@"/>
    <numFmt numFmtId="169" formatCode="yyyy/mm/dd;@"/>
    <numFmt numFmtId="170" formatCode="_-[$$-409]* #,##0.00_ ;_-[$$-409]* \-#,##0.00\ ;_-[$$-409]* &quot;-&quot;??_ ;_-@_ "/>
    <numFmt numFmtId="171" formatCode="&quot;#&quot;\ 0"/>
    <numFmt numFmtId="172" formatCode="0.0%"/>
    <numFmt numFmtId="173" formatCode="[Green]\▲0.00%;[Red]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ptos Narrow"/>
      <family val="2"/>
      <scheme val="minor"/>
    </font>
    <font>
      <sz val="11"/>
      <color theme="1"/>
      <name val="Lato black"/>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5"/>
      </left>
      <right/>
      <top style="thin">
        <color indexed="65"/>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44" fontId="1" fillId="0" borderId="0" applyFont="0" applyFill="0" applyBorder="0" applyAlignment="0" applyProtection="0"/>
    <xf numFmtId="9" fontId="1" fillId="0" borderId="0" applyFont="0" applyFill="0" applyBorder="0" applyAlignment="0" applyProtection="0"/>
  </cellStyleXfs>
  <cellXfs count="32">
    <xf numFmtId="0" fontId="0" fillId="0" borderId="0" xfId="0"/>
    <xf numFmtId="0" fontId="0" fillId="0" borderId="0" xfId="0" applyAlignment="1">
      <alignment horizontal="center"/>
    </xf>
    <xf numFmtId="164" fontId="0" fillId="0" borderId="0" xfId="0" applyNumberFormat="1" applyAlignment="1">
      <alignment horizontal="center"/>
    </xf>
    <xf numFmtId="165" fontId="0" fillId="0" borderId="0" xfId="0" applyNumberFormat="1" applyAlignment="1">
      <alignment horizontal="center"/>
    </xf>
    <xf numFmtId="165" fontId="0" fillId="0" borderId="0" xfId="0" applyNumberFormat="1"/>
    <xf numFmtId="164" fontId="0" fillId="0" borderId="0" xfId="0" applyNumberFormat="1"/>
    <xf numFmtId="0" fontId="0" fillId="0" borderId="10" xfId="0" applyBorder="1"/>
    <xf numFmtId="0" fontId="0" fillId="0" borderId="0" xfId="0" pivotButton="1"/>
    <xf numFmtId="9" fontId="0" fillId="0" borderId="0" xfId="0" applyNumberFormat="1"/>
    <xf numFmtId="166" fontId="0" fillId="0" borderId="0" xfId="0" applyNumberFormat="1"/>
    <xf numFmtId="10" fontId="0" fillId="0" borderId="0" xfId="0" applyNumberFormat="1"/>
    <xf numFmtId="167" fontId="0" fillId="0" borderId="0" xfId="0" applyNumberFormat="1" applyAlignment="1">
      <alignment horizontal="center"/>
    </xf>
    <xf numFmtId="167" fontId="0" fillId="0" borderId="0" xfId="0" applyNumberFormat="1"/>
    <xf numFmtId="168" fontId="0" fillId="0" borderId="0" xfId="0" applyNumberFormat="1" applyAlignment="1">
      <alignment horizontal="center"/>
    </xf>
    <xf numFmtId="168" fontId="0" fillId="0" borderId="0" xfId="0" applyNumberFormat="1"/>
    <xf numFmtId="169" fontId="0" fillId="0" borderId="0" xfId="0" applyNumberFormat="1" applyAlignment="1">
      <alignment horizontal="center"/>
    </xf>
    <xf numFmtId="169" fontId="0" fillId="0" borderId="0" xfId="0" applyNumberFormat="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Alignment="1">
      <alignment horizontal="left"/>
    </xf>
    <xf numFmtId="170" fontId="0" fillId="0" borderId="0" xfId="43" applyNumberFormat="1" applyFont="1"/>
    <xf numFmtId="170" fontId="0" fillId="0" borderId="0" xfId="0" applyNumberFormat="1"/>
    <xf numFmtId="171" fontId="0" fillId="0" borderId="0" xfId="0" applyNumberFormat="1"/>
    <xf numFmtId="172" fontId="0" fillId="0" borderId="0" xfId="44" applyNumberFormat="1" applyFont="1"/>
    <xf numFmtId="172" fontId="0" fillId="0" borderId="0" xfId="0" applyNumberFormat="1"/>
    <xf numFmtId="173" fontId="19" fillId="0" borderId="0" xfId="0" applyNumberFormat="1" applyFont="1" applyAlignment="1">
      <alignment horizont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DD584FBD-97FF-4A83-8D57-9568CFEDE5CA}"/>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s>
  <dxfs count="67">
    <dxf>
      <font>
        <color rgb="FF9C5700"/>
      </font>
      <fill>
        <patternFill>
          <bgColor rgb="FFFFEB9C"/>
        </patternFill>
      </fill>
    </dxf>
    <dxf>
      <numFmt numFmtId="0" formatCode="General"/>
      <alignment horizontal="center"/>
    </dxf>
    <dxf>
      <numFmt numFmtId="167" formatCode="0_);\(0\)"/>
    </dxf>
    <dxf>
      <numFmt numFmtId="167" formatCode="0_);\(0\)"/>
      <alignment horizontal="center"/>
    </dxf>
    <dxf>
      <numFmt numFmtId="164" formatCode="&quot;$&quot;#,##0.00"/>
      <alignment horizontal="center" vertical="bottom" textRotation="0" wrapText="0" indent="0" justifyLastLine="0" shrinkToFit="0" readingOrder="0"/>
    </dxf>
    <dxf>
      <numFmt numFmtId="164" formatCode="&quot;$&quot;#,##0.00"/>
      <alignment horizontal="center"/>
    </dxf>
    <dxf>
      <numFmt numFmtId="164" formatCode="&quot;$&quot;#,##0.00"/>
      <alignment horizontal="center" vertical="bottom" textRotation="0" wrapText="0" indent="0" justifyLastLine="0" shrinkToFit="0" readingOrder="0"/>
    </dxf>
    <dxf>
      <numFmt numFmtId="164" formatCode="&quot;$&quot;#,##0.00"/>
      <alignment horizontal="center"/>
    </dxf>
    <dxf>
      <alignment horizontal="center" vertical="bottom" textRotation="0" wrapText="0" indent="0" justifyLastLine="0" shrinkToFit="0" readingOrder="0"/>
    </dxf>
    <dxf>
      <alignment horizontal="center"/>
    </dxf>
    <dxf>
      <alignment horizontal="center" vertical="bottom" textRotation="0" wrapText="0" indent="0" justifyLastLine="0" shrinkToFit="0" readingOrder="0"/>
    </dxf>
    <dxf>
      <alignment horizontal="center"/>
    </dxf>
    <dxf>
      <numFmt numFmtId="164" formatCode="&quot;$&quot;#,##0.00"/>
      <alignment horizontal="center" vertical="bottom" textRotation="0" wrapText="0" indent="0" justifyLastLine="0" shrinkToFit="0" readingOrder="0"/>
    </dxf>
    <dxf>
      <numFmt numFmtId="164" formatCode="&quot;$&quot;#,##0.00"/>
      <alignment horizontal="center"/>
    </dxf>
    <dxf>
      <alignment horizontal="center" vertical="bottom" textRotation="0" wrapText="0" indent="0" justifyLastLine="0" shrinkToFit="0" readingOrder="0"/>
    </dxf>
    <dxf>
      <alignment horizontal="center"/>
    </dxf>
    <dxf>
      <alignment horizontal="center" vertical="bottom" textRotation="0" wrapText="0" indent="0" justifyLastLine="0" shrinkToFit="0" readingOrder="0"/>
    </dxf>
    <dxf>
      <alignment horizontal="center"/>
    </dxf>
    <dxf>
      <numFmt numFmtId="165" formatCode="[$$-409]#,##0.000_);\([$$-409]#,##0.000\)"/>
      <alignment horizontal="center" vertical="bottom" textRotation="0" wrapText="0" indent="0" justifyLastLine="0" shrinkToFit="0" readingOrder="0"/>
    </dxf>
    <dxf>
      <numFmt numFmtId="165" formatCode="[$$-409]#,##0.000_);\([$$-409]#,##0.000\)"/>
      <alignment horizontal="center"/>
    </dxf>
    <dxf>
      <alignment horizontal="center" vertical="bottom" textRotation="0" wrapText="0" indent="0" justifyLastLine="0" shrinkToFit="0" readingOrder="0"/>
    </dxf>
    <dxf>
      <alignment horizontal="center"/>
    </dxf>
    <dxf>
      <alignment horizontal="center" vertical="bottom" textRotation="0" wrapText="0" indent="0" justifyLastLine="0" shrinkToFit="0" readingOrder="0"/>
    </dxf>
    <dxf>
      <alignment horizontal="center"/>
    </dxf>
    <dxf>
      <alignment horizontal="center" vertical="bottom" textRotation="0" wrapText="0" indent="0" justifyLastLine="0" shrinkToFit="0" readingOrder="0"/>
    </dxf>
    <dxf>
      <alignment horizontal="center"/>
    </dxf>
    <dxf>
      <alignment horizontal="center" vertical="bottom" textRotation="0" wrapText="0" indent="0" justifyLastLine="0" shrinkToFit="0" readingOrder="0"/>
    </dxf>
    <dxf>
      <alignment horizontal="center"/>
    </dxf>
    <dxf>
      <alignment horizontal="center" vertical="bottom" textRotation="0" wrapText="0" indent="0" justifyLastLine="0" shrinkToFit="0" readingOrder="0"/>
    </dxf>
    <dxf>
      <alignment horizontal="center"/>
    </dxf>
    <dxf>
      <alignment horizontal="center" vertical="bottom" textRotation="0" wrapText="0" indent="0" justifyLastLine="0" shrinkToFit="0" readingOrder="0"/>
    </dxf>
    <dxf>
      <alignment horizontal="center"/>
    </dxf>
    <dxf>
      <alignment horizontal="center" vertical="bottom" textRotation="0" wrapText="0" indent="0" justifyLastLine="0" shrinkToFit="0" readingOrder="0"/>
    </dxf>
    <dxf>
      <alignment horizontal="center"/>
    </dxf>
    <dxf>
      <alignment horizontal="center" vertical="bottom" textRotation="0" wrapText="0" indent="0" justifyLastLine="0" shrinkToFit="0" readingOrder="0"/>
    </dxf>
    <dxf>
      <alignment horizontal="center"/>
    </dxf>
    <dxf>
      <alignment horizontal="center" vertical="bottom" textRotation="0" wrapText="0" indent="0" justifyLastLine="0" shrinkToFit="0" readingOrder="0"/>
    </dxf>
    <dxf>
      <alignment horizontal="center"/>
    </dxf>
    <dxf>
      <alignment horizontal="center" vertical="bottom" textRotation="0" wrapText="0" indent="0" justifyLastLine="0" shrinkToFit="0" readingOrder="0"/>
    </dxf>
    <dxf>
      <alignment horizontal="center"/>
    </dxf>
    <dxf>
      <alignment horizontal="center" vertical="bottom" textRotation="0" wrapText="0" indent="0" justifyLastLine="0" shrinkToFit="0" readingOrder="0"/>
    </dxf>
    <dxf>
      <alignment horizontal="center"/>
    </dxf>
    <dxf>
      <numFmt numFmtId="168" formatCode="mm/dd/yy;@"/>
      <alignment horizontal="center" vertical="bottom" textRotation="0" wrapText="0" indent="0" justifyLastLine="0" shrinkToFit="0" readingOrder="0"/>
    </dxf>
    <dxf>
      <numFmt numFmtId="168" formatCode="mm/dd/yy;@"/>
      <alignment horizontal="center"/>
    </dxf>
    <dxf>
      <numFmt numFmtId="169" formatCode="yyyy/mm/dd;@"/>
      <alignment horizontal="center" vertical="bottom" textRotation="0" wrapText="0" indent="0" justifyLastLine="0" shrinkToFit="0" readingOrder="0"/>
    </dxf>
    <dxf>
      <numFmt numFmtId="169" formatCode="yyyy/mm/dd;@"/>
      <alignment horizontal="center"/>
    </dxf>
    <dxf>
      <alignment horizontal="center" vertical="bottom" textRotation="0" wrapText="0" indent="0" justifyLastLine="0" shrinkToFit="0" readingOrder="0"/>
    </dxf>
    <dxf>
      <alignment horizontal="center"/>
    </dxf>
    <dxf>
      <alignment horizontal="center"/>
    </dxf>
    <dxf>
      <alignment horizontal="center"/>
    </dxf>
    <dxf>
      <numFmt numFmtId="172" formatCode="0.0%"/>
    </dxf>
    <dxf>
      <numFmt numFmtId="166" formatCode="[$$-409]#,##0_);\([$$-409]#,##0\)"/>
    </dxf>
    <dxf>
      <numFmt numFmtId="166" formatCode="[$$-409]#,##0_);\([$$-409]#,##0\)"/>
    </dxf>
    <dxf>
      <numFmt numFmtId="166" formatCode="[$$-409]#,##0_);\([$$-409]#,##0\)"/>
    </dxf>
    <dxf>
      <numFmt numFmtId="166" formatCode="[$$-409]#,##0_);\([$$-409]#,##0\)"/>
    </dxf>
    <dxf>
      <numFmt numFmtId="166" formatCode="[$$-409]#,##0_);\([$$-409]#,##0\)"/>
    </dxf>
    <dxf>
      <numFmt numFmtId="166" formatCode="[$$-409]#,##0_);\([$$-409]#,##0\)"/>
    </dxf>
    <dxf>
      <numFmt numFmtId="14" formatCode="0.00%"/>
    </dxf>
    <dxf>
      <numFmt numFmtId="166" formatCode="[$$-409]#,##0_);\([$$-409]#,##0\)"/>
    </dxf>
    <dxf>
      <font>
        <b/>
        <color theme="1"/>
      </font>
      <border>
        <bottom style="thin">
          <color theme="4"/>
        </bottom>
        <vertical/>
        <horizontal/>
      </border>
    </dxf>
    <dxf>
      <font>
        <color theme="1"/>
      </font>
      <fill>
        <gradientFill degree="90">
          <stop position="0">
            <color theme="2" tint="-0.49803155613879818"/>
          </stop>
          <stop position="0.5">
            <color rgb="FFB78C37"/>
          </stop>
          <stop position="1">
            <color theme="2" tint="-0.49803155613879818"/>
          </stop>
        </gradientFill>
      </fill>
      <border diagonalUp="0" diagonalDown="0">
        <left/>
        <right/>
        <top/>
        <bottom/>
        <vertical/>
        <horizontal/>
      </border>
    </dxf>
    <dxf>
      <font>
        <b/>
        <color theme="1"/>
      </font>
      <border>
        <bottom style="thin">
          <color theme="4"/>
        </bottom>
        <vertical/>
        <horizontal/>
      </border>
    </dxf>
    <dxf>
      <font>
        <color theme="1"/>
      </font>
      <fill>
        <patternFill>
          <bgColor theme="1" tint="0.14996795556505021"/>
        </patternFill>
      </fill>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6"/>
        </bottom>
        <vertical/>
        <horizontal/>
      </border>
    </dxf>
    <dxf>
      <font>
        <b/>
        <i val="0"/>
        <color theme="1"/>
      </font>
      <fill>
        <patternFill patternType="none">
          <bgColor auto="1"/>
        </patternFill>
      </fill>
      <border diagonalUp="0" diagonalDown="0">
        <left/>
        <right/>
        <top/>
        <bottom/>
        <vertical/>
        <horizontal/>
      </border>
    </dxf>
  </dxfs>
  <tableStyles count="4" defaultTableStyle="TableStyleMedium2" defaultPivotStyle="PivotStyleLight16">
    <tableStyle name="3 2" pivot="0" table="0" count="10" xr9:uid="{4C159B20-6A36-440E-B434-E9963127E867}">
      <tableStyleElement type="wholeTable" dxfId="66"/>
      <tableStyleElement type="headerRow" dxfId="65"/>
    </tableStyle>
    <tableStyle name="aa" pivot="0" table="0" count="10" xr9:uid="{5BE50D1C-C266-4900-99EC-F934E2D624DD}">
      <tableStyleElement type="wholeTable" dxfId="64"/>
      <tableStyleElement type="headerRow" dxfId="63"/>
    </tableStyle>
    <tableStyle name="aa 2" pivot="0" table="0" count="10" xr9:uid="{6410FB8D-4195-410E-9F7B-740423ABC8B3}">
      <tableStyleElement type="wholeTable" dxfId="62"/>
      <tableStyleElement type="headerRow" dxfId="61"/>
    </tableStyle>
    <tableStyle name="bb" pivot="0" table="0" count="10" xr9:uid="{F3AD6312-0009-4FF7-997E-9A07F6170648}">
      <tableStyleElement type="wholeTable" dxfId="60"/>
      <tableStyleElement type="headerRow" dxfId="59"/>
    </tableStyle>
  </tableStyles>
  <colors>
    <mruColors>
      <color rgb="FFB78C37"/>
      <color rgb="FF706844"/>
      <color rgb="FF937B39"/>
      <color rgb="FF414D57"/>
      <color rgb="FF000000"/>
      <color rgb="FFA79C7D"/>
      <color rgb="FF565342"/>
      <color rgb="FF7589A7"/>
      <color rgb="FFAAA7B7"/>
      <color rgb="FF90BE8E"/>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theme="4" tint="0.59996337778862885"/>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3 2">
        <x14:slicerStyle name="3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aa">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aa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 analysisworkbook.xlsx]COMBO CHAT!PivotTable1</c:name>
    <c:fmtId val="3"/>
  </c:pivotSource>
  <c:chart>
    <c:autoTitleDeleted val="1"/>
    <c:pivotFmts>
      <c:pivotFmt>
        <c:idx val="0"/>
        <c:spPr>
          <a:solidFill>
            <a:srgbClr val="83E28E"/>
          </a:solidFill>
          <a:ln w="19050">
            <a:solidFill>
              <a:srgbClr val="000000"/>
            </a:solid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571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314082439873334E-2"/>
          <c:y val="0.16340436541255579"/>
          <c:w val="0.88661623821962199"/>
          <c:h val="0.78487568887062942"/>
        </c:manualLayout>
      </c:layout>
      <c:barChart>
        <c:barDir val="col"/>
        <c:grouping val="clustered"/>
        <c:varyColors val="0"/>
        <c:ser>
          <c:idx val="0"/>
          <c:order val="0"/>
          <c:tx>
            <c:strRef>
              <c:f>'COMBO CHAT'!$B$3</c:f>
              <c:strCache>
                <c:ptCount val="1"/>
                <c:pt idx="0">
                  <c:v>Sum of Sales</c:v>
                </c:pt>
              </c:strCache>
            </c:strRef>
          </c:tx>
          <c:spPr>
            <a:solidFill>
              <a:srgbClr val="83E28E"/>
            </a:solidFill>
            <a:ln w="19050">
              <a:solidFill>
                <a:srgbClr val="000000"/>
              </a:solidFill>
              <a:prstDash val="sysDot"/>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'COMBO CHAT'!$A$4:$A$16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CHAT'!$B$4:$B$16</c:f>
              <c:numCache>
                <c:formatCode>[$$-409]#,##0_);\([$$-409]#,##0\)</c:formatCode>
                <c:ptCount val="12"/>
                <c:pt idx="0">
                  <c:v>3703.12</c:v>
                </c:pt>
                <c:pt idx="1">
                  <c:v>13724.979999999998</c:v>
                </c:pt>
                <c:pt idx="2">
                  <c:v>22996.23</c:v>
                </c:pt>
                <c:pt idx="3">
                  <c:v>9305.4599999999991</c:v>
                </c:pt>
                <c:pt idx="4">
                  <c:v>11863.99</c:v>
                </c:pt>
                <c:pt idx="5">
                  <c:v>8862.16</c:v>
                </c:pt>
                <c:pt idx="6">
                  <c:v>10952.820000000002</c:v>
                </c:pt>
                <c:pt idx="7">
                  <c:v>20351.28</c:v>
                </c:pt>
                <c:pt idx="8">
                  <c:v>25149.940000000002</c:v>
                </c:pt>
                <c:pt idx="9">
                  <c:v>14097.52</c:v>
                </c:pt>
                <c:pt idx="10">
                  <c:v>18616.409999999996</c:v>
                </c:pt>
                <c:pt idx="11">
                  <c:v>20880.39</c:v>
                </c:pt>
              </c:numCache>
            </c:numRef>
          </c:val>
          <c:extLst>
            <c:ext xmlns:c16="http://schemas.microsoft.com/office/drawing/2014/chart" uri="{C3380CC4-5D6E-409C-BE32-E72D297353CC}">
              <c16:uniqueId val="{00000000-8189-4D40-B4D1-0E418D7BD9DB}"/>
            </c:ext>
          </c:extLst>
        </c:ser>
        <c:dLbls>
          <c:showLegendKey val="0"/>
          <c:showVal val="0"/>
          <c:showCatName val="0"/>
          <c:showSerName val="0"/>
          <c:showPercent val="0"/>
          <c:showBubbleSize val="0"/>
        </c:dLbls>
        <c:gapWidth val="308"/>
        <c:axId val="1824165384"/>
        <c:axId val="1824167432"/>
      </c:barChart>
      <c:lineChart>
        <c:grouping val="standard"/>
        <c:varyColors val="0"/>
        <c:ser>
          <c:idx val="1"/>
          <c:order val="1"/>
          <c:tx>
            <c:strRef>
              <c:f>'COMBO CHAT'!$C$3</c:f>
              <c:strCache>
                <c:ptCount val="1"/>
                <c:pt idx="0">
                  <c:v>Sum of Profit</c:v>
                </c:pt>
              </c:strCache>
            </c:strRef>
          </c:tx>
          <c:spPr>
            <a:ln w="57150" cap="rnd">
              <a:solidFill>
                <a:schemeClr val="accent2"/>
              </a:solidFill>
              <a:round/>
            </a:ln>
            <a:effectLst/>
          </c:spPr>
          <c:marker>
            <c:symbol val="none"/>
          </c:marker>
          <c:cat>
            <c:strRef>
              <c:f>'COMBO CHAT'!$A$4:$A$16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CHAT'!$C$4:$C$16</c:f>
              <c:numCache>
                <c:formatCode>[$$-409]#,##0_);\([$$-409]#,##0\)</c:formatCode>
                <c:ptCount val="12"/>
                <c:pt idx="0">
                  <c:v>615.9799999999999</c:v>
                </c:pt>
                <c:pt idx="1">
                  <c:v>327.14000000000044</c:v>
                </c:pt>
                <c:pt idx="2">
                  <c:v>7718.33</c:v>
                </c:pt>
                <c:pt idx="3">
                  <c:v>920.31000000000017</c:v>
                </c:pt>
                <c:pt idx="4">
                  <c:v>1409.7799999999997</c:v>
                </c:pt>
                <c:pt idx="5">
                  <c:v>-394.78999999999996</c:v>
                </c:pt>
                <c:pt idx="6">
                  <c:v>-2723.7200000000003</c:v>
                </c:pt>
                <c:pt idx="7">
                  <c:v>4888.2199999999993</c:v>
                </c:pt>
                <c:pt idx="8">
                  <c:v>4987.17</c:v>
                </c:pt>
                <c:pt idx="9">
                  <c:v>500.75000000000045</c:v>
                </c:pt>
                <c:pt idx="10">
                  <c:v>2939.8700000000003</c:v>
                </c:pt>
                <c:pt idx="11">
                  <c:v>2043.3400000000004</c:v>
                </c:pt>
              </c:numCache>
            </c:numRef>
          </c:val>
          <c:smooth val="0"/>
          <c:extLst>
            <c:ext xmlns:c16="http://schemas.microsoft.com/office/drawing/2014/chart" uri="{C3380CC4-5D6E-409C-BE32-E72D297353CC}">
              <c16:uniqueId val="{00000002-8189-4D40-B4D1-0E418D7BD9DB}"/>
            </c:ext>
          </c:extLst>
        </c:ser>
        <c:dLbls>
          <c:showLegendKey val="0"/>
          <c:showVal val="0"/>
          <c:showCatName val="0"/>
          <c:showSerName val="0"/>
          <c:showPercent val="0"/>
          <c:showBubbleSize val="0"/>
        </c:dLbls>
        <c:marker val="1"/>
        <c:smooth val="0"/>
        <c:axId val="1824165384"/>
        <c:axId val="1824167432"/>
      </c:lineChart>
      <c:catAx>
        <c:axId val="1824165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167432"/>
        <c:crosses val="autoZero"/>
        <c:auto val="1"/>
        <c:lblAlgn val="ctr"/>
        <c:lblOffset val="100"/>
        <c:noMultiLvlLbl val="0"/>
      </c:catAx>
      <c:valAx>
        <c:axId val="1824167432"/>
        <c:scaling>
          <c:orientation val="minMax"/>
        </c:scaling>
        <c:delete val="0"/>
        <c:axPos val="l"/>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165384"/>
        <c:crosses val="autoZero"/>
        <c:crossBetween val="between"/>
      </c:valAx>
      <c:spPr>
        <a:noFill/>
        <a:ln>
          <a:noFill/>
        </a:ln>
        <a:effectLst/>
      </c:spPr>
    </c:plotArea>
    <c:legend>
      <c:legendPos val="tr"/>
      <c:layout>
        <c:manualLayout>
          <c:xMode val="edge"/>
          <c:yMode val="edge"/>
          <c:x val="0.45233906155291193"/>
          <c:y val="3.3465847228527176E-2"/>
          <c:w val="0.35668172753478344"/>
          <c:h val="0.1542773161684120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rial Black"/>
              <a:ea typeface="Arial Black"/>
              <a:cs typeface="Arial Black"/>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 analysisworkbook.xlsx]pie chat!PivotTable1</c:name>
    <c:fmtId val="0"/>
  </c:pivotSource>
  <c:chart>
    <c:autoTitleDeleted val="1"/>
    <c:pivotFmts>
      <c:pivotFmt>
        <c:idx val="0"/>
        <c:spPr>
          <a:solidFill>
            <a:srgbClr val="C1F0C8"/>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
        <c:idx val="2"/>
        <c:spPr>
          <a:solidFill>
            <a:srgbClr val="00B0F0"/>
          </a:solidFill>
          <a:ln w="19050">
            <a:solidFill>
              <a:schemeClr val="lt1"/>
            </a:solidFill>
          </a:ln>
          <a:effectLst/>
        </c:spPr>
      </c:pivotFmt>
      <c:pivotFmt>
        <c:idx val="3"/>
        <c:spPr>
          <a:solidFill>
            <a:srgbClr val="E49EDD"/>
          </a:solidFill>
          <a:ln w="19050">
            <a:solidFill>
              <a:schemeClr val="lt1"/>
            </a:solidFill>
          </a:ln>
          <a:effectLst/>
        </c:spPr>
      </c:pivotFmt>
    </c:pivotFmts>
    <c:plotArea>
      <c:layout/>
      <c:doughnutChart>
        <c:varyColors val="1"/>
        <c:ser>
          <c:idx val="0"/>
          <c:order val="0"/>
          <c:tx>
            <c:strRef>
              <c:f>'pie chat'!$B$3</c:f>
              <c:strCache>
                <c:ptCount val="1"/>
                <c:pt idx="0">
                  <c:v>Total</c:v>
                </c:pt>
              </c:strCache>
            </c:strRef>
          </c:tx>
          <c:spPr>
            <a:solidFill>
              <a:srgbClr val="C1F0C8"/>
            </a:solidFill>
          </c:spPr>
          <c:dPt>
            <c:idx val="0"/>
            <c:bubble3D val="0"/>
            <c:spPr>
              <a:solidFill>
                <a:srgbClr val="00B0F0"/>
              </a:solidFill>
              <a:ln w="19050">
                <a:solidFill>
                  <a:schemeClr val="lt1"/>
                </a:solidFill>
              </a:ln>
              <a:effectLst/>
            </c:spPr>
            <c:extLst>
              <c:ext xmlns:c16="http://schemas.microsoft.com/office/drawing/2014/chart" uri="{C3380CC4-5D6E-409C-BE32-E72D297353CC}">
                <c16:uniqueId val="{00000004-CCEE-471C-8415-5B3E28E26E50}"/>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CCEE-471C-8415-5B3E28E26E50}"/>
              </c:ext>
            </c:extLst>
          </c:dPt>
          <c:dPt>
            <c:idx val="2"/>
            <c:bubble3D val="0"/>
            <c:explosion val="1"/>
            <c:spPr>
              <a:solidFill>
                <a:srgbClr val="E49EDD"/>
              </a:solidFill>
              <a:ln w="19050">
                <a:solidFill>
                  <a:schemeClr val="lt1"/>
                </a:solidFill>
              </a:ln>
              <a:effectLst/>
            </c:spPr>
            <c:extLst>
              <c:ext xmlns:c16="http://schemas.microsoft.com/office/drawing/2014/chart" uri="{C3380CC4-5D6E-409C-BE32-E72D297353CC}">
                <c16:uniqueId val="{00000005-CCEE-471C-8415-5B3E28E26E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chat'!$A$4:$A$7</c:f>
              <c:strCache>
                <c:ptCount val="3"/>
                <c:pt idx="0">
                  <c:v>Furniture</c:v>
                </c:pt>
                <c:pt idx="1">
                  <c:v>Office Supplies</c:v>
                </c:pt>
                <c:pt idx="2">
                  <c:v>Technology</c:v>
                </c:pt>
              </c:strCache>
            </c:strRef>
          </c:cat>
          <c:val>
            <c:numRef>
              <c:f>'pie chat'!$B$4:$B$7</c:f>
              <c:numCache>
                <c:formatCode>0.00%</c:formatCode>
                <c:ptCount val="3"/>
                <c:pt idx="0">
                  <c:v>0.3280764502563096</c:v>
                </c:pt>
                <c:pt idx="1">
                  <c:v>0.26911779940976488</c:v>
                </c:pt>
                <c:pt idx="2">
                  <c:v>0.40280575033392557</c:v>
                </c:pt>
              </c:numCache>
            </c:numRef>
          </c:val>
          <c:extLst>
            <c:ext xmlns:c16="http://schemas.microsoft.com/office/drawing/2014/chart" uri="{C3380CC4-5D6E-409C-BE32-E72D297353CC}">
              <c16:uniqueId val="{00000000-CCEE-471C-8415-5B3E28E26E50}"/>
            </c:ext>
          </c:extLst>
        </c:ser>
        <c:dLbls>
          <c:showLegendKey val="0"/>
          <c:showVal val="0"/>
          <c:showCatName val="0"/>
          <c:showSerName val="0"/>
          <c:showPercent val="0"/>
          <c:showBubbleSize val="0"/>
          <c:showLeaderLines val="1"/>
        </c:dLbls>
        <c:firstSliceAng val="0"/>
        <c:holeSize val="63"/>
      </c:doughnutChart>
      <c:spPr>
        <a:noFill/>
        <a:ln>
          <a:noFill/>
        </a:ln>
        <a:effectLst/>
      </c:spPr>
    </c:plotArea>
    <c:legend>
      <c:legendPos val="r"/>
      <c:layout>
        <c:manualLayout>
          <c:xMode val="edge"/>
          <c:yMode val="edge"/>
          <c:x val="0.64846796712040622"/>
          <c:y val="0.51631426072595676"/>
          <c:w val="0.25088082690427033"/>
          <c:h val="0.265003518208445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 analysisworkbook.xlsx]top5!PivotTable1</c:name>
    <c:fmtId val="3"/>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rgbClr val="FFC000"/>
          </a:solidFill>
          <a:ln>
            <a:noFill/>
          </a:ln>
          <a:effectLst/>
        </c:spPr>
      </c:pivotFmt>
      <c:pivotFmt>
        <c:idx val="3"/>
        <c:spPr>
          <a:solidFill>
            <a:srgbClr val="FFC000"/>
          </a:solidFill>
          <a:ln>
            <a:noFill/>
          </a:ln>
          <a:effectLst/>
        </c:spPr>
      </c:pivotFmt>
      <c:pivotFmt>
        <c:idx val="4"/>
        <c:spPr>
          <a:solidFill>
            <a:srgbClr val="FFC000"/>
          </a:solidFill>
          <a:ln>
            <a:noFill/>
          </a:ln>
          <a:effectLst/>
        </c:spPr>
      </c:pivotFmt>
      <c:pivotFmt>
        <c:idx val="5"/>
        <c:spPr>
          <a:solidFill>
            <a:srgbClr val="FFC000"/>
          </a:solidFill>
          <a:ln>
            <a:noFill/>
          </a:ln>
          <a:effectLst/>
        </c:spPr>
      </c:pivotFmt>
    </c:pivotFmts>
    <c:plotArea>
      <c:layout/>
      <c:barChart>
        <c:barDir val="bar"/>
        <c:grouping val="stacked"/>
        <c:varyColors val="1"/>
        <c:ser>
          <c:idx val="0"/>
          <c:order val="0"/>
          <c:tx>
            <c:strRef>
              <c:f>'top5'!$B$3</c:f>
              <c:strCache>
                <c:ptCount val="1"/>
                <c:pt idx="0">
                  <c:v>Total</c:v>
                </c:pt>
              </c:strCache>
            </c:strRef>
          </c:tx>
          <c:spPr>
            <a:solidFill>
              <a:srgbClr val="FFC000"/>
            </a:solidFill>
          </c:spPr>
          <c:invertIfNegative val="1"/>
          <c:dPt>
            <c:idx val="0"/>
            <c:invertIfNegative val="1"/>
            <c:bubble3D val="0"/>
            <c:spPr>
              <a:solidFill>
                <a:srgbClr val="FFC000"/>
              </a:solidFill>
              <a:ln>
                <a:noFill/>
              </a:ln>
              <a:effectLst/>
            </c:spPr>
            <c:extLst>
              <c:ext xmlns:c16="http://schemas.microsoft.com/office/drawing/2014/chart" uri="{C3380CC4-5D6E-409C-BE32-E72D297353CC}">
                <c16:uniqueId val="{00000001-667D-4EA8-A7F5-AE6CF44AAD2A}"/>
              </c:ext>
            </c:extLst>
          </c:dPt>
          <c:dPt>
            <c:idx val="1"/>
            <c:invertIfNegative val="1"/>
            <c:bubble3D val="0"/>
            <c:spPr>
              <a:solidFill>
                <a:srgbClr val="FFC000"/>
              </a:solidFill>
              <a:ln>
                <a:noFill/>
              </a:ln>
              <a:effectLst/>
            </c:spPr>
            <c:extLst>
              <c:ext xmlns:c16="http://schemas.microsoft.com/office/drawing/2014/chart" uri="{C3380CC4-5D6E-409C-BE32-E72D297353CC}">
                <c16:uniqueId val="{00000003-667D-4EA8-A7F5-AE6CF44AAD2A}"/>
              </c:ext>
            </c:extLst>
          </c:dPt>
          <c:dPt>
            <c:idx val="2"/>
            <c:invertIfNegative val="1"/>
            <c:bubble3D val="0"/>
            <c:spPr>
              <a:solidFill>
                <a:srgbClr val="FFC000"/>
              </a:solidFill>
              <a:ln>
                <a:noFill/>
              </a:ln>
              <a:effectLst/>
            </c:spPr>
            <c:extLst>
              <c:ext xmlns:c16="http://schemas.microsoft.com/office/drawing/2014/chart" uri="{C3380CC4-5D6E-409C-BE32-E72D297353CC}">
                <c16:uniqueId val="{00000005-667D-4EA8-A7F5-AE6CF44AAD2A}"/>
              </c:ext>
            </c:extLst>
          </c:dPt>
          <c:dPt>
            <c:idx val="3"/>
            <c:invertIfNegative val="1"/>
            <c:bubble3D val="0"/>
            <c:spPr>
              <a:solidFill>
                <a:srgbClr val="FFC000"/>
              </a:solidFill>
              <a:ln>
                <a:noFill/>
              </a:ln>
              <a:effectLst/>
            </c:spPr>
            <c:extLst>
              <c:ext xmlns:c16="http://schemas.microsoft.com/office/drawing/2014/chart" uri="{C3380CC4-5D6E-409C-BE32-E72D297353CC}">
                <c16:uniqueId val="{00000007-667D-4EA8-A7F5-AE6CF44AAD2A}"/>
              </c:ext>
            </c:extLst>
          </c:dPt>
          <c:dPt>
            <c:idx val="4"/>
            <c:invertIfNegative val="1"/>
            <c:bubble3D val="0"/>
            <c:spPr>
              <a:solidFill>
                <a:srgbClr val="FFC000"/>
              </a:solidFill>
              <a:ln>
                <a:noFill/>
              </a:ln>
              <a:effectLst/>
            </c:spPr>
            <c:extLst>
              <c:ext xmlns:c16="http://schemas.microsoft.com/office/drawing/2014/chart" uri="{C3380CC4-5D6E-409C-BE32-E72D297353CC}">
                <c16:uniqueId val="{00000009-667D-4EA8-A7F5-AE6CF44AAD2A}"/>
              </c:ext>
            </c:extLst>
          </c:dPt>
          <c:cat>
            <c:strRef>
              <c:f>'top5'!$A$4:$A$9</c:f>
              <c:strCache>
                <c:ptCount val="5"/>
                <c:pt idx="0">
                  <c:v>Storage</c:v>
                </c:pt>
                <c:pt idx="1">
                  <c:v>Tables</c:v>
                </c:pt>
                <c:pt idx="2">
                  <c:v>Copiers</c:v>
                </c:pt>
                <c:pt idx="3">
                  <c:v>Chairs</c:v>
                </c:pt>
                <c:pt idx="4">
                  <c:v>Phones</c:v>
                </c:pt>
              </c:strCache>
            </c:strRef>
          </c:cat>
          <c:val>
            <c:numRef>
              <c:f>'top5'!$B$4:$B$9</c:f>
              <c:numCache>
                <c:formatCode>[$$-409]#,##0_);\([$$-409]#,##0\)</c:formatCode>
                <c:ptCount val="5"/>
                <c:pt idx="0">
                  <c:v>14679.93</c:v>
                </c:pt>
                <c:pt idx="1">
                  <c:v>17042.29</c:v>
                </c:pt>
                <c:pt idx="2">
                  <c:v>19199.830000000002</c:v>
                </c:pt>
                <c:pt idx="3">
                  <c:v>25154.720000000001</c:v>
                </c:pt>
                <c:pt idx="4">
                  <c:v>27633.629999999997</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36A5-4C17-833B-98FAB96EFEE5}"/>
            </c:ext>
          </c:extLst>
        </c:ser>
        <c:dLbls>
          <c:showLegendKey val="0"/>
          <c:showVal val="0"/>
          <c:showCatName val="0"/>
          <c:showSerName val="0"/>
          <c:showPercent val="0"/>
          <c:showBubbleSize val="0"/>
        </c:dLbls>
        <c:gapWidth val="165"/>
        <c:overlap val="100"/>
        <c:axId val="62315528"/>
        <c:axId val="173954568"/>
      </c:barChart>
      <c:catAx>
        <c:axId val="62315528"/>
        <c:scaling>
          <c:orientation val="minMax"/>
        </c:scaling>
        <c:delete val="0"/>
        <c:axPos val="l"/>
        <c:numFmt formatCode="General" sourceLinked="1"/>
        <c:majorTickMark val="none"/>
        <c:minorTickMark val="none"/>
        <c:tickLblPos val="nextTo"/>
        <c:spPr>
          <a:noFill/>
          <a:ln w="9525" cap="flat" cmpd="sng" algn="ctr">
            <a:solidFill>
              <a:srgbClr val="00B0F0"/>
            </a:solidFill>
            <a:prstDash val="solid"/>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73954568"/>
        <c:crosses val="autoZero"/>
        <c:auto val="1"/>
        <c:lblAlgn val="ctr"/>
        <c:lblOffset val="100"/>
        <c:noMultiLvlLbl val="0"/>
      </c:catAx>
      <c:valAx>
        <c:axId val="173954568"/>
        <c:scaling>
          <c:orientation val="minMax"/>
        </c:scaling>
        <c:delete val="0"/>
        <c:axPos val="b"/>
        <c:majorGridlines>
          <c:spPr>
            <a:ln w="9525" cap="flat" cmpd="sng" algn="ctr">
              <a:solidFill>
                <a:srgbClr val="4D93D9"/>
              </a:solidFill>
              <a:prstDash val="solid"/>
              <a:round/>
            </a:ln>
            <a:effectLst/>
          </c:spPr>
        </c:majorGridlines>
        <c:numFmt formatCode="[$$-409]#,#00_);\([$$-409]#,##0.000\)" sourceLinked="0"/>
        <c:majorTickMark val="none"/>
        <c:minorTickMark val="none"/>
        <c:tickLblPos val="nextTo"/>
        <c:spPr>
          <a:solidFill>
            <a:srgbClr val="FFFFFF"/>
          </a:solidFill>
          <a:ln>
            <a:solidFill>
              <a:srgbClr val="C0E6F5"/>
            </a:solidFill>
            <a:prstDash val="solid"/>
          </a:ln>
          <a:effectLst/>
        </c:spPr>
        <c:txPr>
          <a:bodyPr rot="-60000000" spcFirstLastPara="1" vertOverflow="ellipsis" vert="horz" wrap="square" anchor="ctr" anchorCtr="1"/>
          <a:lstStyle/>
          <a:p>
            <a:pPr>
              <a:defRPr sz="1000" b="0" i="1" u="none" strike="noStrike" kern="1200" baseline="0">
                <a:solidFill>
                  <a:schemeClr val="tx1">
                    <a:lumMod val="65000"/>
                    <a:lumOff val="35000"/>
                  </a:schemeClr>
                </a:solidFill>
                <a:latin typeface="+mn-lt"/>
                <a:ea typeface="+mn-ea"/>
                <a:cs typeface="+mn-cs"/>
              </a:defRPr>
            </a:pPr>
            <a:endParaRPr lang="en-US"/>
          </a:p>
        </c:txPr>
        <c:crossAx val="623155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 analysisworkbook.xlsx]kpi!PivotTable1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331914435044991E-3"/>
          <c:y val="0.16937843848765072"/>
          <c:w val="0.93175514932770154"/>
          <c:h val="0.83062275822288822"/>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[$$-409]#,##0.000_);\([$$-409]#,##0.000\)</c:formatCode>
                <c:ptCount val="12"/>
                <c:pt idx="0">
                  <c:v>3703.12</c:v>
                </c:pt>
                <c:pt idx="1">
                  <c:v>13724.979999999998</c:v>
                </c:pt>
                <c:pt idx="2">
                  <c:v>22996.23</c:v>
                </c:pt>
                <c:pt idx="3">
                  <c:v>9305.4599999999991</c:v>
                </c:pt>
                <c:pt idx="4">
                  <c:v>11863.99</c:v>
                </c:pt>
                <c:pt idx="5">
                  <c:v>8862.16</c:v>
                </c:pt>
                <c:pt idx="6">
                  <c:v>10952.820000000002</c:v>
                </c:pt>
                <c:pt idx="7">
                  <c:v>20351.28</c:v>
                </c:pt>
                <c:pt idx="8">
                  <c:v>25149.940000000002</c:v>
                </c:pt>
                <c:pt idx="9">
                  <c:v>14097.52</c:v>
                </c:pt>
                <c:pt idx="10">
                  <c:v>18616.409999999996</c:v>
                </c:pt>
                <c:pt idx="11">
                  <c:v>20880.39</c:v>
                </c:pt>
              </c:numCache>
            </c:numRef>
          </c:val>
          <c:smooth val="0"/>
          <c:extLst>
            <c:ext xmlns:c16="http://schemas.microsoft.com/office/drawing/2014/chart" uri="{C3380CC4-5D6E-409C-BE32-E72D297353CC}">
              <c16:uniqueId val="{00000000-6511-43D3-B59D-1C8D9433673B}"/>
            </c:ext>
          </c:extLst>
        </c:ser>
        <c:dLbls>
          <c:showLegendKey val="0"/>
          <c:showVal val="0"/>
          <c:showCatName val="0"/>
          <c:showSerName val="0"/>
          <c:showPercent val="0"/>
          <c:showBubbleSize val="0"/>
        </c:dLbls>
        <c:smooth val="0"/>
        <c:axId val="831963599"/>
        <c:axId val="831950159"/>
      </c:lineChart>
      <c:catAx>
        <c:axId val="831963599"/>
        <c:scaling>
          <c:orientation val="minMax"/>
        </c:scaling>
        <c:delete val="1"/>
        <c:axPos val="b"/>
        <c:numFmt formatCode="General" sourceLinked="1"/>
        <c:majorTickMark val="none"/>
        <c:minorTickMark val="none"/>
        <c:tickLblPos val="nextTo"/>
        <c:crossAx val="831950159"/>
        <c:crosses val="autoZero"/>
        <c:auto val="1"/>
        <c:lblAlgn val="ctr"/>
        <c:lblOffset val="100"/>
        <c:noMultiLvlLbl val="0"/>
      </c:catAx>
      <c:valAx>
        <c:axId val="831950159"/>
        <c:scaling>
          <c:orientation val="minMax"/>
        </c:scaling>
        <c:delete val="1"/>
        <c:axPos val="l"/>
        <c:numFmt formatCode="[$$-409]#,##0.000_);\([$$-409]#,##0.000\)" sourceLinked="1"/>
        <c:majorTickMark val="none"/>
        <c:minorTickMark val="none"/>
        <c:tickLblPos val="nextTo"/>
        <c:crossAx val="831963599"/>
        <c:crosses val="autoZero"/>
        <c:crossBetween val="between"/>
      </c:valAx>
      <c:spPr>
        <a:noFill/>
        <a:ln w="381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 analysisworkbook.xlsx]kpi!PivotTable3</c:name>
    <c:fmtId val="2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91518686336911"/>
          <c:y val="0.3405828079592193"/>
          <c:w val="0.45398933537007963"/>
          <c:h val="0.39075256864270846"/>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"$"#,##0.00</c:formatCode>
                <c:ptCount val="12"/>
                <c:pt idx="0">
                  <c:v>615.9799999999999</c:v>
                </c:pt>
                <c:pt idx="1">
                  <c:v>327.14000000000044</c:v>
                </c:pt>
                <c:pt idx="2">
                  <c:v>7718.33</c:v>
                </c:pt>
                <c:pt idx="3">
                  <c:v>920.31000000000017</c:v>
                </c:pt>
                <c:pt idx="4">
                  <c:v>1409.7799999999997</c:v>
                </c:pt>
                <c:pt idx="5">
                  <c:v>-394.78999999999996</c:v>
                </c:pt>
                <c:pt idx="6">
                  <c:v>-2723.7200000000003</c:v>
                </c:pt>
                <c:pt idx="7">
                  <c:v>4888.2199999999993</c:v>
                </c:pt>
                <c:pt idx="8">
                  <c:v>4987.17</c:v>
                </c:pt>
                <c:pt idx="9">
                  <c:v>500.75000000000045</c:v>
                </c:pt>
                <c:pt idx="10">
                  <c:v>2939.8700000000003</c:v>
                </c:pt>
                <c:pt idx="11">
                  <c:v>2043.3400000000004</c:v>
                </c:pt>
              </c:numCache>
            </c:numRef>
          </c:val>
          <c:smooth val="0"/>
          <c:extLst>
            <c:ext xmlns:c16="http://schemas.microsoft.com/office/drawing/2014/chart" uri="{C3380CC4-5D6E-409C-BE32-E72D297353CC}">
              <c16:uniqueId val="{00000000-F894-4F31-B302-EFD136B68255}"/>
            </c:ext>
          </c:extLst>
        </c:ser>
        <c:dLbls>
          <c:showLegendKey val="0"/>
          <c:showVal val="0"/>
          <c:showCatName val="0"/>
          <c:showSerName val="0"/>
          <c:showPercent val="0"/>
          <c:showBubbleSize val="0"/>
        </c:dLbls>
        <c:smooth val="0"/>
        <c:axId val="876824351"/>
        <c:axId val="876821471"/>
      </c:lineChart>
      <c:catAx>
        <c:axId val="876824351"/>
        <c:scaling>
          <c:orientation val="minMax"/>
        </c:scaling>
        <c:delete val="1"/>
        <c:axPos val="b"/>
        <c:numFmt formatCode="General" sourceLinked="1"/>
        <c:majorTickMark val="none"/>
        <c:minorTickMark val="none"/>
        <c:tickLblPos val="nextTo"/>
        <c:crossAx val="876821471"/>
        <c:crosses val="autoZero"/>
        <c:auto val="1"/>
        <c:lblAlgn val="ctr"/>
        <c:lblOffset val="100"/>
        <c:noMultiLvlLbl val="0"/>
      </c:catAx>
      <c:valAx>
        <c:axId val="876821471"/>
        <c:scaling>
          <c:orientation val="minMax"/>
        </c:scaling>
        <c:delete val="1"/>
        <c:axPos val="l"/>
        <c:numFmt formatCode="&quot;$&quot;#,##0.00" sourceLinked="1"/>
        <c:majorTickMark val="none"/>
        <c:minorTickMark val="none"/>
        <c:tickLblPos val="nextTo"/>
        <c:crossAx val="87682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 analysisworkbook.xlsx]kpi!PivotTable4</c:name>
    <c:fmtId val="3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141</c:v>
                </c:pt>
                <c:pt idx="1">
                  <c:v>257</c:v>
                </c:pt>
                <c:pt idx="2">
                  <c:v>226</c:v>
                </c:pt>
                <c:pt idx="3">
                  <c:v>194</c:v>
                </c:pt>
                <c:pt idx="4">
                  <c:v>252</c:v>
                </c:pt>
                <c:pt idx="5">
                  <c:v>206</c:v>
                </c:pt>
                <c:pt idx="6">
                  <c:v>191</c:v>
                </c:pt>
                <c:pt idx="7">
                  <c:v>318</c:v>
                </c:pt>
                <c:pt idx="8">
                  <c:v>303</c:v>
                </c:pt>
                <c:pt idx="9">
                  <c:v>234</c:v>
                </c:pt>
                <c:pt idx="10">
                  <c:v>365</c:v>
                </c:pt>
                <c:pt idx="11">
                  <c:v>366</c:v>
                </c:pt>
              </c:numCache>
            </c:numRef>
          </c:val>
          <c:smooth val="0"/>
          <c:extLst>
            <c:ext xmlns:c16="http://schemas.microsoft.com/office/drawing/2014/chart" uri="{C3380CC4-5D6E-409C-BE32-E72D297353CC}">
              <c16:uniqueId val="{00000000-A407-48C2-B598-CAC50485E1CC}"/>
            </c:ext>
          </c:extLst>
        </c:ser>
        <c:dLbls>
          <c:showLegendKey val="0"/>
          <c:showVal val="0"/>
          <c:showCatName val="0"/>
          <c:showSerName val="0"/>
          <c:showPercent val="0"/>
          <c:showBubbleSize val="0"/>
        </c:dLbls>
        <c:smooth val="0"/>
        <c:axId val="1000633503"/>
        <c:axId val="1000628703"/>
      </c:lineChart>
      <c:catAx>
        <c:axId val="1000633503"/>
        <c:scaling>
          <c:orientation val="minMax"/>
        </c:scaling>
        <c:delete val="1"/>
        <c:axPos val="b"/>
        <c:numFmt formatCode="General" sourceLinked="1"/>
        <c:majorTickMark val="none"/>
        <c:minorTickMark val="none"/>
        <c:tickLblPos val="nextTo"/>
        <c:crossAx val="1000628703"/>
        <c:crosses val="autoZero"/>
        <c:auto val="1"/>
        <c:lblAlgn val="ctr"/>
        <c:lblOffset val="100"/>
        <c:noMultiLvlLbl val="0"/>
      </c:catAx>
      <c:valAx>
        <c:axId val="1000628703"/>
        <c:scaling>
          <c:orientation val="minMax"/>
        </c:scaling>
        <c:delete val="1"/>
        <c:axPos val="l"/>
        <c:numFmt formatCode="General" sourceLinked="1"/>
        <c:majorTickMark val="none"/>
        <c:minorTickMark val="none"/>
        <c:tickLblPos val="nextTo"/>
        <c:crossAx val="1000633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 analysisworkbook.xlsx]kpi!PivotTable5</c:name>
    <c:fmtId val="3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36</c:v>
                </c:pt>
                <c:pt idx="1">
                  <c:v>60</c:v>
                </c:pt>
                <c:pt idx="2">
                  <c:v>56</c:v>
                </c:pt>
                <c:pt idx="3">
                  <c:v>49</c:v>
                </c:pt>
                <c:pt idx="4">
                  <c:v>70</c:v>
                </c:pt>
                <c:pt idx="5">
                  <c:v>51</c:v>
                </c:pt>
                <c:pt idx="6">
                  <c:v>50</c:v>
                </c:pt>
                <c:pt idx="7">
                  <c:v>86</c:v>
                </c:pt>
                <c:pt idx="8">
                  <c:v>88</c:v>
                </c:pt>
                <c:pt idx="9">
                  <c:v>61</c:v>
                </c:pt>
                <c:pt idx="10">
                  <c:v>99</c:v>
                </c:pt>
                <c:pt idx="11">
                  <c:v>94</c:v>
                </c:pt>
              </c:numCache>
            </c:numRef>
          </c:val>
          <c:smooth val="0"/>
          <c:extLst>
            <c:ext xmlns:c16="http://schemas.microsoft.com/office/drawing/2014/chart" uri="{C3380CC4-5D6E-409C-BE32-E72D297353CC}">
              <c16:uniqueId val="{00000000-72B1-4C22-83D5-0926B38BD841}"/>
            </c:ext>
          </c:extLst>
        </c:ser>
        <c:dLbls>
          <c:showLegendKey val="0"/>
          <c:showVal val="0"/>
          <c:showCatName val="0"/>
          <c:showSerName val="0"/>
          <c:showPercent val="0"/>
          <c:showBubbleSize val="0"/>
        </c:dLbls>
        <c:smooth val="0"/>
        <c:axId val="1000626303"/>
        <c:axId val="1000626783"/>
      </c:lineChart>
      <c:catAx>
        <c:axId val="1000626303"/>
        <c:scaling>
          <c:orientation val="minMax"/>
        </c:scaling>
        <c:delete val="1"/>
        <c:axPos val="b"/>
        <c:numFmt formatCode="General" sourceLinked="1"/>
        <c:majorTickMark val="none"/>
        <c:minorTickMark val="none"/>
        <c:tickLblPos val="nextTo"/>
        <c:crossAx val="1000626783"/>
        <c:crosses val="autoZero"/>
        <c:auto val="1"/>
        <c:lblAlgn val="ctr"/>
        <c:lblOffset val="100"/>
        <c:noMultiLvlLbl val="0"/>
      </c:catAx>
      <c:valAx>
        <c:axId val="1000626783"/>
        <c:scaling>
          <c:orientation val="minMax"/>
        </c:scaling>
        <c:delete val="1"/>
        <c:axPos val="l"/>
        <c:numFmt formatCode="General" sourceLinked="1"/>
        <c:majorTickMark val="none"/>
        <c:minorTickMark val="none"/>
        <c:tickLblPos val="nextTo"/>
        <c:crossAx val="100062630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 analysisworkbook.xlsx]kpi!PivotTable6</c:name>
    <c:fmtId val="39"/>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667757301192231E-2"/>
          <c:y val="9.1856637080665757E-2"/>
          <c:w val="0.78753481835899919"/>
          <c:h val="0.80863265903932091"/>
        </c:manualLayout>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0.0%</c:formatCode>
                <c:ptCount val="12"/>
                <c:pt idx="0">
                  <c:v>0.16634081531249323</c:v>
                </c:pt>
                <c:pt idx="1">
                  <c:v>2.3835371709102708E-2</c:v>
                </c:pt>
                <c:pt idx="2">
                  <c:v>0.33563458010291253</c:v>
                </c:pt>
                <c:pt idx="3">
                  <c:v>9.8900000644782771E-2</c:v>
                </c:pt>
                <c:pt idx="4">
                  <c:v>0.11882848856076242</c:v>
                </c:pt>
                <c:pt idx="5">
                  <c:v>-4.4547830325789649E-2</c:v>
                </c:pt>
                <c:pt idx="6">
                  <c:v>-0.24867750953635684</c:v>
                </c:pt>
                <c:pt idx="7">
                  <c:v>0.24019226309106845</c:v>
                </c:pt>
                <c:pt idx="8">
                  <c:v>0.19829749096816929</c:v>
                </c:pt>
                <c:pt idx="9">
                  <c:v>3.5520431962501237E-2</c:v>
                </c:pt>
                <c:pt idx="10">
                  <c:v>0.15791820227423015</c:v>
                </c:pt>
                <c:pt idx="11">
                  <c:v>9.785928327967057E-2</c:v>
                </c:pt>
              </c:numCache>
            </c:numRef>
          </c:val>
          <c:smooth val="0"/>
          <c:extLst>
            <c:ext xmlns:c16="http://schemas.microsoft.com/office/drawing/2014/chart" uri="{C3380CC4-5D6E-409C-BE32-E72D297353CC}">
              <c16:uniqueId val="{00000000-8A2E-4C39-872A-BF652B138CFF}"/>
            </c:ext>
          </c:extLst>
        </c:ser>
        <c:dLbls>
          <c:showLegendKey val="0"/>
          <c:showVal val="0"/>
          <c:showCatName val="0"/>
          <c:showSerName val="0"/>
          <c:showPercent val="0"/>
          <c:showBubbleSize val="0"/>
        </c:dLbls>
        <c:smooth val="0"/>
        <c:axId val="1012154463"/>
        <c:axId val="1012138623"/>
      </c:lineChart>
      <c:catAx>
        <c:axId val="1012154463"/>
        <c:scaling>
          <c:orientation val="minMax"/>
        </c:scaling>
        <c:delete val="1"/>
        <c:axPos val="b"/>
        <c:numFmt formatCode="General" sourceLinked="1"/>
        <c:majorTickMark val="none"/>
        <c:minorTickMark val="none"/>
        <c:tickLblPos val="nextTo"/>
        <c:crossAx val="1012138623"/>
        <c:crosses val="autoZero"/>
        <c:auto val="1"/>
        <c:lblAlgn val="ctr"/>
        <c:lblOffset val="100"/>
        <c:noMultiLvlLbl val="0"/>
      </c:catAx>
      <c:valAx>
        <c:axId val="1012138623"/>
        <c:scaling>
          <c:orientation val="minMax"/>
        </c:scaling>
        <c:delete val="1"/>
        <c:axPos val="l"/>
        <c:numFmt formatCode="0.0%" sourceLinked="1"/>
        <c:majorTickMark val="none"/>
        <c:minorTickMark val="none"/>
        <c:tickLblPos val="nextTo"/>
        <c:crossAx val="101215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 analysisworkbook.xlsx]kpi!PivotTable3</c:name>
    <c:fmtId val="4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7030A0"/>
            </a:solidFill>
            <a:round/>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6655008001872"/>
          <c:y val="0.31283654611157363"/>
          <c:w val="0.6757543717810256"/>
          <c:h val="0.3834308043898873"/>
        </c:manualLayout>
      </c:layout>
      <c:lineChart>
        <c:grouping val="standard"/>
        <c:varyColors val="0"/>
        <c:ser>
          <c:idx val="0"/>
          <c:order val="0"/>
          <c:tx>
            <c:strRef>
              <c:f>kpi!$E$3</c:f>
              <c:strCache>
                <c:ptCount val="1"/>
                <c:pt idx="0">
                  <c:v>Total</c:v>
                </c:pt>
              </c:strCache>
            </c:strRef>
          </c:tx>
          <c:spPr>
            <a:ln w="34925" cap="rnd">
              <a:solidFill>
                <a:srgbClr val="7030A0"/>
              </a:solidFill>
              <a:round/>
              <a:tailEnd type="triangle"/>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"$"#,##0.00</c:formatCode>
                <c:ptCount val="12"/>
                <c:pt idx="0">
                  <c:v>615.9799999999999</c:v>
                </c:pt>
                <c:pt idx="1">
                  <c:v>327.14000000000044</c:v>
                </c:pt>
                <c:pt idx="2">
                  <c:v>7718.33</c:v>
                </c:pt>
                <c:pt idx="3">
                  <c:v>920.31000000000017</c:v>
                </c:pt>
                <c:pt idx="4">
                  <c:v>1409.7799999999997</c:v>
                </c:pt>
                <c:pt idx="5">
                  <c:v>-394.78999999999996</c:v>
                </c:pt>
                <c:pt idx="6">
                  <c:v>-2723.7200000000003</c:v>
                </c:pt>
                <c:pt idx="7">
                  <c:v>4888.2199999999993</c:v>
                </c:pt>
                <c:pt idx="8">
                  <c:v>4987.17</c:v>
                </c:pt>
                <c:pt idx="9">
                  <c:v>500.75000000000045</c:v>
                </c:pt>
                <c:pt idx="10">
                  <c:v>2939.8700000000003</c:v>
                </c:pt>
                <c:pt idx="11">
                  <c:v>2043.3400000000004</c:v>
                </c:pt>
              </c:numCache>
            </c:numRef>
          </c:val>
          <c:smooth val="0"/>
          <c:extLst>
            <c:ext xmlns:c16="http://schemas.microsoft.com/office/drawing/2014/chart" uri="{C3380CC4-5D6E-409C-BE32-E72D297353CC}">
              <c16:uniqueId val="{00000000-6F54-4EC6-B366-D0831241A518}"/>
            </c:ext>
          </c:extLst>
        </c:ser>
        <c:dLbls>
          <c:showLegendKey val="0"/>
          <c:showVal val="0"/>
          <c:showCatName val="0"/>
          <c:showSerName val="0"/>
          <c:showPercent val="0"/>
          <c:showBubbleSize val="0"/>
        </c:dLbls>
        <c:smooth val="0"/>
        <c:axId val="876824351"/>
        <c:axId val="876821471"/>
      </c:lineChart>
      <c:catAx>
        <c:axId val="876824351"/>
        <c:scaling>
          <c:orientation val="minMax"/>
        </c:scaling>
        <c:delete val="1"/>
        <c:axPos val="b"/>
        <c:numFmt formatCode="General" sourceLinked="1"/>
        <c:majorTickMark val="none"/>
        <c:minorTickMark val="none"/>
        <c:tickLblPos val="nextTo"/>
        <c:crossAx val="876821471"/>
        <c:crosses val="autoZero"/>
        <c:auto val="1"/>
        <c:lblAlgn val="ctr"/>
        <c:lblOffset val="100"/>
        <c:noMultiLvlLbl val="0"/>
      </c:catAx>
      <c:valAx>
        <c:axId val="876821471"/>
        <c:scaling>
          <c:orientation val="minMax"/>
        </c:scaling>
        <c:delete val="1"/>
        <c:axPos val="l"/>
        <c:numFmt formatCode="&quot;$&quot;#,##0.00" sourceLinked="1"/>
        <c:majorTickMark val="none"/>
        <c:minorTickMark val="none"/>
        <c:tickLblPos val="nextTo"/>
        <c:crossAx val="87682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 analysisworkbook.xlsx]kpi!PivotTable6</c:name>
    <c:fmtId val="4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7030A0"/>
            </a:solidFill>
            <a:round/>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667757301192231E-2"/>
          <c:y val="9.1856637080665757E-2"/>
          <c:w val="0.78753481835899919"/>
          <c:h val="0.80863265903932091"/>
        </c:manualLayout>
      </c:layout>
      <c:lineChart>
        <c:grouping val="standard"/>
        <c:varyColors val="0"/>
        <c:ser>
          <c:idx val="0"/>
          <c:order val="0"/>
          <c:tx>
            <c:strRef>
              <c:f>kpi!$N$3</c:f>
              <c:strCache>
                <c:ptCount val="1"/>
                <c:pt idx="0">
                  <c:v>Total</c:v>
                </c:pt>
              </c:strCache>
            </c:strRef>
          </c:tx>
          <c:spPr>
            <a:ln w="34925" cap="rnd">
              <a:solidFill>
                <a:srgbClr val="7030A0"/>
              </a:solidFill>
              <a:round/>
              <a:tailEnd type="triangle"/>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0.0%</c:formatCode>
                <c:ptCount val="12"/>
                <c:pt idx="0">
                  <c:v>0.16634081531249323</c:v>
                </c:pt>
                <c:pt idx="1">
                  <c:v>2.3835371709102708E-2</c:v>
                </c:pt>
                <c:pt idx="2">
                  <c:v>0.33563458010291253</c:v>
                </c:pt>
                <c:pt idx="3">
                  <c:v>9.8900000644782771E-2</c:v>
                </c:pt>
                <c:pt idx="4">
                  <c:v>0.11882848856076242</c:v>
                </c:pt>
                <c:pt idx="5">
                  <c:v>-4.4547830325789649E-2</c:v>
                </c:pt>
                <c:pt idx="6">
                  <c:v>-0.24867750953635684</c:v>
                </c:pt>
                <c:pt idx="7">
                  <c:v>0.24019226309106845</c:v>
                </c:pt>
                <c:pt idx="8">
                  <c:v>0.19829749096816929</c:v>
                </c:pt>
                <c:pt idx="9">
                  <c:v>3.5520431962501237E-2</c:v>
                </c:pt>
                <c:pt idx="10">
                  <c:v>0.15791820227423015</c:v>
                </c:pt>
                <c:pt idx="11">
                  <c:v>9.785928327967057E-2</c:v>
                </c:pt>
              </c:numCache>
            </c:numRef>
          </c:val>
          <c:smooth val="0"/>
          <c:extLst>
            <c:ext xmlns:c16="http://schemas.microsoft.com/office/drawing/2014/chart" uri="{C3380CC4-5D6E-409C-BE32-E72D297353CC}">
              <c16:uniqueId val="{00000000-E8E7-41AF-95A8-D0D26F6131F6}"/>
            </c:ext>
          </c:extLst>
        </c:ser>
        <c:dLbls>
          <c:showLegendKey val="0"/>
          <c:showVal val="0"/>
          <c:showCatName val="0"/>
          <c:showSerName val="0"/>
          <c:showPercent val="0"/>
          <c:showBubbleSize val="0"/>
        </c:dLbls>
        <c:smooth val="0"/>
        <c:axId val="1012154463"/>
        <c:axId val="1012138623"/>
      </c:lineChart>
      <c:catAx>
        <c:axId val="1012154463"/>
        <c:scaling>
          <c:orientation val="minMax"/>
        </c:scaling>
        <c:delete val="1"/>
        <c:axPos val="b"/>
        <c:numFmt formatCode="General" sourceLinked="1"/>
        <c:majorTickMark val="none"/>
        <c:minorTickMark val="none"/>
        <c:tickLblPos val="nextTo"/>
        <c:crossAx val="1012138623"/>
        <c:crosses val="autoZero"/>
        <c:auto val="1"/>
        <c:lblAlgn val="ctr"/>
        <c:lblOffset val="100"/>
        <c:noMultiLvlLbl val="0"/>
      </c:catAx>
      <c:valAx>
        <c:axId val="1012138623"/>
        <c:scaling>
          <c:orientation val="minMax"/>
        </c:scaling>
        <c:delete val="1"/>
        <c:axPos val="l"/>
        <c:numFmt formatCode="0.0%" sourceLinked="1"/>
        <c:majorTickMark val="none"/>
        <c:minorTickMark val="none"/>
        <c:tickLblPos val="nextTo"/>
        <c:crossAx val="101215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 analysisworkbook.xlsx]kpi!PivotTable1</c:name>
    <c:fmtId val="4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4925" cap="rnd">
            <a:solidFill>
              <a:srgbClr val="7030A0"/>
            </a:solidFill>
            <a:round/>
            <a:headEnd w="lg" len="lg"/>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rgbClr val="7030A0"/>
            </a:solidFill>
            <a:round/>
            <a:headEnd w="lg" len="lg"/>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1089858667624115"/>
          <c:w val="1"/>
          <c:h val="0.56215258624347597"/>
        </c:manualLayout>
      </c:layout>
      <c:lineChart>
        <c:grouping val="standard"/>
        <c:varyColors val="0"/>
        <c:ser>
          <c:idx val="0"/>
          <c:order val="0"/>
          <c:tx>
            <c:strRef>
              <c:f>kpi!$B$3</c:f>
              <c:strCache>
                <c:ptCount val="1"/>
                <c:pt idx="0">
                  <c:v>Total</c:v>
                </c:pt>
              </c:strCache>
            </c:strRef>
          </c:tx>
          <c:spPr>
            <a:ln w="34925" cap="rnd">
              <a:solidFill>
                <a:srgbClr val="7030A0"/>
              </a:solidFill>
              <a:round/>
              <a:headEnd w="lg" len="lg"/>
              <a:tailEnd type="triangle"/>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[$$-409]#,##0.000_);\([$$-409]#,##0.000\)</c:formatCode>
                <c:ptCount val="12"/>
                <c:pt idx="0">
                  <c:v>3703.12</c:v>
                </c:pt>
                <c:pt idx="1">
                  <c:v>13724.979999999998</c:v>
                </c:pt>
                <c:pt idx="2">
                  <c:v>22996.23</c:v>
                </c:pt>
                <c:pt idx="3">
                  <c:v>9305.4599999999991</c:v>
                </c:pt>
                <c:pt idx="4">
                  <c:v>11863.99</c:v>
                </c:pt>
                <c:pt idx="5">
                  <c:v>8862.16</c:v>
                </c:pt>
                <c:pt idx="6">
                  <c:v>10952.820000000002</c:v>
                </c:pt>
                <c:pt idx="7">
                  <c:v>20351.28</c:v>
                </c:pt>
                <c:pt idx="8">
                  <c:v>25149.940000000002</c:v>
                </c:pt>
                <c:pt idx="9">
                  <c:v>14097.52</c:v>
                </c:pt>
                <c:pt idx="10">
                  <c:v>18616.409999999996</c:v>
                </c:pt>
                <c:pt idx="11">
                  <c:v>20880.39</c:v>
                </c:pt>
              </c:numCache>
            </c:numRef>
          </c:val>
          <c:smooth val="0"/>
          <c:extLst>
            <c:ext xmlns:c16="http://schemas.microsoft.com/office/drawing/2014/chart" uri="{C3380CC4-5D6E-409C-BE32-E72D297353CC}">
              <c16:uniqueId val="{00000000-9382-417A-8474-4839AFA5949B}"/>
            </c:ext>
          </c:extLst>
        </c:ser>
        <c:dLbls>
          <c:showLegendKey val="0"/>
          <c:showVal val="0"/>
          <c:showCatName val="0"/>
          <c:showSerName val="0"/>
          <c:showPercent val="0"/>
          <c:showBubbleSize val="0"/>
        </c:dLbls>
        <c:smooth val="0"/>
        <c:axId val="831963599"/>
        <c:axId val="831950159"/>
      </c:lineChart>
      <c:catAx>
        <c:axId val="831963599"/>
        <c:scaling>
          <c:orientation val="minMax"/>
        </c:scaling>
        <c:delete val="1"/>
        <c:axPos val="b"/>
        <c:numFmt formatCode="General" sourceLinked="1"/>
        <c:majorTickMark val="none"/>
        <c:minorTickMark val="none"/>
        <c:tickLblPos val="nextTo"/>
        <c:crossAx val="831950159"/>
        <c:crosses val="autoZero"/>
        <c:auto val="1"/>
        <c:lblAlgn val="ctr"/>
        <c:lblOffset val="100"/>
        <c:noMultiLvlLbl val="0"/>
      </c:catAx>
      <c:valAx>
        <c:axId val="831950159"/>
        <c:scaling>
          <c:orientation val="minMax"/>
        </c:scaling>
        <c:delete val="1"/>
        <c:axPos val="l"/>
        <c:numFmt formatCode="[$$-409]#,##0.000_);\([$$-409]#,##0.000\)" sourceLinked="1"/>
        <c:majorTickMark val="none"/>
        <c:minorTickMark val="none"/>
        <c:tickLblPos val="nextTo"/>
        <c:crossAx val="831963599"/>
        <c:crosses val="autoZero"/>
        <c:crossBetween val="between"/>
      </c:valAx>
      <c:spPr>
        <a:noFill/>
        <a:ln w="381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 analysisworkbook.xlsx]kpi!PivotTable4</c:name>
    <c:fmtId val="4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7030A0"/>
            </a:solidFill>
            <a:round/>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474333893396345E-2"/>
          <c:y val="0.23075948111491956"/>
          <c:w val="0.80696508968713543"/>
          <c:h val="0.56506994630823149"/>
        </c:manualLayout>
      </c:layout>
      <c:lineChart>
        <c:grouping val="standard"/>
        <c:varyColors val="0"/>
        <c:ser>
          <c:idx val="0"/>
          <c:order val="0"/>
          <c:tx>
            <c:strRef>
              <c:f>kpi!$H$3</c:f>
              <c:strCache>
                <c:ptCount val="1"/>
                <c:pt idx="0">
                  <c:v>Total</c:v>
                </c:pt>
              </c:strCache>
            </c:strRef>
          </c:tx>
          <c:spPr>
            <a:ln w="34925" cap="rnd">
              <a:solidFill>
                <a:srgbClr val="7030A0"/>
              </a:solidFill>
              <a:round/>
              <a:tailEnd type="triangle"/>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141</c:v>
                </c:pt>
                <c:pt idx="1">
                  <c:v>257</c:v>
                </c:pt>
                <c:pt idx="2">
                  <c:v>226</c:v>
                </c:pt>
                <c:pt idx="3">
                  <c:v>194</c:v>
                </c:pt>
                <c:pt idx="4">
                  <c:v>252</c:v>
                </c:pt>
                <c:pt idx="5">
                  <c:v>206</c:v>
                </c:pt>
                <c:pt idx="6">
                  <c:v>191</c:v>
                </c:pt>
                <c:pt idx="7">
                  <c:v>318</c:v>
                </c:pt>
                <c:pt idx="8">
                  <c:v>303</c:v>
                </c:pt>
                <c:pt idx="9">
                  <c:v>234</c:v>
                </c:pt>
                <c:pt idx="10">
                  <c:v>365</c:v>
                </c:pt>
                <c:pt idx="11">
                  <c:v>366</c:v>
                </c:pt>
              </c:numCache>
            </c:numRef>
          </c:val>
          <c:smooth val="0"/>
          <c:extLst>
            <c:ext xmlns:c16="http://schemas.microsoft.com/office/drawing/2014/chart" uri="{C3380CC4-5D6E-409C-BE32-E72D297353CC}">
              <c16:uniqueId val="{00000000-2C25-4059-BC12-74C3401A0937}"/>
            </c:ext>
          </c:extLst>
        </c:ser>
        <c:dLbls>
          <c:showLegendKey val="0"/>
          <c:showVal val="0"/>
          <c:showCatName val="0"/>
          <c:showSerName val="0"/>
          <c:showPercent val="0"/>
          <c:showBubbleSize val="0"/>
        </c:dLbls>
        <c:smooth val="0"/>
        <c:axId val="1000633503"/>
        <c:axId val="1000628703"/>
      </c:lineChart>
      <c:catAx>
        <c:axId val="1000633503"/>
        <c:scaling>
          <c:orientation val="minMax"/>
        </c:scaling>
        <c:delete val="1"/>
        <c:axPos val="b"/>
        <c:numFmt formatCode="General" sourceLinked="1"/>
        <c:majorTickMark val="none"/>
        <c:minorTickMark val="none"/>
        <c:tickLblPos val="nextTo"/>
        <c:crossAx val="1000628703"/>
        <c:crosses val="autoZero"/>
        <c:auto val="1"/>
        <c:lblAlgn val="ctr"/>
        <c:lblOffset val="100"/>
        <c:noMultiLvlLbl val="0"/>
      </c:catAx>
      <c:valAx>
        <c:axId val="1000628703"/>
        <c:scaling>
          <c:orientation val="minMax"/>
        </c:scaling>
        <c:delete val="1"/>
        <c:axPos val="l"/>
        <c:numFmt formatCode="General" sourceLinked="1"/>
        <c:majorTickMark val="none"/>
        <c:minorTickMark val="none"/>
        <c:tickLblPos val="nextTo"/>
        <c:crossAx val="1000633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 analysisworkbook.xlsx]kpi!PivotTable5</c:name>
    <c:fmtId val="4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4925" cap="rnd">
            <a:solidFill>
              <a:srgbClr val="7030A0"/>
            </a:solidFill>
            <a:round/>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rgbClr val="7030A0"/>
            </a:solidFill>
            <a:round/>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259131950064119E-2"/>
          <c:y val="0.25074341873380995"/>
          <c:w val="0.77288208889951049"/>
          <c:h val="0.60374327158994079"/>
        </c:manualLayout>
      </c:layout>
      <c:lineChart>
        <c:grouping val="standard"/>
        <c:varyColors val="0"/>
        <c:ser>
          <c:idx val="0"/>
          <c:order val="0"/>
          <c:tx>
            <c:strRef>
              <c:f>kpi!$K$3</c:f>
              <c:strCache>
                <c:ptCount val="1"/>
                <c:pt idx="0">
                  <c:v>Total</c:v>
                </c:pt>
              </c:strCache>
            </c:strRef>
          </c:tx>
          <c:spPr>
            <a:ln w="34925" cap="rnd">
              <a:solidFill>
                <a:srgbClr val="7030A0"/>
              </a:solidFill>
              <a:round/>
              <a:tailEnd type="triangle"/>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36</c:v>
                </c:pt>
                <c:pt idx="1">
                  <c:v>60</c:v>
                </c:pt>
                <c:pt idx="2">
                  <c:v>56</c:v>
                </c:pt>
                <c:pt idx="3">
                  <c:v>49</c:v>
                </c:pt>
                <c:pt idx="4">
                  <c:v>70</c:v>
                </c:pt>
                <c:pt idx="5">
                  <c:v>51</c:v>
                </c:pt>
                <c:pt idx="6">
                  <c:v>50</c:v>
                </c:pt>
                <c:pt idx="7">
                  <c:v>86</c:v>
                </c:pt>
                <c:pt idx="8">
                  <c:v>88</c:v>
                </c:pt>
                <c:pt idx="9">
                  <c:v>61</c:v>
                </c:pt>
                <c:pt idx="10">
                  <c:v>99</c:v>
                </c:pt>
                <c:pt idx="11">
                  <c:v>94</c:v>
                </c:pt>
              </c:numCache>
            </c:numRef>
          </c:val>
          <c:smooth val="0"/>
          <c:extLst>
            <c:ext xmlns:c16="http://schemas.microsoft.com/office/drawing/2014/chart" uri="{C3380CC4-5D6E-409C-BE32-E72D297353CC}">
              <c16:uniqueId val="{00000000-0D42-4E79-B2F4-34DEDACF592D}"/>
            </c:ext>
          </c:extLst>
        </c:ser>
        <c:dLbls>
          <c:showLegendKey val="0"/>
          <c:showVal val="0"/>
          <c:showCatName val="0"/>
          <c:showSerName val="0"/>
          <c:showPercent val="0"/>
          <c:showBubbleSize val="0"/>
        </c:dLbls>
        <c:smooth val="0"/>
        <c:axId val="1000626303"/>
        <c:axId val="1000626783"/>
      </c:lineChart>
      <c:catAx>
        <c:axId val="1000626303"/>
        <c:scaling>
          <c:orientation val="minMax"/>
        </c:scaling>
        <c:delete val="1"/>
        <c:axPos val="b"/>
        <c:numFmt formatCode="General" sourceLinked="1"/>
        <c:majorTickMark val="none"/>
        <c:minorTickMark val="none"/>
        <c:tickLblPos val="nextTo"/>
        <c:crossAx val="1000626783"/>
        <c:crosses val="autoZero"/>
        <c:auto val="1"/>
        <c:lblAlgn val="ctr"/>
        <c:lblOffset val="100"/>
        <c:noMultiLvlLbl val="0"/>
      </c:catAx>
      <c:valAx>
        <c:axId val="1000626783"/>
        <c:scaling>
          <c:orientation val="minMax"/>
        </c:scaling>
        <c:delete val="1"/>
        <c:axPos val="l"/>
        <c:numFmt formatCode="General" sourceLinked="1"/>
        <c:majorTickMark val="none"/>
        <c:minorTickMark val="none"/>
        <c:tickLblPos val="nextTo"/>
        <c:crossAx val="100062630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 analysisworkbook.xlsx]COMBO CHAT!PivotTable1</c:name>
    <c:fmtId val="11"/>
  </c:pivotSource>
  <c:chart>
    <c:autoTitleDeleted val="1"/>
    <c:pivotFmts>
      <c:pivotFmt>
        <c:idx val="0"/>
        <c:spPr>
          <a:solidFill>
            <a:srgbClr val="83E28E"/>
          </a:solidFill>
          <a:ln w="19050">
            <a:solidFill>
              <a:srgbClr val="000000"/>
            </a:solid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571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3E28E"/>
          </a:solidFill>
          <a:ln w="19050">
            <a:solidFill>
              <a:srgbClr val="000000"/>
            </a:solid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571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3E28E"/>
          </a:solidFill>
          <a:ln w="19050">
            <a:solidFill>
              <a:srgbClr val="000000"/>
            </a:solid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571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55732089586079"/>
          <c:y val="0.18003675027749375"/>
          <c:w val="0.88661623821962199"/>
          <c:h val="0.78487568887062942"/>
        </c:manualLayout>
      </c:layout>
      <c:barChart>
        <c:barDir val="col"/>
        <c:grouping val="clustered"/>
        <c:varyColors val="0"/>
        <c:ser>
          <c:idx val="0"/>
          <c:order val="0"/>
          <c:tx>
            <c:strRef>
              <c:f>'COMBO CHAT'!$B$3</c:f>
              <c:strCache>
                <c:ptCount val="1"/>
                <c:pt idx="0">
                  <c:v>Sum of Sales</c:v>
                </c:pt>
              </c:strCache>
            </c:strRef>
          </c:tx>
          <c:spPr>
            <a:solidFill>
              <a:srgbClr val="83E28E"/>
            </a:solidFill>
            <a:ln w="19050">
              <a:solidFill>
                <a:srgbClr val="000000"/>
              </a:solidFill>
              <a:prstDash val="sysDot"/>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'COMBO CHAT'!$A$4:$A$16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CHAT'!$B$4:$B$16</c:f>
              <c:numCache>
                <c:formatCode>[$$-409]#,##0_);\([$$-409]#,##0\)</c:formatCode>
                <c:ptCount val="12"/>
                <c:pt idx="0">
                  <c:v>3703.12</c:v>
                </c:pt>
                <c:pt idx="1">
                  <c:v>13724.979999999998</c:v>
                </c:pt>
                <c:pt idx="2">
                  <c:v>22996.23</c:v>
                </c:pt>
                <c:pt idx="3">
                  <c:v>9305.4599999999991</c:v>
                </c:pt>
                <c:pt idx="4">
                  <c:v>11863.99</c:v>
                </c:pt>
                <c:pt idx="5">
                  <c:v>8862.16</c:v>
                </c:pt>
                <c:pt idx="6">
                  <c:v>10952.820000000002</c:v>
                </c:pt>
                <c:pt idx="7">
                  <c:v>20351.28</c:v>
                </c:pt>
                <c:pt idx="8">
                  <c:v>25149.940000000002</c:v>
                </c:pt>
                <c:pt idx="9">
                  <c:v>14097.52</c:v>
                </c:pt>
                <c:pt idx="10">
                  <c:v>18616.409999999996</c:v>
                </c:pt>
                <c:pt idx="11">
                  <c:v>20880.39</c:v>
                </c:pt>
              </c:numCache>
            </c:numRef>
          </c:val>
          <c:extLst>
            <c:ext xmlns:c16="http://schemas.microsoft.com/office/drawing/2014/chart" uri="{C3380CC4-5D6E-409C-BE32-E72D297353CC}">
              <c16:uniqueId val="{00000000-D063-4D55-87CD-A49E52A648FD}"/>
            </c:ext>
          </c:extLst>
        </c:ser>
        <c:dLbls>
          <c:showLegendKey val="0"/>
          <c:showVal val="0"/>
          <c:showCatName val="0"/>
          <c:showSerName val="0"/>
          <c:showPercent val="0"/>
          <c:showBubbleSize val="0"/>
        </c:dLbls>
        <c:gapWidth val="308"/>
        <c:axId val="1824165384"/>
        <c:axId val="1824167432"/>
      </c:barChart>
      <c:lineChart>
        <c:grouping val="standard"/>
        <c:varyColors val="0"/>
        <c:ser>
          <c:idx val="1"/>
          <c:order val="1"/>
          <c:tx>
            <c:strRef>
              <c:f>'COMBO CHAT'!$C$3</c:f>
              <c:strCache>
                <c:ptCount val="1"/>
                <c:pt idx="0">
                  <c:v>Sum of Profit</c:v>
                </c:pt>
              </c:strCache>
            </c:strRef>
          </c:tx>
          <c:spPr>
            <a:ln w="57150" cap="rnd">
              <a:solidFill>
                <a:schemeClr val="accent2"/>
              </a:solidFill>
              <a:round/>
            </a:ln>
            <a:effectLst/>
          </c:spPr>
          <c:marker>
            <c:symbol val="none"/>
          </c:marker>
          <c:cat>
            <c:strRef>
              <c:f>'COMBO CHAT'!$A$4:$A$16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CHAT'!$C$4:$C$16</c:f>
              <c:numCache>
                <c:formatCode>[$$-409]#,##0_);\([$$-409]#,##0\)</c:formatCode>
                <c:ptCount val="12"/>
                <c:pt idx="0">
                  <c:v>615.9799999999999</c:v>
                </c:pt>
                <c:pt idx="1">
                  <c:v>327.14000000000044</c:v>
                </c:pt>
                <c:pt idx="2">
                  <c:v>7718.33</c:v>
                </c:pt>
                <c:pt idx="3">
                  <c:v>920.31000000000017</c:v>
                </c:pt>
                <c:pt idx="4">
                  <c:v>1409.7799999999997</c:v>
                </c:pt>
                <c:pt idx="5">
                  <c:v>-394.78999999999996</c:v>
                </c:pt>
                <c:pt idx="6">
                  <c:v>-2723.7200000000003</c:v>
                </c:pt>
                <c:pt idx="7">
                  <c:v>4888.2199999999993</c:v>
                </c:pt>
                <c:pt idx="8">
                  <c:v>4987.17</c:v>
                </c:pt>
                <c:pt idx="9">
                  <c:v>500.75000000000045</c:v>
                </c:pt>
                <c:pt idx="10">
                  <c:v>2939.8700000000003</c:v>
                </c:pt>
                <c:pt idx="11">
                  <c:v>2043.3400000000004</c:v>
                </c:pt>
              </c:numCache>
            </c:numRef>
          </c:val>
          <c:smooth val="0"/>
          <c:extLst>
            <c:ext xmlns:c16="http://schemas.microsoft.com/office/drawing/2014/chart" uri="{C3380CC4-5D6E-409C-BE32-E72D297353CC}">
              <c16:uniqueId val="{00000001-D063-4D55-87CD-A49E52A648FD}"/>
            </c:ext>
          </c:extLst>
        </c:ser>
        <c:dLbls>
          <c:showLegendKey val="0"/>
          <c:showVal val="0"/>
          <c:showCatName val="0"/>
          <c:showSerName val="0"/>
          <c:showPercent val="0"/>
          <c:showBubbleSize val="0"/>
        </c:dLbls>
        <c:marker val="1"/>
        <c:smooth val="0"/>
        <c:axId val="1824165384"/>
        <c:axId val="1824167432"/>
      </c:lineChart>
      <c:catAx>
        <c:axId val="1824165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824167432"/>
        <c:crosses val="autoZero"/>
        <c:auto val="1"/>
        <c:lblAlgn val="ctr"/>
        <c:lblOffset val="100"/>
        <c:noMultiLvlLbl val="0"/>
      </c:catAx>
      <c:valAx>
        <c:axId val="1824167432"/>
        <c:scaling>
          <c:orientation val="minMax"/>
        </c:scaling>
        <c:delete val="0"/>
        <c:axPos val="l"/>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24165384"/>
        <c:crosses val="autoZero"/>
        <c:crossBetween val="between"/>
      </c:valAx>
      <c:spPr>
        <a:noFill/>
        <a:ln>
          <a:noFill/>
        </a:ln>
        <a:effectLst/>
      </c:spPr>
    </c:plotArea>
    <c:legend>
      <c:legendPos val="tr"/>
      <c:layout>
        <c:manualLayout>
          <c:xMode val="edge"/>
          <c:yMode val="edge"/>
          <c:x val="0.22563047599349892"/>
          <c:y val="3.3465880791059742E-2"/>
          <c:w val="0.60163113586732264"/>
          <c:h val="0.183187749664685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rial Black"/>
              <a:ea typeface="Arial Black"/>
              <a:cs typeface="Arial Black"/>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 analysisworkbook.xlsx]pie chat!PivotTable1</c:name>
    <c:fmtId val="12"/>
  </c:pivotSource>
  <c:chart>
    <c:autoTitleDeleted val="1"/>
    <c:pivotFmts>
      <c:pivotFmt>
        <c:idx val="0"/>
        <c:spPr>
          <a:solidFill>
            <a:srgbClr val="C1F0C8"/>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
        <c:idx val="2"/>
        <c:spPr>
          <a:solidFill>
            <a:srgbClr val="00B0F0"/>
          </a:solidFill>
          <a:ln w="19050">
            <a:solidFill>
              <a:schemeClr val="lt1"/>
            </a:solidFill>
          </a:ln>
          <a:effectLst/>
        </c:spPr>
      </c:pivotFmt>
      <c:pivotFmt>
        <c:idx val="3"/>
        <c:spPr>
          <a:solidFill>
            <a:srgbClr val="E49EDD"/>
          </a:solidFill>
          <a:ln w="19050">
            <a:solidFill>
              <a:schemeClr val="lt1"/>
            </a:solidFill>
          </a:ln>
          <a:effectLst/>
        </c:spPr>
      </c:pivotFmt>
      <c:pivotFmt>
        <c:idx val="4"/>
        <c:spPr>
          <a:solidFill>
            <a:srgbClr val="C1F0C8"/>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5"/>
        <c:spPr>
          <a:solidFill>
            <a:srgbClr val="00B0F0"/>
          </a:solidFill>
          <a:ln w="19050">
            <a:solidFill>
              <a:schemeClr val="lt1"/>
            </a:solidFill>
          </a:ln>
          <a:effectLst/>
        </c:spPr>
      </c:pivotFmt>
      <c:pivotFmt>
        <c:idx val="6"/>
        <c:spPr>
          <a:solidFill>
            <a:srgbClr val="FFC000"/>
          </a:solidFill>
          <a:ln w="19050">
            <a:solidFill>
              <a:schemeClr val="lt1"/>
            </a:solidFill>
          </a:ln>
          <a:effectLst/>
        </c:spPr>
      </c:pivotFmt>
      <c:pivotFmt>
        <c:idx val="7"/>
        <c:spPr>
          <a:solidFill>
            <a:srgbClr val="E49EDD"/>
          </a:solidFill>
          <a:ln w="19050">
            <a:solidFill>
              <a:schemeClr val="lt1"/>
            </a:solidFill>
          </a:ln>
          <a:effectLst/>
        </c:spPr>
      </c:pivotFmt>
      <c:pivotFmt>
        <c:idx val="8"/>
        <c:spPr>
          <a:solidFill>
            <a:srgbClr val="C1F0C8"/>
          </a:solidFill>
          <a:ln w="6350">
            <a:solidFill>
              <a:schemeClr val="bg2">
                <a:lumMod val="1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9"/>
        <c:spPr>
          <a:solidFill>
            <a:srgbClr val="00B0F0"/>
          </a:solidFill>
          <a:ln w="6350">
            <a:solidFill>
              <a:schemeClr val="bg2">
                <a:lumMod val="10000"/>
              </a:schemeClr>
            </a:solidFill>
          </a:ln>
          <a:effectLst/>
        </c:spPr>
      </c:pivotFmt>
      <c:pivotFmt>
        <c:idx val="10"/>
        <c:spPr>
          <a:solidFill>
            <a:srgbClr val="FFC000"/>
          </a:solidFill>
          <a:ln w="6350">
            <a:solidFill>
              <a:schemeClr val="bg2">
                <a:lumMod val="10000"/>
              </a:schemeClr>
            </a:solidFill>
          </a:ln>
          <a:effectLst/>
        </c:spPr>
      </c:pivotFmt>
      <c:pivotFmt>
        <c:idx val="11"/>
        <c:spPr>
          <a:solidFill>
            <a:srgbClr val="E49EDD"/>
          </a:solidFill>
          <a:ln w="6350">
            <a:solidFill>
              <a:schemeClr val="bg2">
                <a:lumMod val="10000"/>
              </a:schemeClr>
            </a:solidFill>
          </a:ln>
          <a:effectLst/>
        </c:spPr>
      </c:pivotFmt>
    </c:pivotFmts>
    <c:plotArea>
      <c:layout>
        <c:manualLayout>
          <c:layoutTarget val="inner"/>
          <c:xMode val="edge"/>
          <c:yMode val="edge"/>
          <c:x val="0.12625576880257414"/>
          <c:y val="0.18373145673098418"/>
          <c:w val="0.43637427219696923"/>
          <c:h val="0.92207742491922884"/>
        </c:manualLayout>
      </c:layout>
      <c:doughnutChart>
        <c:varyColors val="1"/>
        <c:ser>
          <c:idx val="0"/>
          <c:order val="0"/>
          <c:tx>
            <c:strRef>
              <c:f>'pie chat'!$B$3</c:f>
              <c:strCache>
                <c:ptCount val="1"/>
                <c:pt idx="0">
                  <c:v>Total</c:v>
                </c:pt>
              </c:strCache>
            </c:strRef>
          </c:tx>
          <c:spPr>
            <a:solidFill>
              <a:srgbClr val="C1F0C8"/>
            </a:solidFill>
            <a:ln w="6350">
              <a:solidFill>
                <a:schemeClr val="bg2">
                  <a:lumMod val="10000"/>
                </a:schemeClr>
              </a:solidFill>
            </a:ln>
          </c:spPr>
          <c:dPt>
            <c:idx val="0"/>
            <c:bubble3D val="0"/>
            <c:spPr>
              <a:solidFill>
                <a:srgbClr val="00B0F0"/>
              </a:solidFill>
              <a:ln w="6350">
                <a:solidFill>
                  <a:schemeClr val="bg2">
                    <a:lumMod val="10000"/>
                  </a:schemeClr>
                </a:solidFill>
              </a:ln>
              <a:effectLst/>
            </c:spPr>
            <c:extLst>
              <c:ext xmlns:c16="http://schemas.microsoft.com/office/drawing/2014/chart" uri="{C3380CC4-5D6E-409C-BE32-E72D297353CC}">
                <c16:uniqueId val="{00000001-8F5E-4714-AB85-B6CF7D8CB7A0}"/>
              </c:ext>
            </c:extLst>
          </c:dPt>
          <c:dPt>
            <c:idx val="1"/>
            <c:bubble3D val="0"/>
            <c:spPr>
              <a:solidFill>
                <a:srgbClr val="FFC000"/>
              </a:solidFill>
              <a:ln w="6350">
                <a:solidFill>
                  <a:schemeClr val="bg2">
                    <a:lumMod val="10000"/>
                  </a:schemeClr>
                </a:solidFill>
              </a:ln>
              <a:effectLst/>
            </c:spPr>
            <c:extLst>
              <c:ext xmlns:c16="http://schemas.microsoft.com/office/drawing/2014/chart" uri="{C3380CC4-5D6E-409C-BE32-E72D297353CC}">
                <c16:uniqueId val="{00000003-8F5E-4714-AB85-B6CF7D8CB7A0}"/>
              </c:ext>
            </c:extLst>
          </c:dPt>
          <c:dPt>
            <c:idx val="2"/>
            <c:bubble3D val="0"/>
            <c:spPr>
              <a:solidFill>
                <a:srgbClr val="E49EDD"/>
              </a:solidFill>
              <a:ln w="6350">
                <a:solidFill>
                  <a:schemeClr val="bg2">
                    <a:lumMod val="10000"/>
                  </a:schemeClr>
                </a:solidFill>
              </a:ln>
              <a:effectLst/>
            </c:spPr>
            <c:extLst>
              <c:ext xmlns:c16="http://schemas.microsoft.com/office/drawing/2014/chart" uri="{C3380CC4-5D6E-409C-BE32-E72D297353CC}">
                <c16:uniqueId val="{00000005-8F5E-4714-AB85-B6CF7D8CB7A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chat'!$A$4:$A$7</c:f>
              <c:strCache>
                <c:ptCount val="3"/>
                <c:pt idx="0">
                  <c:v>Furniture</c:v>
                </c:pt>
                <c:pt idx="1">
                  <c:v>Office Supplies</c:v>
                </c:pt>
                <c:pt idx="2">
                  <c:v>Technology</c:v>
                </c:pt>
              </c:strCache>
            </c:strRef>
          </c:cat>
          <c:val>
            <c:numRef>
              <c:f>'pie chat'!$B$4:$B$7</c:f>
              <c:numCache>
                <c:formatCode>0.00%</c:formatCode>
                <c:ptCount val="3"/>
                <c:pt idx="0">
                  <c:v>0.3280764502563096</c:v>
                </c:pt>
                <c:pt idx="1">
                  <c:v>0.26911779940976488</c:v>
                </c:pt>
                <c:pt idx="2">
                  <c:v>0.40280575033392557</c:v>
                </c:pt>
              </c:numCache>
            </c:numRef>
          </c:val>
          <c:extLst>
            <c:ext xmlns:c16="http://schemas.microsoft.com/office/drawing/2014/chart" uri="{C3380CC4-5D6E-409C-BE32-E72D297353CC}">
              <c16:uniqueId val="{00000006-8F5E-4714-AB85-B6CF7D8CB7A0}"/>
            </c:ext>
          </c:extLst>
        </c:ser>
        <c:dLbls>
          <c:showLegendKey val="0"/>
          <c:showVal val="0"/>
          <c:showCatName val="0"/>
          <c:showSerName val="0"/>
          <c:showPercent val="0"/>
          <c:showBubbleSize val="0"/>
          <c:showLeaderLines val="1"/>
        </c:dLbls>
        <c:firstSliceAng val="83"/>
        <c:holeSize val="63"/>
      </c:doughnutChart>
      <c:spPr>
        <a:noFill/>
        <a:ln>
          <a:noFill/>
        </a:ln>
        <a:effectLst/>
      </c:spPr>
    </c:plotArea>
    <c:legend>
      <c:legendPos val="r"/>
      <c:legendEntry>
        <c:idx val="0"/>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Entry>
      <c:layout>
        <c:manualLayout>
          <c:xMode val="edge"/>
          <c:yMode val="edge"/>
          <c:x val="0.65613669204791714"/>
          <c:y val="0.13895799959250127"/>
          <c:w val="0.23979264093595334"/>
          <c:h val="0.6711251637939252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 analysisworkbook.xlsx]top5!PivotTable1</c:name>
    <c:fmtId val="6"/>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pivotFmt>
      <c:pivotFmt>
        <c:idx val="3"/>
        <c:spPr>
          <a:solidFill>
            <a:srgbClr val="FFC000"/>
          </a:solidFill>
          <a:ln>
            <a:noFill/>
          </a:ln>
          <a:effectLst/>
        </c:spPr>
      </c:pivotFmt>
      <c:pivotFmt>
        <c:idx val="4"/>
        <c:spPr>
          <a:solidFill>
            <a:srgbClr val="FFC000"/>
          </a:solidFill>
          <a:ln>
            <a:noFill/>
          </a:ln>
          <a:effectLst/>
        </c:spPr>
      </c:pivotFmt>
      <c:pivotFmt>
        <c:idx val="5"/>
        <c:spPr>
          <a:solidFill>
            <a:srgbClr val="FFC000"/>
          </a:solidFill>
          <a:ln>
            <a:noFill/>
          </a:ln>
          <a:effectLst/>
        </c:spPr>
      </c:pivotFmt>
      <c:pivotFmt>
        <c:idx val="6"/>
        <c:spPr>
          <a:solidFill>
            <a:srgbClr val="FFC000"/>
          </a:solidFill>
          <a:ln>
            <a:noFill/>
          </a:ln>
          <a:effectLst/>
        </c:spPr>
      </c:pivotFmt>
      <c:pivotFmt>
        <c:idx val="7"/>
        <c:spPr>
          <a:solidFill>
            <a:srgbClr val="F2AA8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lumOff val="40000"/>
            </a:schemeClr>
          </a:solidFill>
          <a:ln>
            <a:noFill/>
          </a:ln>
          <a:effectLst/>
        </c:spPr>
      </c:pivotFmt>
      <c:pivotFmt>
        <c:idx val="9"/>
        <c:spPr>
          <a:solidFill>
            <a:schemeClr val="accent2">
              <a:lumMod val="60000"/>
              <a:lumOff val="40000"/>
            </a:schemeClr>
          </a:solidFill>
          <a:ln>
            <a:noFill/>
          </a:ln>
          <a:effectLst/>
        </c:spPr>
      </c:pivotFmt>
      <c:pivotFmt>
        <c:idx val="10"/>
        <c:spPr>
          <a:solidFill>
            <a:schemeClr val="accent2">
              <a:lumMod val="60000"/>
              <a:lumOff val="40000"/>
            </a:schemeClr>
          </a:solidFill>
          <a:ln>
            <a:noFill/>
          </a:ln>
          <a:effectLst/>
        </c:spPr>
      </c:pivotFmt>
      <c:pivotFmt>
        <c:idx val="11"/>
        <c:spPr>
          <a:solidFill>
            <a:schemeClr val="accent2">
              <a:lumMod val="60000"/>
              <a:lumOff val="40000"/>
            </a:schemeClr>
          </a:solidFill>
          <a:ln>
            <a:noFill/>
          </a:ln>
          <a:effectLst/>
        </c:spPr>
      </c:pivotFmt>
      <c:pivotFmt>
        <c:idx val="12"/>
        <c:spPr>
          <a:solidFill>
            <a:schemeClr val="accent2">
              <a:lumMod val="60000"/>
              <a:lumOff val="40000"/>
            </a:schemeClr>
          </a:solidFill>
          <a:ln>
            <a:noFill/>
          </a:ln>
          <a:effectLst/>
        </c:spPr>
      </c:pivotFmt>
    </c:pivotFmts>
    <c:plotArea>
      <c:layout>
        <c:manualLayout>
          <c:layoutTarget val="inner"/>
          <c:xMode val="edge"/>
          <c:yMode val="edge"/>
          <c:x val="0.15731210376234478"/>
          <c:y val="5.4129467456966361E-2"/>
          <c:w val="0.75682445490809458"/>
          <c:h val="0.78369239686986769"/>
        </c:manualLayout>
      </c:layout>
      <c:barChart>
        <c:barDir val="bar"/>
        <c:grouping val="stacked"/>
        <c:varyColors val="1"/>
        <c:ser>
          <c:idx val="0"/>
          <c:order val="0"/>
          <c:tx>
            <c:strRef>
              <c:f>'top5'!$B$3</c:f>
              <c:strCache>
                <c:ptCount val="1"/>
                <c:pt idx="0">
                  <c:v>Total</c:v>
                </c:pt>
              </c:strCache>
            </c:strRef>
          </c:tx>
          <c:spPr>
            <a:solidFill>
              <a:srgbClr val="F2AA84"/>
            </a:solidFill>
          </c:spPr>
          <c:invertIfNegative val="1"/>
          <c:dPt>
            <c:idx val="0"/>
            <c:invertIfNegative val="1"/>
            <c:bubble3D val="0"/>
            <c:spPr>
              <a:solidFill>
                <a:schemeClr val="accent2">
                  <a:lumMod val="60000"/>
                  <a:lumOff val="40000"/>
                </a:schemeClr>
              </a:solidFill>
              <a:ln>
                <a:noFill/>
              </a:ln>
              <a:effectLst/>
            </c:spPr>
            <c:extLst>
              <c:ext xmlns:c16="http://schemas.microsoft.com/office/drawing/2014/chart" uri="{C3380CC4-5D6E-409C-BE32-E72D297353CC}">
                <c16:uniqueId val="{00000001-4C40-4A47-BF78-80BBC7BCA170}"/>
              </c:ext>
            </c:extLst>
          </c:dPt>
          <c:dPt>
            <c:idx val="1"/>
            <c:invertIfNegative val="1"/>
            <c:bubble3D val="0"/>
            <c:spPr>
              <a:solidFill>
                <a:schemeClr val="accent2">
                  <a:lumMod val="60000"/>
                  <a:lumOff val="40000"/>
                </a:schemeClr>
              </a:solidFill>
              <a:ln>
                <a:noFill/>
              </a:ln>
              <a:effectLst/>
            </c:spPr>
            <c:extLst>
              <c:ext xmlns:c16="http://schemas.microsoft.com/office/drawing/2014/chart" uri="{C3380CC4-5D6E-409C-BE32-E72D297353CC}">
                <c16:uniqueId val="{00000003-4C40-4A47-BF78-80BBC7BCA170}"/>
              </c:ext>
            </c:extLst>
          </c:dPt>
          <c:dPt>
            <c:idx val="2"/>
            <c:invertIfNegative val="1"/>
            <c:bubble3D val="0"/>
            <c:spPr>
              <a:solidFill>
                <a:schemeClr val="accent2">
                  <a:lumMod val="60000"/>
                  <a:lumOff val="40000"/>
                </a:schemeClr>
              </a:solidFill>
              <a:ln>
                <a:noFill/>
              </a:ln>
              <a:effectLst/>
            </c:spPr>
            <c:extLst>
              <c:ext xmlns:c16="http://schemas.microsoft.com/office/drawing/2014/chart" uri="{C3380CC4-5D6E-409C-BE32-E72D297353CC}">
                <c16:uniqueId val="{00000005-4C40-4A47-BF78-80BBC7BCA170}"/>
              </c:ext>
            </c:extLst>
          </c:dPt>
          <c:dPt>
            <c:idx val="3"/>
            <c:invertIfNegative val="1"/>
            <c:bubble3D val="0"/>
            <c:spPr>
              <a:solidFill>
                <a:schemeClr val="accent2">
                  <a:lumMod val="60000"/>
                  <a:lumOff val="40000"/>
                </a:schemeClr>
              </a:solidFill>
              <a:ln>
                <a:noFill/>
              </a:ln>
              <a:effectLst/>
            </c:spPr>
            <c:extLst>
              <c:ext xmlns:c16="http://schemas.microsoft.com/office/drawing/2014/chart" uri="{C3380CC4-5D6E-409C-BE32-E72D297353CC}">
                <c16:uniqueId val="{00000007-4C40-4A47-BF78-80BBC7BCA170}"/>
              </c:ext>
            </c:extLst>
          </c:dPt>
          <c:dPt>
            <c:idx val="4"/>
            <c:invertIfNegative val="1"/>
            <c:bubble3D val="0"/>
            <c:spPr>
              <a:solidFill>
                <a:schemeClr val="accent2">
                  <a:lumMod val="60000"/>
                  <a:lumOff val="40000"/>
                </a:schemeClr>
              </a:solidFill>
              <a:ln>
                <a:noFill/>
              </a:ln>
              <a:effectLst/>
            </c:spPr>
            <c:extLst>
              <c:ext xmlns:c16="http://schemas.microsoft.com/office/drawing/2014/chart" uri="{C3380CC4-5D6E-409C-BE32-E72D297353CC}">
                <c16:uniqueId val="{00000009-4C40-4A47-BF78-80BBC7BCA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'top5'!$A$4:$A$9</c:f>
              <c:strCache>
                <c:ptCount val="5"/>
                <c:pt idx="0">
                  <c:v>Storage</c:v>
                </c:pt>
                <c:pt idx="1">
                  <c:v>Tables</c:v>
                </c:pt>
                <c:pt idx="2">
                  <c:v>Copiers</c:v>
                </c:pt>
                <c:pt idx="3">
                  <c:v>Chairs</c:v>
                </c:pt>
                <c:pt idx="4">
                  <c:v>Phones</c:v>
                </c:pt>
              </c:strCache>
            </c:strRef>
          </c:cat>
          <c:val>
            <c:numRef>
              <c:f>'top5'!$B$4:$B$9</c:f>
              <c:numCache>
                <c:formatCode>[$$-409]#,##0_);\([$$-409]#,##0\)</c:formatCode>
                <c:ptCount val="5"/>
                <c:pt idx="0">
                  <c:v>14679.93</c:v>
                </c:pt>
                <c:pt idx="1">
                  <c:v>17042.29</c:v>
                </c:pt>
                <c:pt idx="2">
                  <c:v>19199.830000000002</c:v>
                </c:pt>
                <c:pt idx="3">
                  <c:v>25154.720000000001</c:v>
                </c:pt>
                <c:pt idx="4">
                  <c:v>27633.629999999997</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A-4C40-4A47-BF78-80BBC7BCA170}"/>
            </c:ext>
          </c:extLst>
        </c:ser>
        <c:dLbls>
          <c:dLblPos val="inBase"/>
          <c:showLegendKey val="0"/>
          <c:showVal val="1"/>
          <c:showCatName val="0"/>
          <c:showSerName val="0"/>
          <c:showPercent val="0"/>
          <c:showBubbleSize val="0"/>
        </c:dLbls>
        <c:gapWidth val="165"/>
        <c:overlap val="100"/>
        <c:axId val="62315528"/>
        <c:axId val="173954568"/>
      </c:barChart>
      <c:catAx>
        <c:axId val="62315528"/>
        <c:scaling>
          <c:orientation val="minMax"/>
        </c:scaling>
        <c:delete val="0"/>
        <c:axPos val="l"/>
        <c:numFmt formatCode="General" sourceLinked="1"/>
        <c:majorTickMark val="none"/>
        <c:minorTickMark val="none"/>
        <c:tickLblPos val="nextTo"/>
        <c:spPr>
          <a:noFill/>
          <a:ln w="9525" cap="flat" cmpd="sng" algn="ctr">
            <a:solidFill>
              <a:srgbClr val="00B0F0"/>
            </a:solidFill>
            <a:prstDash val="solid"/>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73954568"/>
        <c:crosses val="autoZero"/>
        <c:auto val="1"/>
        <c:lblAlgn val="ctr"/>
        <c:lblOffset val="100"/>
        <c:noMultiLvlLbl val="0"/>
      </c:catAx>
      <c:valAx>
        <c:axId val="173954568"/>
        <c:scaling>
          <c:orientation val="minMax"/>
        </c:scaling>
        <c:delete val="0"/>
        <c:axPos val="b"/>
        <c:majorGridlines>
          <c:spPr>
            <a:ln w="9525" cap="flat" cmpd="sng" algn="ctr">
              <a:solidFill>
                <a:schemeClr val="tx2"/>
              </a:solidFill>
              <a:prstDash val="solid"/>
              <a:round/>
            </a:ln>
            <a:effectLst/>
          </c:spPr>
        </c:majorGridlines>
        <c:numFmt formatCode="[$$-409]#,#00_);\([$$-409]#,##0.000\)" sourceLinked="0"/>
        <c:majorTickMark val="none"/>
        <c:minorTickMark val="none"/>
        <c:tickLblPos val="nextTo"/>
        <c:spPr>
          <a:noFill/>
          <a:ln>
            <a:noFill/>
            <a:prstDash val="soli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62315528"/>
        <c:crosses val="autoZero"/>
        <c:crossBetween val="between"/>
      </c:valAx>
      <c:spPr>
        <a:noFill/>
        <a:ln>
          <a:noFill/>
        </a:ln>
        <a:effectLst>
          <a:softEdge rad="12700"/>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40A71C15-E7C7-49C2-AC15-ABA185D1C2FF}">
          <cx:tx>
            <cx:txData>
              <cx:f>_xlchart.v1.1</cx:f>
              <cx:v>PROFIT</cx:v>
            </cx:txData>
          </cx:tx>
          <cx:dataPt idx="3">
            <cx:spPr>
              <a:solidFill>
                <a:srgbClr val="FFC000"/>
              </a:solidFill>
            </cx:spPr>
          </cx:dataPt>
          <cx:dataLabels pos="outEnd">
            <cx:visibility seriesName="0" categoryName="0" value="1"/>
          </cx:dataLabels>
          <cx:dataId val="0"/>
          <cx:layoutPr>
            <cx:visibility connectorLines="0"/>
            <cx:subtotals>
              <cx:idx val="3"/>
            </cx:subtotals>
          </cx:layoutPr>
        </cx:series>
      </cx:plotAreaRegion>
      <cx:axis id="0">
        <cx:catScaling gapWidth="0.5"/>
        <cx:title>
          <cx:tx>
            <cx:txData>
              <cx:v>category</cx:v>
            </cx:txData>
          </cx:tx>
        </cx:title>
        <cx:tickLabels/>
      </cx:axis>
      <cx:axis id="1">
        <cx:valScaling/>
        <cx:majorGridlines/>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1BFBCD34-1E34-4E90-A183-4821E0471E5F}">
          <cx:tx>
            <cx:txData>
              <cx:f>_xlchart.v5.5</cx:f>
              <cx:v>sales</cx:v>
            </cx:txData>
          </cx:tx>
          <cx:dataId val="0"/>
          <cx:layoutPr>
            <cx:geography cultureLanguage="en-US" cultureRegion="IN" attribution="Powered by Bing">
              <cx:geoCache provider="{E9337A44-BEBE-4D9F-B70C-5C5E7DAFC167}">
                <cx:binary>1HvZjtxGtu2vCHq+lGMORqN9gCYzs0aVhlLp2nohSqoyZwYZDI5ffxeVZbcq7SN1Aw1ctB6cqMxk
RsQe1l577fDfv8x/+1I93rsXc101/d++zD+/zLxv//bTT/2X7LG+71/V+Rdne/ubf/XF1j/Z337L
vzz+9ODup7xJf2KEip++ZPfOP84v/+fv+LX00V7bL/c+t8274dEt7x/7ofL9dz77y49e3D/UebPL
e+/yL57+/PIf1f3n+/r+5YvHxud++bC0jz+/fPally9+Ov2pPy37osLO/PCAZzl7pZUSjDH98kVl
m/Tp/SBUr0JBOGeEmeO/3xe9ua/x4L+wk6/7uH94cI99j5N8ff3mwWfbxvvXL198sUPjN2ulMNzP
L++a3D8+vLj19/6xf/ki7218/EJst73f3X497E/P7f0/fz95A8c/eecbl5za6kcf/ckj8X2V/2Zd
k/8nnaJfMSmUMtSQr//oc99Qal4pqpmmgv6Vb/61Pf21e7599sRD8T/+Kz30D5evtvlPuke8YoYz
FlJxtP5J6lBKXyGnpFFS/e6+Y74+pc6PN/TXvvnjJCeO+cen/0rHxLay7v7B/g4s/wE0C18ZE0pJ
BPvrxCHylRQ65Ir/vujRJf/KVv7aJ/988sQp8Zv/Cqd8H3K/LTPPvvnvlhnzShIuteD66BjY/9tq
Y8wrQje3mKeUEs/9c1IJ/vdt/bWTTh5/dpL/jjKze6zup3v3+LtZ/gO5ApOTUCvG5R8F/luXaPlK
qFAJTsPj5/L3tY8p86/s6K+98c8nT1Jmt/+vSJlnuwYpOwDG8of/YIFh4StppKTqqbob8zxbQvZK
hJoLFvI/sunbAvMvbOivPfPHg8+OiBP+f+Jm/ztv+4PT7u79/f4rGf6Gun3/069nB0M/efQZp34G
Eb8H/sXDzy+ZADT9QbG3n3h67pgVJ0hz9Mofzz3e9/7nl4FSr4zmXMmtEhkqiHr5YnrcPgKpeyUp
MyQ0XIIChuHLF411Pvv5paavOGoXMBLEgyEZezts71PUPM4kQoWCEBqwwj9akLe2WlLb/GGNp79f
NEP91uaN78H/AcTt8WvbLrcVKSNGUc60Mjxk2ED75f492hx8m/6fihauoVMpH0Oa+MHsWSvaoIpJ
O+brRymHtrwXgZP9oemWfhE7z2aZzXFgE/I5bZxogtiyudSXJpPLsCtN0HTnk6mr/nUl6zZYIlvO
sv0sS1/MdgdbVQWPU60FfdSzXYb3VTbr6j4MZZt84TXv1E2q8q7lUU3zHlsRrXT1m4wSPzW7tJKu
bCM7ybq+pnrpsOW0rulyxWreFL8F/WjxzDcu/Qsjgd89s5EhhgkjlTAbR2cEEfGtjTSt8yFTWfiY
TLYpunNfi0qcV2LsnT5f+9TnU7zmLRqHiiQ5Sw7fX56y0/W15pozwUMOT2Ezz9dfCx72iqj8oaAl
L/PYWy55FhnDgq44uHlKnd+5zKciiwIRrG3zdhJ86VlMxaomfulV1vRlZG3HHb0xMuzw2fc3iRD+
1kYarSMXIUJIgSVvYfl8j3OWByxzPHhQgRsJ26WrTnV3qELhOYka55X6VEqS+Ivvr3vim21dYYRm
TKJxDfnpuu2wWG0DHj6kC2JORSNpq/6XTCSsSaOpyIf8TZOg+fdRllnGVPT95YHMJ8fWAn1ByIyQ
IZrqzSzfpE8qxzwgc8YfAl3pjsdyIkreI5ECf2HXXFc3eUAtfc3Lbhluy56QNYv6LK9glO/vBIjw
fCeSKQEuHKILgTX4iQO8ykmxlE3yJTFrI92Z7do6WfZBUvdmOVtCN8Mr31/yz4cPNRiDkiExBFSO
PD98prOkKhbiHoSakOWHhaqVlgfppqEX+zxMhPrkBli9i3qltfpkyTI6sx9zS9rpB4FAT5BME2mI
QJYgUTngNDzZTWrWQprWB5+z3Ok6OJ99tiVEPdsMQsMwFWIVcV73C2uj2TCOXcmcZMNt3apiiZuA
uubW1Fntml0nrWPv6zFv+s/ft9mGp9/graaUEyGIkFQDw7k6wZJhSkJHunX+PDvvEARkKAmMReaJ
yyCaHR+D25aV3ZY0frLbS96mw79rLEqVFooTZULBBaDtuevCjvV+6ZX93FQyAIYXQK91isaF+EVe
8UQC9/t0cOV9XcgGiOra2lF5HgZFMJZRlwFtN+RfMjzV5Gs1Xom5bG39A1ihpzEG7YMrzZQOGTys
1El9mvnUtKZZ+ec+YSqo94Xv22p4260+b5t46pYOmwt0PeIzu3S1XXZhuS7B7dS2yUVvXFWkcb2u
ZLmqs67xSdQYohIfD5IE1XtVm3StY8bNDEhkQbHQ5pKspsKvlnkydd0P0pRCy3kWAEyBYCujCOVS
gfadIAYis+nGZmw/aWllIeOWhBKhmCSDMS6mqw4A7clyRM9qEPhs+AonLU1CfDRPnqvuMEz8xwkt
TlGcgW0YJBKljG9AchIW5Vz2dZLZ9lPrkEXdnvdlKF4zmvHlivfDAnOYZKzWj3U2L4uOhsxNXRYD
8Cf1Pu3WJDh3tSjWjy4YenUT5mojCLMY68qclYPc3GN7bhBCy6jl+L51Rbl+XCtVTmVEqmorWjms
DwfZxmR4ky+QVz6G9TzDd1wWC176laQ+3LWy5/1B6WHzXTmnOQhG93V5E6bBMkWhnQv8hAV5wM7z
oNm4gW9lXd7PvWq69mBGR8dbwe3qr50rExdVVe1YHQdpUs/nqUBx/bUJm0R8HMlIEWQ6TMEzxq6x
oCjfx4ZTCIf1NdEajbHQSnJ6Eho8WZqUmrb6tNK6d2k0M6LbPppsYasLPnQTgOL7K56iEdPAIkZR
t6lA7T5dsXekz6aaT7/yddiCcRrEBn+s1yWKtxo7qT4lBV8RhBMbfJ++1gAWxOn3t7HR2WdJwSFK
M43CJaE/C7Dk53C08nHoAqPqj7Voas8jbwcZPNou64BGWdk3dO8SbfO3Yx+mQJw2kzbdp6Fno41C
radqjDxLu6sqCdXtzF0VLlE/UTW+92FA8riT62yvEEQkiwoikryNRKLoluwZQRzaMQO7uEiK0m+Z
PwrJ32wiertEvHR8Hs++f+JTXAs5ChToBk69ySDoCZ6fuFRJ1kxdr+/GoSEgsdI5BhI7rlvcCpAs
cZ7RaUbYzqXheEn9V2YbqHYLaT4UE0tuk1ltIc26fK3ded4yvkFkt/aEHrpqbPv8bJVLiaxLpnrj
1HQJa2Snph3S6PtHYifIFoIBhSibQDV4kFJyAtUdb+rVFg27C33GkVu+TbcN+IAPW+p+zWPoeAv2
lmTzluLAyg1SXNuh0AQZBY2ns9zesl3Zl/eVKbQ4z6dqs0O3TFbdJN2Mb+UZ3464pLXqD2WgHT+0
oRt5Hy+oFzjuD452wjJxNEPRf1OkCpECfO+5t/xcUl0Ndrnj6bghlXcdQmut1tx+8SQsWRMt3nbr
R82arT7WgaVwyKzqKl32a62oTw+GB8N0B5bqYI5JFxzRx8cVaNLkgUGIialqN3QbAJvnOWsnwJoH
I8GCuU8I/kKPRWGKOhUwhfc6C3wsq6FASmSGFfjraJ8NCksoGH80tm+PHOXbVvEkR0PQBbArzWSI
tpP8ierSaRVqUV3wYay1BToc6S3LwnksY3SWWdr8CBZOytG2pOAg9gRliSiwpudmJ4UFhWxn/aEf
KCLEL94joFD7YR9RtMLKfTIFdu4jVfEFBq/GpAFlAejBSpObK/9Wqz5MikPiRQgwQEKO7x10MVSA
OkDi+7lBoXpyW9pNDUw5V2GDXEEWbe5Iy3lzRFDkFC9mKcz4ntjaYieyLFGbSuW3PvX71haG43Df
MEUcfisCAAmKsc+fOyrQwT5Iybx8yLJFVUnkh5K3cTKRpLhRbBVu2XeZU20YGcZMkUXOdXl3SaqB
zzJqwXaCK5fWgXid1JnmcTfZOf1C8oqcT8kg1K7Uja0eRFGt7n1tVY3p50qr6Y0YKZnXXVg0RrZx
B/7YD4dpkuF447osmW2kalLTa04cNbumcYbGxewHl0R2Dru1iLJmdGKO07kckQzj6qaliuZAFqI4
GEYHcasqv4g0JjMdpuGsNVNGE/C3JPUXPtNgZrFeq2ld0dYiFNuLuVySIer6tlCH0eiU72QdzOuH
SVmWfxxElSY7Ljyj8YL+1C6RSn1vdiZnUxmnskrPNeN+11kyrVeJaQg5oxPN2CEN+jAj+7a0tbhb
5JiWwZ2xZJ4/zH7m/nXQ+yZ4j4qhhwfplHJ3qx7TxkattTTr35l5rcqzJIe6cVitCGsbmdJylsXa
rX0XfqZ1ETYPGWvtOO8QKkv3aAY/TSQuq6mnxblPmk6GO/QBslJnSR2U6sZQHZTl2aha1lfZYxY2
3MPKM+WhE69XbkeE9Epd32bvuCJekX3TiLbVF4NJ8qy6buRcdum+GFM/jdeTTNI8PySingb5PmkY
7y5UIbI0PCBWFC+jdlwJynrVh/lkojQQqvO7LHFrsVxMaR9k+dmU16g2cWkmAYAd23yQv9hgULK/
QHBMQRJPHLSF3gwtWJeJ/MLDWb2pmNZ48cc3gzyv8Bkx6OpdvNpedJ/XoTNsvCyUa1N2Tucg0Dpe
ClkO+mxuClpXkRTjVheJDHIcJ+USReV+ThZFTFzIzMj0zTK1U6vfFklQTNVBlzxg7UU5LCYc36iC
y9xEnTGbJqGdl1n5UadJEqxXQlQ9LBUsHSD7NVC7y+RVwBOnq2uadzmt3hbFVITJfioABOne5pRj
74CsbUvLGFSE7UmaLXm3I21ZuHDXeBLI5heWsgbr1UVlzN2Qhl0XO/TBsCwLhxwVJKYq234E+wdl
ibrObJxeZD1OH7cZbbg6FNm0WYxXvsSL7TMf3Da13iBfjD4NdWwmbxEAawO+ceaNq/G99njUzMsV
5usKjX+oJX2C1aqMoslsaL65h7YiY/L/0mre7NwIU0BLCobAwRVBU4aZeOw6NDTdweU5mFY8hXTR
XZyHmRwCeFAM3fDRF82QN7BXkK32LBtWQefXYaG3LefwdLveKkQWVuD4qPucBPMWYMoFm+flEuC9
ytSbacaR4qsosWE3YQ9j02PZ+Ok8znHefYbgluE9ObdW3ZZSJIbHYjIQgKJWZxS2eIqeZO0NflIX
wXa4xC9fjTEgalz8xHGNXOX2F+9l+ZqT3AW3T6YOjl//3cjH70EpYOVrzdoaG6BNkI2fy1y1uTvL
G77g0B1bcekkShlPc3KLBjy1JpJHR9l19Ag1dN6DSy8aapZERrTMxkW9MfVgYaWR1RW+wlpobC6G
zJGMJirJspHetJYMb1Y6Jd1nc7SgbZFBwLXjmTKWo0eLW9uoiZ4vQ7h15+To2mN4qKSsYB8lcjyx
l7raDj+rJUOcptRty2QiU3hzsR3R2d0a5GLwlzgp38x7DKR1WAbsEofcfoXmrsdzGAdyRFfvs23r
R4MG67TiD1txK/Q+ILIpi4uVST23ZymBokX2Uz5Y5LQp0k356Cf4Nx816z5TlTYIn16CseLwbgTZ
fdNDy95+kI3bixjTEC9VQ7Z0qFe57b8ZVJpNd0OVVml+aNIQv5t1nKb8vOwXTf0VP8ZKXvTG67Mn
k5tidNjOnPMSP4IKYLF40eYl6vxIu1WROzC3Ihx3bRf4Jo9JnyZYXBYZrovsfNVC26wgGECygZuy
4ULbdEvnAfUV75XLoIrwUIIszsslN30123MvLKnruDKiqsco6VPIhtTQAd/PfNfjBaRRVjd1N+C/
Sz1BRJNkopCKOmj51c1Y+gSiwOQKrE6z1I4fVZPM6AKSZd1ifzKA8uIw844BYUKXVUO4r2qU2Ho/
B01i+gtpUKrmX4maC+BNWllbludPcnLhq8wVhyGr0O9+WUQvOD9viwzmOONfc6azYQWD9clUJutH
noV28ncdn7JJnfvj0WeT9jARb+e1xInKdOrlXq2EAuW8E5v56NxuUQO9agvxo34a9uUEC9CBbef1
ec7w4hDg+H6XQwoNorxaoSsbwcrGRJAsFlW/5i11+IZa6NbDjnLoEVdHkWWlsnLJYWg6l7CLNOlW
/MZ6lN4StOVQDTspSuilCS3R+tY1eqcm9hWECXlVl2rLJy+mHCJ8WoYeUMlVsqDm9QuQpjig19uM
N+R8kwrYEJbQ4ouqSfG4Wyqc8tcJ9CwJLqekdy6/MbzYREo7oNy91mXClX8nIGMtyX5OimDJDmpq
ZdXvIF1QJSINEUh9EimnaMlRDA2cvwZixalUU29lo5bJFm6OOYrgO1qy8BZKNM9JzsfLaZV1ot+V
6zAFtw5kGqrC2nZGfQLeIr6CqV1hgUKQ7QxJ2wQAf7SXm0pV5eCrYNamtlP7SZkl6+hnMVequlGq
a5fkIJjtffDblNNiTvaoaLySUV9B/w7isKLafYQiOZX+A0m7Ik3jRC48m99PGtymezBjPnbs1z4J
IU2cuXIYaxMHbO3Lj6sYmLDRgOowo9mn1IJTai3NQAdEeV0YFo94M9BjpCdMpubd00mOvuzaAgJx
LCVftmN9hZuqGjf8M0u6oQnY/5a8eV9v32i+qvdJwbb3JCUBvrGky/bFhEOdqPfo3LfZRl4lLVI5
BVtMbla/0HZfIFG3rDT19slTyIJTAomMxLAHI4CvevgGp0Eau3lxXEeUORK+HTKdTjaaSAP1XCxr
YtjF1DVblqfBusmBPeZEeBGgZf6iWwniWxDMH26gW247L3NMGj89LSSdQUnrECrB7bFja/Ji1WVU
NO0g3pVHwCqPQmMX0k2MDqpuEyF7p5wQuzqtO5tEWaeG4HbIZYsz+wlTvPEyZ+lG4zIxYw09Vtu2
hq8JF9gSdSRK5LAlecu2MeOumeYtJnWysjKPZNY3db3PigrZeDgaBDrwBnpliJsjgPeeBsVVxnil
wx8IXycNPbQc4AMimAHcFP2TrJx5zBCgV7PbzFqFXes0nZENkwXMdoHYMqgaIbxk0Zh3295/0N09
7+225XFjTElyHPuf6qxumG0w9RpS1REaC2jA2AX6AGTS95c6EdCRTQR3cLAWJCv8V21t/TcTqiks
uzABlfw9Rkg5Wxt3bSLEG20wswIiq2xz6pAX8LAVTsBlT+D4/b08lxAk7p9AFaISh8c4HHHOnu8l
GTmDfFuktwZTNfUpl3Tj432Pyw/71YI6/8jOf14Qt1khHKjQMIiL5kRXLDNHaFWT5H03NygUaYmK
f6GXEjD3lNnfPyDdZLt/Nu3bCaHdEqkpCxnFOOpkwbkqRNr4Sr1/QowpWzfRflF8kfIwiz4cD0Wb
rO7dMPGl2NVDs+E5d4CGoF8F6tEPdvQ80rEjtFKhQfHSRgpIdCdC42JIMOmFd++rY1JN4HXI8Xko
E+B6Ho45XJCJYUFmGo7iAGoRZNtGipZ3wxqPHTr7g6y5lSSaAS1LDKjv8HXkR0Jv8oWjn4yn4zyr
PcLs9w9x6kY4DneTicTEBJctcYnpedyg7naezcF4k/XlhkzrVyLU9rIZ3i1BOAjcZ/nXpS6JAQiu
cxI4cvunlDqxmZ7BRlhIhpunsjenWVdExAJZbeT6PP23pDVJIPnTEMoigBupijr+/Hx8SqBEj3lx
cyxLIMmbN3RZIS+avtsKxvcPuP3gN2GKgMD4SSADcR9FQNE80TOnZZ1zt8ryXDeBK2Ws61rzT8oh
YX6Ugn9eCq4LMcELBTp9fXq2OmH1MqQqPT9SkVFCHUEcsa7Gy/dPdTJbw6/jhobBMH67JoXbuKfj
jIb4LCnm1nwhBWTqp7RiqtyoouP11k5O4djUMamFYzrSrsKkI6pARfvY82bWd8VEAII/2Nfxisg3
BoeGCRMYXNwhHNAWno4xCcG8SOdZf+ZWRrJ+z+S83ZIYcLN1sL/1a4NBe2z7FJqviepkRRcbeZl6
Wl+BReBqUBrbsoUidc0ENBHytk5kmtrzBZxF2ptkzks6L3HCMAr7te+6Gu2ZK5houn1dDSvzMbFE
9fUudBIS4DWfqeXqrTnOGUuFJom/SZqadvPrMs1Gg6s8w6hyCq2mwBWSczRAOq93VVC0CJEn4qQD
PJZF5ZHuoHMIUcTUV3g9tkDlV2tOWc1QUtCybvRkGlkAom1ZiP6lYQPMDeqnBn3D+2ojmcGRc7UY
2sJvpA3pmkdl72u6Rk3vTJPvVKurYoh+l2I6lPMseiJYX5kdJn4T7Lt24UYudDdC8ULPUyq2b0OL
JesS3c54STBFydO4musefR7mDFVR3XHQccNv1OKNaC8KRYJNpOhHB/13OfaHZlp63u2ycqghB0MZ
0ph+REXmQ5vEwWDTidRRx3Grib01nWn1tE87gE73QS5mXO0HzEG2SRu4KWHqxvoew40PeQsVPN0h
znHN4ZC5jtIirinI8G8LWuI+vJRqntgnKufFhzeQ85L2XWNMUbJ90fQBQYcOQJt9jCtmmPHvG7vA
t7tpZqtbIhJAMRljUEYqw3gRSzJdl6b3/RphTD7l6PJN6DCvzTPSnwlS+emzInW5ZLtEoBFoolo3
tfulgSIUDFF4HAU+YWSHOX2qrsMa9aQ4NFml2AB2/5X/QZDf+OvS+K0YHkOj+spSG12VaCWdwU2d
NhodUTUFwqZWYxusLFk0lcFoPqC42PC2bUxQHepcpjLK0nS6lUsui92ST8lZLkZ+nhO+XtRuHs+h
sNj32ikWz0ZmNzr3FYGWPboPCYL6XKTS9hGyL/tcuLb6JSW53c2GJuiRK+7P0IRD6mKNvApb8smW
SMdmatW1mvJ2p0WWwbskcIdCz2Jf2Hx4sxaVJ3t0C34fLoRXiFhVf8na4ZZR0V45EaRX9dj7vewh
jeOCTHo+2sHsMjOF73Sbdbhv0OYPed8luypr02gRTbOTiekuw5XVhyVpMJ1uWinw0+HSxKJo9GHC
T16E6BM/u9kOZ7iPkTx0pqzOyplWa7SYQh6ygtjbVmBmEFWQjvoo4Da9m+Y1vK+CRkJiGOoPU8jy
PWGeXApisjyyQcCvBeTDg/N989gXOnkHUTPHPSrPzQPFCAp9Fm3p+5EVWX5olybY07727/tRQAgB
FOz6ZR4uee+WMpL1FMaJNkkW/pKPzCwXuBkxfOmZKOjeDq1H+5XX2RKNXIaPoZe63gVJ4C5rg2sS
O0F98W4eeYn+rbZXsve0i5Mws/ek6NvrWQty1Su6RWgit9luOk6XM2j2a6LL8QKqfHCZlzxjuxDo
90CniTfRuoY0QzvfBr9ObTc9dkEwxyyn633fF5bhpkOLa43r2iNys6qtItzkcsOuXadyvlRD2qUR
oW1+s1ANIEarF48Tr/ilCEnVXrq5cwfWDuxKVvUcQYH+KKflCxmS5EZQpM/YD34HyZPkUTrXo97J
xfK90L65aTPhfl3aGVyRYOye9tFQ4m5GGes8lW0UDFzcY2JuI86q5sxCwIgYqf27mTbluz5bfBmX
3qd3XbZ0v7i5rVnUzcMcJ9S1RVRgf5gEh9ACkXhztsZiDqe3hvVZFTfrWNwXdbtGGD7VHxubd1Hb
jvSdwXDjomUujAdHkkuRN+K+D9V8XWAOMWIcIgYsmvgoGYIOnfKQXqswsHlU0dLcuwBkaxeCNxaR
LPrurZpUeQDQKxWbfNXnntrsLe4P4c7JlLk7Zpv2bBxmela0o7p3PLmb0L/frV29hmddK5ao6Or0
cYFBzjKvh2EPerrcemdkEjnRYZJcpj4i2TheKFO2Zx34MY1S3Zs703jzmc8t/1C4xH4e13F9HBDg
u1Fb9lrgwsMZQaXYdXPnb8F7g0hOzXgduL78tBLbnPGKJrgxBpn7JluIQC2bgUikyEPoVLJU5xoD
o7jtm+KslIO7w50zjv2P7JKShh8KxftfoRd2b02TuXO6VOa2rt16lfZFt581IBfteZ3fNIL4SzeI
6W3TJ+6DC0PxhZcjwIF1y3gjlhrJA63tDeV+uJqdni7yaeYWelLYnCWqFju07bj5CTnGXKyBS66T
JHPvVhZmdyEknV+7NfQfUPDTcySbfr3SwONulcoPlUnkNSbvlMe+NtUuXJeGI95dc1jTwL4tMRp4
m8627WLcWCEHNxXdr60fRIqmf12vnRHDFS5QlVAtavsh5aupgdn1vOe6DM8pZpHx2K7iTTimHBMD
FzwECcPduOtFijU38VLP4OA7PUBqD69LyUft98S6svJRZdrkegra9C3Un+omEEvzsfLuHs+kEKBz
+rGvwWCKQRc3sylwLVS2NL80tmWfhiAZprjKJvIaV5CGu5yNY3eWsYqL2GRUX4nEuvBgSN2YyzoL
2x3my2KNRszhd6FZax0VqzdjVPOkubEB7iFcLUGnYWtFJu+uOzNiAEVnR6eLRnT1Gz6L4J1uTN7G
anaZ3Wemde+LNB/rPUbRS3ZV56XNd4FrJG5qJgkNzvTY9+v7JWzckJ1t1IPsTDfjf7AqYTU7peVl
Ca3AVTHVYC6xrIdkfA0Vp+hjPtD0w6RXu8SWVOoa1wgTupsoKOKVh0DgP8ocXakDjrjWSwXilDa4
7nQ+eqUvJZtJU3xY+ZKwMVrmjpjhkgHsyEUoMKk466qlcbts7OVwa4K0LHAzKK3M/2PvzJYsxbFm
/SrnBSgTgwSYHfsvGPYQO+bIjIzIG1lOBQgEAiEJ8fTHd1V2dVX36W7r+9+sbjIzhj0h1nL/3Gsp
loA3Q18GSb69dDFoniJqk+Fp8mGwHx0WYFGSdI7IrcvFNpbRAn/hLh1wnFYA9/ZqguJ2I6K1K5GF
7G/WwG9aPAw+YPke4+UfySYr6Eeyv9JjKqLyYV0Tka2VZ4INEYR/PeF6yGC7lib0kayT0Aztbd/C
NS7kCPm53NdtHotYehhSqRH9aewSOtWNo+6u7yDfVmLrtlPcJGFWsYy0KaQ6sYTnvlkUbFJDU19E
Dq48W6P1PqD5lpZS8EQXadLHkAihJb6GKli+2xyjSbwoHx2niYdx3dg2MlGJEa4NphLMABA5V6Qt
e/ZBMqUYzEzmu6HESbriCyYSdFv3DYfQnLG6VYMqaDOHW173Mg3TtlbRNlF6FwaWmY8wmSU/iTlL
vjTWft73tvnYtOpzkysqCqwJ8sWBOal5xpcjwc2D4JBgC2y5dL8MPhrul7gzB9suealmtasiBT6q
CimpfFnGgVXLwnxhsi7B+WpX+W1t+H5IpwH2YrPxOzifGSnDTbu52nGzSR5z3cYvKcCmpeosNCh8
HvCBKcDpue/hpPonNY86q3WaNrd6GqcXM+u1qc3WWH6Gmt2kRSC3/CwnMVfROA+Hfub0ZexJWOdr
O116ToO7qN+SS6Rgpk6NhqmeYy2qoojbL6NJzXHfomgoSIqbcEVyO+tahWy6B9fo1rNaHC9y7chW
zn0jyoRpq4o8lBxsK0BNc9YMT672EN9fdo5UEIcfPx8FfL9qwUXpit33yz3u8rj5d6wfqk5gvsBD
4M+463QHk+asNKNqX0XXhJ+hCG4HwET5cSK5PKQqFY+BIEtpJWvfyCg/DgKEWoPF7ZBGXLxPLlqn
gsbT9B4TvtyYKOZbwZdNZGUH0faGqwhPuiFQ3rvNlljC4weBteTGurD71rdx+rnnTfjWh7G7tXCU
K6rm6RxDyn6FKRD11zNtU0UsyHzHOI8xt+JwvH4Ik29Jf13S/Sivd+0t0l8nmwVdPbAOBi1E7omd
Rzp2U6mXblvhge0TRMzUibCMB5wjBQs6Qe8GpaOvbduufRENeAyFGNI2K3v83BKyHD4TrVf0LJmJ
0gorvB0WzFp9cyPVtH5S2NrasldxTD7jxuuWIg8yZ0/B2rNqVSI4dTONPl55hkO4294UnQ/UA6Wb
+GpspnB7wOZ5mAwHpTVxGt/CUlwuygN2KZYGI83tpo362kfr1pUa8qctOjts39bV41rBRYk9zSio
q98t3DRbwCm09ShsfAPxvAHK1W07hnngrD8SoK38INN2vSQe+1sRYBxZq4HPAa2DWYJFJrulr6se
hvdU2a3sdayrgQQzuTcuDV/g+mU5aCXMcAVbXTscHYaqG5x+o6u3uW0FRrkcoyfokmC6j1sXBqXh
V0LQS0JVvSiL5ANIGXyIyqSVrUh6e2gsg8Uj+1L0GNKW+rrG2pL7uYswU8cj399Gbcb+IZpCpyts
FbzHkZazaVflEppm8MeARGJMHpiJeVb04dzFXwbgrMFY2iDbBD/AyOs3cte3E5vyEtv2lqjC7K3U
pkxxw6W+auGrZUNhQJknvhqt57K/+IxD0im1wQKmHgcL1SouNuDnuTksRs3dW9P0ydRUDpcK7B2k
hOJxKew2T2w9NJjVxrNpTSB/1bPeLK1bcFlyrOkMD/CFkwie0FEB4FrHavFJQMSjMKrH+5AEwLiM
AGENb8ICv8fT/yGDPCV4HbUYfZWrdqNvdKFR+/K7iByoqxGyDvlVso1CvqkLApVXpAAcw9WfwXW4
p9+bhJONHcF777je5lDn3btRrg3aYswgwAXYbLlwDLcIHMfrq2khKGS3KwbK7Z6InPikNI02c3/c
4brh3cItT0zia5yZ0cqKDqvx4yU2eHp7gX6FKNIlYJxY8pd4papjNQNA28U3xJjZT+CjuhUzDnaH
Zj4olQmcx8E6VT3oqLsIkBlGd5XjxPR5hyEqS47dmkrvFdRhC4W3K4F6mcEldTNuSTfUyoEEyqEd
jFN2u2P0y2oeDIzDnbM8V6YIkzlP6tTvcXKEHylfVWaGjwGon7WIJoTiisTg2qlBwcjvZOwxZYHK
b5e+npjO28ou4Ge2Yo9mmKI7M/43+v8m7xr7CBHXnqBPd7cT4XHZR8zcidB7WatYAiKzOQxqFQwv
It9cep4xwqVFPCqfFNvo+vG4rAR05ZYpNyI0ZPvvaie8x9GaSF4w3EdNtca7f9Zd4DYMCMFQYwLF
hsiFovS4sGSVFZfZ9jXY+eZVETZuDp+zvutphRqR8dtCYKwXWlisBuMeWGwjiwjbGuPEok+mpb39
3gTbVXHBRB2N5d63zQH5McuDgzRhBmgomvOx5CSZpjrxRJ9CPaXvgx0SCJYpj5qphKDYUWyoqdf3
MmPEVBGhZn0DkgGco1gU6L8SrMlsMSCFEXgniFv3DTZvWSQz5vC7DUbgVri4T+u0Z8NN0OgJiL2h
CH2A+VMSSEnkja6ykeawyoK1PSJPgTcm3ZqgiMH8nWY1zKI0EMy+7gAp8Nng+ZMJyITnuasDC9X2
6PFmV0nOs7wWYD5+BICqIB4K1dwGOIb1ZyyXrn1KhVyuU1ccdSdMMOxmSVLafcURGftjbBPxPLmY
3wHfbL43S4hXPnP7BoyOGygj+95theqI+5ht1Dy6ZWjxFBCvg2udygmnaSoRouhp/hxCPkyrXEzu
HEK06CoHZueTixPkG2mvk9OYCAFscqEvM2+mwxqN5I0tOizyFHxkuww7kgN69wVyWf4eWc+oqyKj
LcJmwwhwP+9sbs8NW0DN6XEHptpwt+Hh5sMV2cA2XKox9dEBzhX8XxIj8Fg1NrY4egPkMLpiVSmw
x7jRM4aC0eu72Chz20ShzSpCG5UeAGioD25LV9DQ64hnCUoh/ZwsbdYUEgP4wxxcJ16dJdlYYKb2
XcF6ngOT6eeurXBDFyDCIJc87hIKQLEzpVjdW4B/VUxkV+/zhu9pKDA/4CxSVTZWvzrdjnXE9Va6
lfr3FKeFvWzruKhqmG32rOmyGvw6SmcsBB1UIBlNd/HAo0vWDn0KfIl7WSwhzy9B0EZf/dD1N1ug
9CMYQlGCTYu+IK1jRvgfae7LjmqxlKlLOl8Z54UuhiVbeW3aLhtw/i7xcBFh5OlhZY6+BrxV2z2U
qz6GGDBJXwxKhu9dDhKjkABE7ieQL6ROHfVYCvIIaYuZEyprGYr2Q0+3xZW4b2Kqw3xetfEyZ9fX
jT242EGGjqOJ32eDjN9m0B9NYc3wHms5vS3rNBVtN0J7BOkJgKux+MgPy3sTONJgttqCMsDkcbcY
xI40dJfPY2OC8yJwUVdL16cPq1mnm5XOyKAsaX8LXSA9BZxkr1CMuxQfg4Z9VdEe11tC9LNdfHTu
9bRGpbCZu05rRALpGSHxpFpnJx23I6v2PMDgJLt8O440ssMzUrxdtUDcqhZ81JNyjqmpMb6El9FP
LZhFF7613G9vOV/DQmlDEOmkfS2zgf8K3JlUCU3WjxnG/WOY8PDrBDL+jeBbaBFseOEQRXhDFii7
2wAfHJVdcdVl5gvA6fVRGeJ5ka0TCXEd7I95E/SYaMJEHnE/WEasGTqushTQDL771s3R8klA7Kiy
DYvKjKzzXmxtOL0G2ZC8iDZOZJlA1T8rNYaw6ECA9nH8zRuo/0vdK+hBy1fcoHppK3jzSFe9YaOd
pHpeEj0l9GEV7YxTXmfZlZlaZuSyAS9sXsgZXgOM0Okh8UB8/NFFyJBEVTyRbW3PxLRS7GcA5n79
yLvN0W90TKb+JKZMrknJk4WsQZVZmrgFh1cPygZeG7gNkYcdIxWAwHDH2JgR35VLzxaynY3foGIW
LNroIUlGl31m47jiUJlVP2wDzjHaElphzgM/UQWeNQ1AmwTsFzBpjPGgvTwy2rhogNcnFIhqq6Yf
ZA58qisYrQAIa62c71s4qV3Tg2JSDb/C7fgMzrBBGtHsZH6ycbZihenijS3L65Q5bkUFgzjD3oco
U7eJeyEmbaZKOzRLhDVRsdHzV9PvNvQFforqfOmmBCNZsasWJ8OJI74p8hKK9fWZJKwh+XBsm82m
8ycTNHtEi45nPf4NjH7KtkuwaizMF+E1H1i5kTxL7eHf23N/dcjhGoIAIbAOr0leGLDXwP+fCQlI
ZdlKkF74ISd1zTbZ3xmXmI4LjHKdtokBkmbJFiCA0QlYdP/hAfzV3r4+AIACCO/mMICBoV9LAP78
ADrqkY1quvR7//sDkL+TJ7LPB3ziggm+2O9O6c/+hJ9hjt97AL5NCsmapv3ZRvbHH//nwyTx329d
WX//y/97rUb723f8z93fWtD+7Vcdf0zXMgT9j190fTR//Cw8mJ+P7tqh8Jc//FOdw78obPi9VO1f
/ONf2hz+Umfx5zaHmEXXWNIfLMA/9Tl8+qHX//PaLU33p4ava1PCz+/82eiQpr/A0WbXyFxII4RU
8EN/b3QIsugXRhFFR0brt6qHa9btZ6VDQn6BZoLPWobF6QrBRH+0OsTpL2GO6YyghQGuE2zs/6bV
gWV//UjRa4QOUEECmCxE3uGfgn2NR5ZoFE171jI1lwmTW1yMkdIXxGSSakhWuF+9icNnIFZYHBtI
JBCbsIiG7gQIIIBQxE0K7ydfXvIMXwOOL3/tshVX61XEgVaUT5dpo0iiMgm/YetbetZ8T5eDEYbv
JQ0Sxwq0N4H/SwBTVjb3PcQHpCpnntyMGfzlYvHNAq45az6Go855YenCy5yJt9y511APnCGmp/3H
fbVwKdzgD50NSAXZzzyBkgtv1mnscGMZtatXLB+23AM+PyNC1t3iW0JVLeS6+03BU8eV0FWLaMJp
iefpbnd+xJIZk0/7stiLiIn/wJWPD37R7WOUQ/kpcujhRT6MPQx7yboKUOOAvCm1Y9E6L1+aFlBP
BCehhMbcVSmZwwvO9Y9TP9EC6UR7lyX+kNlhLbHgT5jtJguBukvWlx7s3yOfwviJJzHZigmsXXhA
Hwae8ZAFe5Ubnhc47JI6gv0CV30eKjzmvoo1bixYvGSBvTbFXSr+BHdIncKuvU0TqI2haR+aDKx5
FcGcGKoUumOZUJcU49Dsye0agKUu9MjWImM7tj65nnI3rh8T5A4Ehuc9rAMbgb8TPsaQpkeK94Oa
2z2LTqsg752IaGXwXOqer6989OQmd8tH32NlzT0ZP8MM8Ddhq9JC+qytaO/rJlxphSx286yTMR6v
VsuAhICc74exlXipB4SUCoUc0kMDXfQR+Q1eBW1q3zlY3SekM0RNG9hNflc/VtD1vhj9zmo+d83j
7oS+2XLIObBWyjgLt1skijmsJ8YrMwb8CQbJG9aasaRr2p9btvDm4lYy2CcQeNP8ZWka/Zm42fza
CZhdTCp6Ec0cv/QsERXCHOaWaj0z3AckXjKHNPydichntyXmPlBRUEeO/EB49XPq3KRB4Y7z2YrE
AJmNyYMf0hCqyuKz96xpzYcdiADmNT7UbOaDKXdpjDyRBCHcA2fTOIBpd+5z2+wTqUIsTqrWAbQN
bEtLWOx4l8Hur7JGP4ElT3bakVlFkPUWGg+SXlvo+ZNV0aOj4TsiEO9kMcWCBod6gbekTjnrVF4m
aTsvRwtv6kiaiH2iPPvQcPUDjiOHuwZlvl5gZZ7oYG320A7QcsY860rRsujU4Mx5xk9oijTW7b2e
uwtCxu4MB1JqfJivOxTUCxfd6VzvzTHj29LAOVTvsguUeV5WpMeRPj6IwPBHkLTgquZewZKJbaUt
2w6G5EefxO25xzgxP0XwrOTJ8BBAcGa8uPQxEX3daTUiWkYmeqdpzOs0ntpzK3lYz2p1BUuDoAoV
yz4li8Rkuu6XkaTBCeGw9thnA8wqFgUHyj1kPeLdASvf1Y4d+rcNoHAlxewuWZceknGVheI+BPag
k77oF0Gf2kn2tWK9LRgQlzKzfVLClZxvRB/DzzAGFmaiO2DJsrlzljq8AmLfP8wDoWe6Zsvdhunw
1TVVa4aLIX1TIR0Ko7lrpgx0fizBCl4YhvAI2YdqAn9y3na+1wDC1WWgZLoLBwgzBU2CbSnmCe5K
RQ2N03PPbIaTapmfANLGHzKatSVDVrBqaQh116sdjHvAJ6SHhr5/30VuimRL3YUmoYAxZD8PPRSi
1pp2KyimIuyoLCy23d4Pe+N/xVZv8a9pemhpAyIh7ZQ5blx/Q6oaI3Pa5n3RsjGspoiYM5cetsbE
l1to1p9xY2EHtw72NO4zBPiBT1CwVshJrJSyW79FI+42dZqk+hZiTH6wTfjSpCw7Id1MLh1C8eUy
ZuI4pAE8xX05aZUhJ4AbbD2msL2Qy7GnaBnJmSDvUfK8b8/MJVuNlglygaqKUo2rx6cViW5NGuaX
bUy7GrvFM2e7L1PdpEencp1BDup+NZ03EwSWLMHqiLPXhVjVgHrN5xlWwV6Ipkfya4sfl3BCMdIW
+ZLiEr0DxNHdd2SD0j2ooPR7n1cUfMGNX2d+cGa+bBJ+N4Ew8B19I8hLSuVqMQzqdo3jpthN0p6X
Pf+a5as8N3T5PueNqU3vvkqZmJqEPqyNwe0mXNpzBmrmZNwQV5Jn9zbkz+A24nss3mORGUufsDvL
wxLo+8aLZwNq/Mm14nHD63rDNxrhahzum1Tuh431OW6NcNZJwaxmB7rrpUIsohmRZDKAi5LNf0x6
7wtn8Lo+Q4Vr2M0ukGu685o0Ux3hzrkUUbfFqlgJzIa2SNzkETwas53ULeTB/UV2JA/ekK3dfNWl
abZX2PKjElrcmGK/68NhgHoI0t+fFO1eKGgeUcGrxyij+yFB9iWEATrREPSDwCZydaflDz8hQo5a
lX2Glh0FbaXEsn+Kldk+SSxtN+kqwouB83ScfeBWOC+IJ5ah7wGDoYUCR/8w4jWw7Qqmg0CclDgx
sz5gX7zIRAUUT9xYmKJxQaNUPme76W4Qh9VVHNM6TXN38FHWfJ8jExz16uij9tl8cNkcHuIFOTkY
kTheUfCCF6j3aM1pSdO8gsUCVyTkCsGu1xg6ZIwI+LIntiI7NeiAMKErcHdDAGVKVHxZlJFtvUaL
CnUBdS7PCty5yIFq3NuKzLeZKHVqumLvh/bG63Bsqj3T1pxJ681laPvgHMwzw+DH0UED8SnJH5Cz
YSjeWPe5O/R0zmGm5jvMXsS8qh4W8LtG2imsNkHEUwZ741nkwkHnYlhepzCnR93x7bBkhJ32sIWg
PvfAHAvilxRmwuLXT0hC5hXXeXiLWKykxYA3/22Pu+TAND0iQWGgn+9QtotsBNUyo4Ol1FNsTw1k
WIvECwKYMeJNYB+YAAYRpPNQShZl56RLyCfQDaJsFOFt2Zg464ElJaPFx2UlZbes6xsO772O8SJd
phzJlbSHlZxSsHp4RznyLYjabUUODrZ2qxEecSMKlXhlcEESqNQPI+yZsGR9a+qVtneKOnSIOLne
OpPSMzrCFLgQZA+e9LCYvgahPByTkS01SML4JsN6bKthTPz3DfTS5xwz98fIs/TCE6g0ZQci4VYT
jGYVPLsmv4OjE0N7Td9WGetPnkMlYQ1NDkOwNyX0AXJeIr8vpRaCvccqsa7UmUITBARP3Eui/A4F
Tf5HBGu+XJFl/YLztLtBFiSs/ZywN8SztS/7Rab8EEAPzKqV7BG6JuRyAK0XPxtgojVl0Mgnn/Z1
n3T5Md+kqcGv2gui0O7e68Y9A6NdwKy4DXFcQHtgVdsvMJ23GUL/lBzCblpZoUK11HNk11JOW1fE
fJ3rgLXsEFmSfo/GaLtFYcR+jwy5elEODUolznPx67SG+kM+EmB6IRkagFIiv5l8w29QsEVuCEga
BH7pfCFzw57ifXWlI2o6R1Ax6uBKtIdpomo/piFmf8JqSrkpp3RtwUkNcjw4puhRAIY7bwSzuMoH
92FahvgQkKVewSw9dM2C4hAh7T0iO9EFh4StcAHiYkktQDeLkw89IV3ZBrOCPy9Y7ZNQQve1fi4m
xKIxMSTiojrMKAgkzBig1uFb2zO6n1L4rXU3G/arXSf3nckN5qga8u3ORtEWHxwUzN8Vh//d//+/
Pal/b2UMCUHNwr9e//+h5fy6+P/+LT/3/iz5JcNqH2K5B7IPrQxJhL/t/dkvCWIfMdbuCIAKeP4/
9v6Yono1xZSU4RRlDKmav+/95JcIxX45aEcG8x/66n+z9/8ja4+fcs2fhCjRuZLm/ygkiVBFiY6T
4JQHQSJwQ/D7yeSJ/vCn1+SnePSvm0DotWENCgYCJfhtBK13/6BX7SGQTkBzwQmBlfADmhNgFRiS
PUiHFq7/wPTjBf1LUgG/C21UKPlDBRfCA/TakvGn+BLeC6R0bcxPPpzyB8IWewfwH5DlTrZHxSS2
/3//5OLwH7UTJOOuPYuUoOclRCPTtefmT79y6zWdw3Thp85jTSz4PK23AD8bYHVA2ShEfZe/EqRp
ogMxsGtgxeKUPTKwGuNxpo0pqbWJK8w2QvgW3XLKpy3oAOMu5OuI4AUQMZ0f4SnlR7cv3VEyH5VI
7Y43MBPk09CjLGsIlvVjuLLxBhVV6oAav+6e+7W7TxoUslVxM7ZHP0Pq7xqNIpBVy6cIOdAfAKn3
17ZPltdUNXfE+K526TCWBpDeaY/i/i5JIpaVrYjNU6SN/HWP9+lhj534GJFOFCPhw4HO7QgTRtrS
TKM7kYmjWWufo2NmyXVT867G/V0VwxrrSxqu0z2sQkRjIbt/wQkdnAZ2xYCWwJ1m7L4NdoucM8i+
0fRNZ6juZLvcgJTurSnI7OBVLVlyIDpa3rs+yF1fbS1mBpiN3jVOv+c0ol7ftqMSh3RM4Yk6js95
SVo0CWJ2keNXs6TqXaBl4ZPI++g5h7Lc4jag8+8iQ21IgXhxiuEr8lOPhEGHMcVmcGQQ6Gq/9u2Q
0RJE6/AASSADpwc1/TZFNcnFgwx4zfx1webdArDoCviKvdFFArTlAUHf53brSMk34Z9bpGhrHZLl
HRU59jBhvYP6wwJabOhX+b5I2R7bsf3mF6GqBmPCpckzcO/hTltZa7w47ciHu3mQ+ydUHQZPMar1
bsmOOGyht7AHFWVJUPWd4KQIJuQ+WUfPHMU5CLaMuo59198S0ZjvjWbr1z70Yqj3ZmdjHaxdfoOX
ABIYZ9/mdcAa45b7cSDAHtLhO4k3rMt9cuHBCpmhbz7mGr7NzNVwDFQGpwAsFgwrNyJ8n5ASNSOs
SNV6EcGSgNZYG8TCSCa+IIHG8cXp55ibuAIK4kG0svmZuyG6Za1+pJtzYZFlaYKPNq4e7B4WN88E
EYbQ/thkin18CdY7lCrtX1dUxJZ4Z+lXBf75AQYeYmf7uj7PqAApkSd4RsS4qw3d3wKzxPfR3kY1
RiJ9H6T7XrucuZdxzE3ZhLk9QPt8Gp38lMZ8ik4dGDCbFCu4PP9tZB3mFm4N7AxmEA4ZCp+pSBQ7
DHwMv7KnNRINvi/9MLP9NoMYuZ2HnKB3tGwxG5OCBzAwXnvtUEuAgJPRDjtcMM2V8VaLDwnKA5p1
KBCMzqz7kPq1rfNQp9d5BsxDGXDEywo6E6imazaOR2eRuXnbggQ1LcgsRiCkMqdJ1Q2Bx/IqdDcn
EE9XZPZ7tzfPtqfXQhfV2eaezQBHMXgso3tsQFhlcaHYrNtLzgMLKBtxffoeKXC3yLWNPMC8u6AU
81UgFE4PIIxo+j3dABcB90fjyE3vUUK5vPQSGSEYfrnu3wOq+pfcyu64kKsIO8mUnixZh9eU++Ca
ko6w6GBDjG8wLE6kcLt1pqBBmx8pFtwbRG/m23Db6CmSAUmx8Xm4u3LPww9ROzWi0PP1r1PO+Iv3
xn1j0QjyaAxHdQBrGZ+nAUmVwiTAdHozJGelyXgDEy6vV2n2sZQzB9EBWGy6zEkCKjS1aXgImZ6q
YenAB6l8LUdNsq1AggJ+K+f5ZxC6spzXYHzZNaqWCjoGBqa3dfJpixP1I4GRc4sH0jWHHoF0cGS5
3Ct0TgxtvaCi7Ay6Pn8YaMe+DBIjNZpbLArPdCqfAtenmDjRZzGW6HHDv9Fglb+Ceh5eY7Juj0Mv
2A7UWk4vjWyRY9BYN6G6TD0zuG6H6rdb3f9Ogf9pCkRZ75+Ggn8ygf74/278aXD87Vt+ToEhQZd+
gtULniGq+34bSn5OgXBbfkEfMPs9ApwTBovnp/sDiwfhToKSvDhF/pJdjSG8fddO7xhd3xECoPhx
iEcjrPvfDIEo9/rrzAQPFBMM1K4sIng8/xRClnOq9dYzhz4ehUgbA3GyQtUoMsomcpmUzVBwKeZ0
3c2xR+GMJJ8QzIKB249K6g+RTNZ9QUAkRrHRsCAf5QQuHdRlZi8dA9gCjcCIsQtNqaB/j4cEJa0S
dFjuTyJwLgBvhDi7tGfgYlJbQCUAOVZ1Nw5eQPm3HW5neabGW4q05g2GKkvOomP+ziecfxDxrJBE
Y2+BnuzRTTa99oShy4sKdSsk/GkpNlwVFIvmh5Z1uJi6FscWNBOH/Rg1gHntwEM6XOQ7hjY2sO15
B+33hagI5wF60u0din9BQUbtihNpsabbYXA1ZDiOmx2Om0V/ZEXzqTsz2czpfZ6vFnKKJ7ghBgEI
D6b8elyX3poiuFbFtjLpT4ov7iD2BeIVoEj8YIjJfCul5fYhonx8X50Pnx26uO1xWgX6tbTGnaIB
IY47a+N36BRyqQSd7RtqUfwr36eUlUszq+28TegrgBxJ8URBFproDd3LM5q9wuGoIwgMSdjbmjVq
DgsdLrcO9WTXpBqChwThSFV0vYNAgXPoNRd+u41Wl+tjJ9AedGg1tD8kr8KkQlejJ08z6+sIR6CE
IjPwkk10QwBCrCnKMYQIMN8irwTzKFmmihggBsCv5QktEW0FeNtkh8g5BwVFTCVCt7aBJLYSvNCN
UrSEred+TXlHvuzI/0NnQr/r4Tpc1ai88F8kmu+jA1qs6P9j77yW40ayrvsq/wugA5nwt4XyVfQU
JeoGQYkSvHcJPP23UOqeEan+1TFzPdERaicKVUAizTl7r73rS1U9iKKJTnDTsk8lTtRVoA9i9Cst
7ID9RaG+lo1zA6elWfcyCjbYK4BToTUQDBqhxLAJw6zeTgMq7shpvBs6lniBgqb3eyQTx8gLlLMq
jTwFSWfgrbIoxb/qiVYeABXIQ5djRAPsH3zmbcDmBI7M+xLkg2A733ZDugu7Wj4GWdwfRqooW/TN
DmT2ImgfkER91UdLWw8TpU2wzwieeAPiQ+kgUfQnRA+eH9oupTA7M4/0T2kOcaigJRPZwcpqZyHW
1iBpGLI+Gus2qB8x/zXXtavPX7Iup7VVh9MTzaF8H8wszL6m6R4NPA1x0FBp7c1UquK6tuCXrboy
obMhB+ppVpu6axEF5Qc7rOllaV5xwJ0SfuzYeCJP64LsPjUr6bczvimk/ruuxJ3cOAHtLMtM9Tsr
qnt/wo3sbcvClIB2rUAEp4uotLe66qZZyvYw67NvhUgn6uQQuNXioR/U5K2KoPua6LG5hhc1+haW
gv2CSENzLl/UOH0E0kPlJw09tfYG6TTpGnUSzxHuax1VvX07thS0uCxt5X5qfhwA/7cq/sOqKFEJ
cNT9/xdHrr+N/+8Zg9XPgoo/f+gvWYT4w7VwZdEKEUt1wGGJ+3NhdDyC53SJy5SGggUlgkXrL1kE
5REMx6Aq0Cy8lUWgmCAgiMQaQaFhEUFa/8nK+P5gz/pGdcSiEA/hwf0F6yAGux502hMHXAwQnNIi
tG6MZqyuQU26P/ZWP7Ln/qZG8r5usVwL7AaJO64HvvN9KWZodXTfrigOjjGK63mYxHXSG97TxB04
1/XsbX56FH9zvaXm8hNgAIUp1SgTIjFKJvkr/b7RCPigC8b1cpwTK+qfyJgTNYvrTpnGAfC5bVA5
dwXIzFj+Q0HorYIKtQlYGZQrJlsOWmi/4HHZpreqBPF1mKmxv7KhwHGXoVE9T2JW9yqYvadA6v/0
lf/mFlPpoeBlU64BPchW6+c6Tdd2STO6Tn5ocqFuaXN0r7AdlqU8btRtqE//8QWXopDO5Ri9pFu9
R7cni39eAiDYR3ROT45LO3WKOg9NpKFx3B3s598/U/HLfaX1YNgu8l+AJJ50zbffkK6NPofB4mYv
VZ2uepZveTPPNWd2d0Rs4KMMEOhQC3OB2oj7erCKp6KCNuBHdjoXi93Vue8mKZddjoXgpqqiljOX
pz7RpfqHUYC46P0gdCzI8bz7Jk+Tl/3d5y1yuOv0sPo9+9PQfNRytj2nNsx04IJl7a6hUojxiNN3
ovPedhbFQwS59xoC2T1YDNs+xi0U7hw30EuIcdymh7yEesD+B96NXfuaA18e0X+TGYSuZhDXucQ1
hXvLmgU7gJZTo9bEUAMmObvbylLiGhWt1mx6R+eshqfwXnS2ug1iD6v/3Ayl9cVF0TzBopzVsIGW
JJNTY1jqlg66Zq8B5KTePtEH7WOSsVu4rxcnw6EJEnjXK6edNLaYVB2E+MYopWm6EnGcqKvO9Abz
ThXTeC70KMPUaLEKDx7Vt9VlImA7wHuqhlbd0oZUt15a461WQV0994msnmcEGwcbvl/t02qpnt3c
GG51DoS579Uz05fCJELJpLFecM2qe/oVQq7YbFbPRtSpe63WxKPV9e46nmPrhSQCyTI/eerZRizc
U+ISaMDawFL3vdnwTauUmiX6Ay4IYiN4kliF2FW5o/WS9dxHFEXcN1RKj73HQ5vd2nsa69l6sTU2
2JQhvQ1WZAsBVRl3ru8pjV1nC7Xx/sdYjZLQ6P3IiMf+Kk7peWdJSVXUtPiychqqdteORAugekaZ
evTYIeYHqHE1PVEbvR0NN2gNH6OB4qtbMZ+uu7R31CafTMbJUNjmS0nv6zkKsRqEde6dvanxnqoM
09XKLGJGBsAvzTcxLZ8a9MewSKtS3fb9VI3rwQZJhsOmrZ6VSkAyhmU6Qw8kASNcYQs2MBglHMhh
QPBdRyTdKzcsm/3l/puqs7DduibGIwdHgatFrV+TM3F9+T04E6hFTHrCvDFHe43vehc53bAeQ8/b
YnpkAEfL62GDeK32wAeC4CQQ9lT+0I6AWGrlevcGFKEGMj77UJT1masn1x3e7spauTlIyYfKLnRU
7EGpgmGLi3BaBYbGDxRZLPTDKDpnUFSLtCI6tliktd2k98m4rglKCO7RTVvZKsJOisgnAtd+lrDk
nm1Pjq8D7ubBR2E1x7fjpMnxY8vtj3ZtwTmmlWDsV7OeltRZBlyTOmQ3uNoW97l9rIwggqg5oaXm
cAgAPfNB+qsDxzNziwPJuLaAsfgUV/aBN6lTF5bq0YaE6kdVgFEBwu61iZ+eTnYkPrW6rNcVMOxV
NylxQ+ewux+jug1XXTBYnzsUCibjqx3Jl6KzehrA0+xNtwzzFSapkk53SW+RQv4rImdxTe/AOVK4
sq8rvUB7iJt/OgvKgzxwxdlzNWPR3hXV3L16MfLwNYbdMF4zuL2jGcANX2MGhNYjHCd4Mgo40Wuh
mR9IndHoNdcvhcB9niD1Mfc1HMuB32gw6HB7MaSm1GpfI8G/oHns1T3LHGNZBkUU720tYJVeGgMc
MapnS3TeUz5F2NSccOmZ013gQKui4Gkp0F1Xpqiep3bRTMOmf+GgGD4lnPRPeSnTxwS320cUELxY
3mSRcKBzgI4dqmdu5WE19bwAU9zolo827oc55oCOJNQMt8LIXetowUbyPs5tJT7njabNhxk1tHsw
cCUYoy+qVqFqgM1+tKVhfJnDwbI3uACP/3boN20SHcC0PjpRVP83Ln3g4M4DLYvUwUY8Hiyj14a1
gdfqjV2/kMWNwobbb2EkEk/y1rePYK7GTZyZ1p++/cLRzC/ADfj9FStW8wGItAy+eO4YI6SCjldu
Z7eMs5UM097EvpNq55xTHrcuDyoKGlb4CUVQuY/Nwr1xIkNfJ7xVO4golHInrDHPsNDZi1Sd5Z6N
Mdb8VAw8VhjUzSbOsFxscMeHzXXjttNhMhL3GjyS99TgdkbUn9ntq54lHiUSi+kttWcGTd0zUtpQ
d9fACpeh1NMFWodRKa6JdWEurW3om6vE488ZMNLv7C7yzojwDMPPyFLAEdTTHlo5LpzeuDL5D1Fa
MASVEXpnO6sAPIUyZb5vhmY/RQPz4GCFbbtbOoJnOA8EBQE4ylYJi0nuU+eiB2dwedsa62znTKzj
pNvFOyOYzZd5osfkX6ZAJ+opt8C6XIb+qGfRLWFuGJL6ajSRTvT6DhIxirKm09rXwsCxvxJGw8ov
59p6cTLWxxZV/rjOrThr1qhBs2idQYlhxzBxrtn9+FiC4KtsV0cJOwmq8SxfDlicU501zZ4Wvbrt
Bva+VNG9jZizYjrKUdoFdBUaA+oK4LA0fL3xyudR1lVE0WbgU8d5xXelGM8liyaenHsTtxuyvsoG
35uD0w7rFFeGqyOHg3lv2sc+BeThY0ueHgKttJ7tSDCxTsiqz2PVIH34e1KDORP0xrzoiIes1PRj
1Ufad6ImvB31LU/RJsrY5cSa4z1JNTIs3KxhJa+9TjziUGJ5ChtVpNsGFMHMJ4mXO4pbBu6PheaM
HqBrsWA2TFUPwfJEkwSQzNznjLis5TGC4ebU0KGbgDdhtdXi9eZorz8JbcLuw31ia/mA9UPrH9Bo
Znblx2MURu49akGPGnVawWrAkBfWU7yd0lgLBWQCdsvhTuEUAxjEdiNDrbmJIaSkfpDl8RqYKCZq
eqA7nLfsQRwZ6Uc6mBHitW7wYYoTYwbJZq2I6ThmyVxd8fjr+9JlZkmHSKNH4sVHDSABUJ2IpYeQ
kz2SVgG/gm5S1o8W36O21/Q2oV04HubsNvAh0N2FLlO60YT9VuihwBAlEDwrVR9KkN3oYDJxXwCv
KldsQxC4DE0MsJsdSWfn6XfQ2Bb9vTLYe3OZ49arB9ADZTv6zArfi6b+rmXTjafM8cC4ZmPQ1/qN
11X6jZVPw3rQc99up3yvegtMG1byB0U9Y5uwiK6TGlGIgtFp6p15RTepuONpsy4XKjuy8uU7M081
Co1G57u5vQm97KpPwVAY3KobnXbNh0qz++emlMZ1OeSU4ihwsoFU9S5D0r62B6x24p6dH04+zGnf
LTuwjgYGyzimTeol2PcLDHeBu9eS+ZtV2zwQE48OAW8WjB7QlXoGp3bShsrXWIHb1dQPywwS0UGG
mNQzG1IBRGsntYNtTHV1hWyPQZpHzDax3TAiZyTQARL2jL7glI4JWlm23evfH6OWU8ebozG9RA4c
Fn4LQQniPc1xHmTiseJVqAgvm/4BA9eqWTa+v7/OL6cflzBNChXC4thvcnB7e1qDbYVkrOyqfVbA
PVj1eDMe67bR8DlB2zuhiebocpkOf3/dX47+XBd60qIgwc/FSfHtdTmSZ0ZCqXRP09J+6bS82eet
ytR2JKCv2ZR5Md3bNiI+vx6WXe7vr/6u2QDMEFMcwEMQq9hXfmEuTm1C9QSkxp6QCQ4ggGXkI2GD
5SlxWmb7Lqz4Va8ajiXLzpv0Jyb3y0f4X8Xunyp2guLST0/rl0bWVVl0LwUw0n83suSPn/lXJ8v8
A60Qz47CkY5CE3nNvzpZNk0uD8GUvViWKC39u2BH+wvAps67dCnlLcWtPztZpvkHmYZAldEfUSDh
EPmfFOwIn3777jKodVvQeqJmB8/efF8BqaACyyCYohunIhLBz7RcAzhEYoXPhJROe6dMjWLbQ7Ci
uh0b1VUo2aRk+OFegYjPJVvmXFY+IB+OHdFc5wgZ4S5/nRtJ3aaI0XSbeTWdyZtqso/xbNbnknS5
14TBytYeIQACFYug2XWuIVbYxZpdfnBIXpKHFtDTcFRG3IxXDaevDXwTRQ6UzJD3TnZ6VQnOI6IH
iQYY4owUp4pR97qhL5Jihi42NZ+HXtKFklF2MJmVJh+JsfhGra3HtUkFZevhkJdkHBVW5KM/ja+y
Abd6n/VYgpu+OQxlnlQretnqbqi1nUx6ieLe+zgWCqiWRpOABgxNgNU0zclHxZLOOdWoUCSoc4RT
iQMsQm36DGNK/O+6L7MEl7pjNFa3EgWtB45NTbuYqtJZrHjy3GV97sVtDHRg0cG0ty3dQfu0iDW/
ckemE4jlBFYZPvL5QBer1cyT05AEtGAPVhWeMKIfGpcOzUYqOV6ViZnFZoYIciJSrNjas0t3xR9B
LHbGHp0OJ2O6Y2k19M5pRlLVeDMtJMpQajPCuUkinBtse+RwEHmKyONEWgrNxG6lBOGXKUcPXFLV
GniG+TwYUty3YAlvsxomzKtXOFXy3UtE+30CEzKiHylaKxcPbPLF1u5ih+00FnznUzUC22ET4A1n
4Fscd4oegz+tCZTGE9itAyknhQHOK72DTE8rK86bVRCl4007kU2nUxNiWKq0XE/Mhz7cEHF0kxTy
VKjP2zmO011aRjc0bNV9Z/fACHCzyXVMkEThZ3UXHl23c/B9odOyfQk5Ya+zc+825F6hC1F6s529
uX0pZZV9lZiKja0HgNJi/0fgbOcGLpkk1EupByC+PrZGR3yMEWbHJI8TsTeL/jOgGJS5M3boW407
aC068/Bz2IBWDBMz3+bK0naDYRZrh8tdZbZR7cQs1F2BPndHSJmb3JgiwPNVuzQ/U6mnJynCegQQ
1g6kckJpGYDAXJNllkgUQ5kJITCZj8BndA7b+qLiiF74jOQokC+1JcHjGsFQn6570z5DmiHXV6XB
56iJ6DvlM74+9q+btE6LYy+c6gMlimurcKy7ZWTf4GjWseQZBR4rcTUngLuQVLBbMip2bTHcH+5A
pX8vxaTflFYafsKvPJ8wf4/nckizfcv+djXFdrhLEjp9QdyyVamr9lWOabur7MZ7CE20XTQC5Jnj
6RNo35vCYOfvaIF9xrZknau41vZJ0o4frbockRATJnYmY0Q+59akFDvquaRan+nGvS3xdGCDNL5r
josGhfJWtE1xVRx6pMLglT2/iYPWXWtEYHirdLDNh8oYVeRLZyi/mu4UPpKwFQL2ShvrS5eXVC+8
lny8udIOmZtJ34CIwilyyA7EFJfHVAEZcLFObHB2c5AnK2Wv2AZS5SoGl3KzSrYcdDEYOH0Xn4SH
c61bpEoZ9+eRneQdw7q8d+V0JsCLtjBgib3mRESSuUbtHCGbkLpEton7quwiuvUyN94PQVm8Olg/
MJuSpYPlj74QhC0TdIEuDoGd3KM+dzkSL3lZjO4HoZVVvhKUdPfYLoiZ6uYPlL/EelIWjDDHqWPq
LHgyy143PpdZSBkTGtBajQLvntJt69niyLc2RDXfl8qLsb4148eU/IGVxc7pSmZ4LlaDo75qqhg2
gzS670iqOLJb9bzhrNHuFPrUTwjS8ptZxN7NoNz5diqsciuysLuVTVMhnBv1B2p0c+q35BkSkAfP
edOCW39xqx4DjerL+wTiUEdIYWSgwOxp5Ysu/A4+St8XQ+E8G7KbtfXM0CKSY0RX0E0Dx7wQ9GBR
MvO7Y8OeH0nhlaxxAPBGGlszFPJDCGP4RKk2OpakLd3WAkBZR5+AO+tF0zeUrN0D4WYwWmpJl77V
UbGtItHmCBcRiAgxSJo3qKx8CEbfcGEZG6FILjIsuB0qqRJfM+rmPBfleIftaoMQzrtiO2nFSDTj
KDgYtpZeRbqo10LWyeesHeRj0mbVlVO504M+CsyLVOy8e/CA3X5wO3WgUhmbELnM0R+iWL9phir9
mHtl/TGEe3hb9FnwVCEMOPWqVhhu3fmDQBaxifQy2U3NMJFx09UrnRN8tDb5tvSYO6l3hyKbwbiF
Tv/BNOEsk0DVFmsttgqK8Ga5qXFK3tYI7wzCXIPyWIyaiSUhHaeTBWUipXon5MYtTYP72I2f8MUt
RbfI3gFmGCKUM8F8FLGwv9IB0al5BkV8G3bY6uyEYtk0Wy1WzpmF3iXaM1u1YRtvkRfaZ1xy1WPg
DNRpNco6sDEDmt9rd1RnaK4NhjSz/zNE8X+b43/YHCOz+m03e/0texlfmm8/b45//MxfzWza0kTL
03hGUY9of+lY/9XMtv7Aw29D2Hxv8Te8P1BKSbT+BuZ7nRief22NDQwCdIItAgUsSUILToS/WAZ/
9nd/ABvCb+Xf9HuJwX67NWZrjuMSj78OCGrRk70LKUiTIUoEGU/7ifiuT+iJigpWicHSqxAQ+spp
8m5b1dNtVsp5IZ4OPi4FD6G5Xm0Tos3Rthqz+BTEGFlWRUGZPfb08Zvq7IVYgpHKDUgGXOa3wtUA
6PfZZ1Mj3c5AcUKuFvKhydDBzCsPMCQ3Md4HuWU9JJT2zkp183WWWGwz3F7H41K3ATgU0E5HW1De
6EswhmTWsDdZMHm0zpqTqhGj2jnobE1ZyW7kw8mVQcLlwZnj4FCiiL8vvNA8ksDwOXFq7VOc5dpj
WBd45mGz7XpPhhtCZ9G6Ivm+wVdJy1G1dwN+PEtL+ZKwsFYiknemnNKthy90TU2cpAsyOzBBp9+r
hvbUSvfAohX6DKubHcFW1l21rWlt30eDvLMNReaP012R92qseinvYuE+Ihy+AmYEF0AVD3TFxFmN
iM6zFPeZRGbML/m5nPKz6VafMNxLfxadQlYbfvZsaJd1Oawyw7jDEfi5tgZK/WX5oBJtfk5JN1tX
RhStU5YRbNETJbEYI7vjPSrcRIGDKgoy0fIRgO9b/NGQYo2dMzv6jZFq2haZEnrS1suewAuYT0IZ
EIyLjGjPMDBAcyF/BS/DcqAD0JurWxj0M6AW7diRRPVSmqJ5RCiL3TcOqI8aVbYBFg6nb7T2HLFY
662uvgEy03wyU/fRbuNyVyq6F6KdYEAHYMVmxxN7r7ZdNsjuh4z9CPFFxvgBRl54NIlSdXwnXBwM
XtB/1XQCvnyn1o27DrX9dR7XeA5HGSmXJG8W5CwqHgxNQBJu0IZRcDPu26xDb+TSyjCMyAY7T+0v
iYd4HWXagMVTUUNtaqPiOFAJKNDxBCQITQo74wEaqBSqP4WEr5Fz2mjWB4eIr5OZ2/pnky++bvFd
+OyTwXtZ3EsWfbeBxW6oST+NE0r0Q5noLBEWDtjvENVnbec22J2/T54zXmWyASYUFma6yZzYQFiZ
hX6VJ+Lhf1WQoou76R8meioDVBl+o1v6+NJC3ApBgfw81//5Y38VQoT9ByIjKhYWoYrokyju/VUI
keYfjoHwziUt6m0NhPV9EYLYJhJgPsJfNRDrD8tEmQICQZKvTnrvfzLRvxUtIa1B2/KDJCPQDP+i
rZnLue61trfv8gFbiF/Eqr8jtgQ7pRrr9vNPN+ZvVpW3pcTLxTyPrGGqO1jcpMXq9bOkJrSUCZq1
M+8ibaqeIVnJx6kbvKc07mg3ANepnkNqRS/ekDT7/+LSBnWlRUNkc1PfXjrWUqG6Uph3s6e4NKll
3maYyIXbOL1Nf8NVrAat3jAFgZmhvvr7y78VEy3f3JGmpHDLWsqDe395acRh4SWZcceSQo3UBddY
+3rXz9UxLpfLqQVD/vtr/pKYfrkoQ8UU7DBo/7673UVVBH1YefKOdpp8xDdsHODMoDtYsmSeLq1D
MzaWWrLom3ZHfbl7tSsauJlGv9WvbY54lRMmat8S2Bps5pm2G3oirA6BNQAmHxZkBQIQQuJX9HBz
9LlZQTfw99/jbeH7x72z0eZZbHwEFsd3OxF3dI1eOSyrotcYK4sVQ2WUzrYupqXHjMn2BHCxff39
Vd8Wnv+8qsfrAbSBC3vvBoyNNyRRViPusA2Jx0KbEWc7RfRdTziYXoRnllmJa9bJiCCMpR3x++v/
+mIisifIDVnjovN7/64MngdCkZiNux/6l+WFmTx6jOFQi3/IcBNvy6CX74qgnzcLBynNjPdqQoB1
XaHrvbjDf420p4ro8g3xklYSkML5qlKTQAjdXt5OnaYtXTpeFo1wktsk5WD+n39xMGnMlhT1MJK/
G7WSI6xXQw2467ual8R0gqxET57TSI6L1PsvXhKHaY/3kr8cS75rb4gKqbBmsPOib0m0MlEcoKCW
VkK/SLryJjEPxtDS5a1jRrlHi/Q6HzziBaZEaCN2q7k8aTaSibC2VLhJdQllN8UkcBGCRdGAtKOY
Et4yyy3UePQiDm3b39+yS/LUv3tQlwfoSJ6fLlgqPEbs29ktIZ8cuLsn7oIgQQ03O3SkL+NGdXn1
3DQ51UF3ZN7jXH2+NKjDeEY11k5s8KuLVCxOTXrs8zjTABfIOF4vsq/ff86/mQUdekgcKkw+LGLH
tx9To8842IEp7qzZ4YZcbjOKhupZ6GhS6KP/08heVtCfmnOk/OkWo5o1l7YZ2YDvr5h3oUz0dGrv
RoQEJ6vLrZfAU8svJKOi2zHUbWPYKAGCOKCZpQ9JVKzGcfIe4p7AHJC+U/dKHjojXWcG0PFVPcck
4p3R5pSnyy1qWTUoccSLFgLs1OkiwdVo3h7QlqPNhe5y+v1t5Bu8/1qLbZwuCCNXmiie3w3a2U09
ylJTeFcySkjIANKwThwtuamNbOoo9qBj8xMHT8VaWqg9fMIggmjrRSEW3Iw/W/cnBaRJJnLYEO3i
bAdiN7p9ZLe98AsRTsZKC6xgXpN45NFgi0aNhm8edmudo0OzGsNp6YR7TtSudanzZlCEpL6YRxQ1
04TOLSeR4g5fTnRy2zw5y9wtr4ckcOq1WzZozCo6KZ8E1IcbQdTqVz1txTpjHwDHf5rhYUwwUl4n
q5zsYzdFxTruWL+PJF7mcDuMhCIU7twc2T8HnJVZUoy1nMitqbM5WvXUFyROrY3AcR48r450MsrD
1F41cqiR6Fhhg4yXfFly1jvpfqk1cK8+aKku3c9q7siz6VEtHiQ6A+0QIEk+y7CnsVgNARgXz3uY
xgF/koMVs8F3h7UFzUpXWH7dyjTyaUFX1S29oYz0a8+MgjUYXO8pjHqW3ZQx4kz0lFZ2iYa4Jvgj
BMsDPgunM5IKPODWS+uZbBOg2YhrtoBMxMOiDGzjaVG4OCD014FREHkLthLiNNw4ZykRpz0rs4gE
FuO56HWnOtKUT6Yr2yjrs6Yg7W3DqcwjyqKxgmkSxhGYG6/76nI8L8kFiPQdJu0G/FAeXjfSbLYN
tO6yLgkW1vX5k2jd+CgHV61d9gFfJnC0vhXX7c5B3rSVs1F+zr3W+lQSK41cqIpeGSjqW9gHSbci
M6LAz8Pj8aOgA5EdVtY6FyRTMLByHSRRUChOYZOmceAvu1cTsypFyDisHjVsHOlpKAhtBu5XEOb+
6FDq1T0GQDaVDklHOap7pHsmUXcpsk8vkPxdyFFalQ9YRCOMCXI/Ec70CoRXfSJkwTb4uGlC4MhU
T7kLj2PZ/My07olZ5k4DeipPekgiILO9Zr7QeSAyEYNRBeY3DLIPCPl4YhMM22tQ5rTAB2fRQeE8
RwU3MSpXESL9FL5XzZ9B6Ff17DUtT9YWMw+V8jYmc52ix0iFG21k2PLoSeB5bmIzvOuBFtEymdCe
BtZISDlsKrVBnMlslKObvSjfRynb1xbd3MHu0dxoJvOQY+a0HxvEi6uaN9SFe7V4tDhL8uE4cSBV
dsLgqV/EEOlE4lVaYHardWv5TWXmnbtuYH5mOgvgZ5leHq6F6Pgv4YwQn8xaNj5SJ0BkRdRvmW5d
aIwvJB7ylTqy2FuyskVyTQ42U8xF2/VDMOuU6h7OF4t6rDGjXuZI9nDumUgf3omkbvZB6bZwqJZb
6S1a4Lbt+cfLp4Vhh8gWaae6Ldl2ylVvxdMtcRD8I6nzZnNT5GmzD0Nk2/3MExlMdoaTHMXjQCGL
PigW+h5m9pORJVSPA6luo06h+rqoJSfJvRdkM6Nz4/1NVikhNK8x3rR7moDtKyRkWnJhwu5TX9x+
Lo3Ajbdsj6pF/wU7q35OCLSAjxe30/1lozCnNSqwi25CKvb3S8X6mZaZBwzMTV5Nkoe5F87iNcbk
cK1HvNJ2GejXLZ2+8sww4tnJ5dMWJcLtuEUSfJFU64nOJrwsYShZIq2eYZOzmmPiRooeSI9dejsj
tRqwxxMO0DZ88oGfGVZU+enN1lqD5uyywemXrcrSBnr9cfi5qCgA4CyaLWsyM9/UUoxVDqkE5tVo
Te45yi3zJaKJm+1YdviAlVTJvHLxJCYbMNjBl0wDkQcBfHmFRGDR+xlUs2yDWHnAH493rjmiz/Za
nlEVYHfu+FcvFCzAhWkxt5XLUSWN8H4L2rYMTButOk/6mvaVc+DrlCdj0Ox7yGlQwrQo49Pismz2
48iK2y3DEzKSuNbDhJUpNRd1YEID5tZ0E1A61Rhq0T6PAs6Agjx7AiNILDI2ixblLIMlug+1L/es
ozb6pIiwfUxSt842HWlqux9ayCzKrJcoH7mnimoLR4BlEkgzQ91PYBNdP0tj72xT/zvUxJmfKnu5
fD4iXYclxnasQ1abiLI8AYhEPsgqBbjU4KnGkrpixkLOfRjZgl7U8qiu1K0i/OelgWt9SvWMbGsZ
zwjrQ7Sl56Zp+SSXkWgqGs6nMWYKsAR79A0YMyYfYhnC9tZTgaTPUy4PKKlNpiZQ4/U+bwT41W5G
lNBxHG03s90t8kiXWuxKjmH+gL7cejGSBPO8BmHD9xKOIQS7oTk1Fg0S0ctiWDHPI12fYq96xivK
i16LEe/B8g1Zidgjk3YEjKOkfHc58M6kbD3PwuAVDTmixkzdGPk50j72EMweS5g3xqZbdmkzfGiU
TsvG/LJsTjNgj3WVacbBcCO++4zd/lxIItJQKeTrZhGzXu5aUw3YewGOZ/O6WT5OZPMtIH+ZL1UP
KMAvFsEYpVR1r8+TEawdYza2fZsJF5dkyHQUoyvzfyiL8LJaxipiyOO/TTEfULXE+TQCmN4TFolt
hMT4zLoH8F40fjEuSkmt0a0XmHbMLPxu76lQOsdWGv74D0qt3HjIgrNjPtj8dNZHsn4QiAUYIkHK
jZ6XcUV09jL3KZlouzJEQB2xFQmXI7lJKg7+YMbE5Qb8mIuWg/uwuDwuE2sTOqw4l7EboJTAFdLB
8FJOPH1pWIbuLuPTBMu5SygE7HBim+mV07sMEVfvmz0S+eEYhVPj/jkg8jF3v1fOQGhIvkh5taTw
NtnFVWNTS7mMChtW+EyXPkC9iz1iJ+oCixrVcNSpkD9KH+g4UT2dBWV8YRdqlGQlRYjGWiTE8fKF
tDFn9MWNlYEEHPl/ExuhZs18L66FyVdgyIlHK4KMs176pC6RFTUrjIMgeVtWDBr0csz2RixuLEfO
d5zUGdS6JlC1diOT9mUGNNMuzddlADjdB/K7LN9dwl0ynJHXZlmA0LeEeEn9auiYFMoQvu221lyU
1sVF8Jz0Ha+ZUU9cN6wmdf/DNEKmj/fkLarr0Ar53nA64EiO0gTZnpiNIomUvdD8MAiXTLCuHwoU
Gi1pmgd88uL6h5LfcjvuRxiXjHZdkOz92Fk9mxCQ9lCCxmqxEKjl+4IGvDVJOHroXZXfSMP6io2M
HrOXtDBWyeNyFtUcFvbkO94nlEuyDpDccKT2h5KmiLEQZvCgsCIReDr7HSVPb2E82U/kRXOfY6K3
V6U1zmqn9Ymx1QsXrCmcezI7BwUpiGzuK8NEO+OzauYHTvZqX4iqmPysqoqroDTK754iY25rS8Vk
yCaTrK9WdsBIVUs0aL1M/sckCClEelHEnqo3S04wWZEdSDChCkOVDZlhFozaQ5hIHk+TV/wKKJOb
ZFizuqUCSE/IGJlwmmXyrwf2OPmypasjV90T2njJ4SXUqIbbcTkopyiGT6Ph8ap6UV0E5Kjw8QK6
Ck+pLNkfmMHIJ1WXxYSse2YsKy7Tb+VF75l6FT6pZQ0XWhI8EYDGCLocDEOC76oj8CYCFZuOOa20
lROgdlHN3olKRKp0mw5j5YnrUFkeKugO8cc84dSBV3PgDMZzLWzJ+tksmKc+D5mtSE+UjwNKU1o8
TJEeko/bGcemAXKv4J3Ilv1mFXgu0Q4uetmgonw1KrOi1QODp+yY95qaV6hDkL+LAy09oiHf2uEy
M8+E59Q+Z7toL0lw+GYOtt6erKrnjesIaFpZae2dtR87jJoaicbKnKeFi0PQmXXnwIGN/nvL+YbG
XN8AImj77f+xdybbcRtbFv2VWjWHF7pAAIOaZJ/JvhMlTbDUEX0bgfbra4O236MoFVmev4G9LNsk
MtEEbtx7zj456j+fvYqGkYDQ6x6dKy07QYDZmj4Pp0SmePRWYUgGMbQqXixeP3n3MR3rzdxI5/hs
tIO2sCwHzyWzYJaEnB6WYlAWJoCaQvpbApVtSDZdfB+33fgwxnB0YndKHuouyiBryoDVmd0OmbO5
3aHs8Aoyeia3Nq6RKVdE78xB6TP2ccaDHQnjW1c74jvo2vlHTlX5BA9GfRjsAXMhdZV9hj3FhIGh
qn1Oc+Wjy8fF0BaGTB2bpiRqs8FWeRLOCKYVmcImSr3ksah1dEdmJhEWXZGjSVLC3E9LwEvg1OFD
bMjsW9VM/CZRmomiUmYmeT2XBjvW3IwGay01OT+rNvjbD/qfUf47Ex6B//VFA+YXmev6S548ES6W
fHk54Pnzp/4133H/wCtMS8uzbYHZ/N/DfAyrf4BlQWXkAm1joE/z9W9nuo0zne2oT7cT6sSzi/tv
ZIv9B0Zypto+A4sF6PKPhjyvGryLH51xi0VKhnRooNsLn+bl4EWzMa8Xe88l1FPmHgP5NVAp0gUX
JIeeFrOYTunYl9nWNDP9SVdu/4DaH76mCsrm8cXZ+80U6LXvePk0rokkWNKwdBec4c+fBqBSnSH2
6i/tpSiIcBJjj5MVMXwjiMpg1Q9u90mCmEDQWvhLFZkuPslwVkgU/UCW3wOtzSt+R0wcVZ5bD0A4
fWs/eSL8YU3Mbt/prz43gf/dX30+fy5jI3TMkKlMwDevPnFCa4l2kb500IRFG2+c84cev7qz03IC
xt/jGEyhDMOPmiW4Wgx4prMv2DNi+uhpZcSjUrwXDToe+LiYxutiKVplizBwG1VpfJ11walQAf20
ZXz2QcXNWcYMfIRBbngXSYtd6p0Jw89zleVLSeQndGYkgz8GkK+aiBJvMeV3ri5x7wcfqogBJVEK
NrdGXTJoGEYUiHVo5R/fvvw/t2Qx8uNYtHwYiDb3In9bPtYL/qEwx8itVVRePne3LFi3bOvadYIW
+cPbR/q5S/rnkfCJL3MNj6mj/+o+q+G9zA3Ilku/NmneDHiY96H2J/oFdbw1m47SmVwGH1a+I4bi
vZtmuSle3jQLqtNkyOk6UDlZHV4dXkonoeMFWFHiH/9SpJ34kuXLZxBzobbEdkH9RmsW74e8GWg5
ZpX8odkVH4dgcs9Hz2nNNXpcMnlTSXSn01LqbGIf4G6NKWYDAaKQazBCbnsQjjd374wsX4MquVAM
n1g2HHy4Ls/qMiF7caFMrxMlKFvjApF58SVpNVZYy8h06a6caSqj0xAn2Ve8lySkz02884jiYZ9k
9fJJQ8er1lMcSaIk0v5H0jryey/qWJ7evsSu+OUiO6AKHXJNmCyDDpWLjunFp/QocswWMfdFim+O
smejKfP34zM9RsPbW5PxRIYBeP5uRUioXLdWia+4rfdEDtgAepvits4FZBqZD9HjkBbVEWOsXtWi
qR94U/ubkKIQUuVCuCHjEJ99mKryclgQOM0Cw4mg/wEGeGbk2H1cHOhx5bd2Gl1HU+mMK/T0zaWG
r6OfSTveAt2xkslmbXC7eV6Zg5+e5wugB/KSe4oXaM/8zO8ZzNgt1tx0ydHwF8LPsMB+rAX7M6fj
t1o1+q4z0cSugERLMHBNd3RDm15ebA1oiqUBSWiOM6ynzsIXSsrG+Nwt0KG6hvafEYN+tJog/57Q
X+a5X0BFoAtGueoXfBEyFEA8nIc9c4jgqhnI12Yn1uysZ/ZRLiQcpH6I/GbdL3ikQjlUQHVwRWsF
dhJSdX3gVWMP63KBKyExzz+OhRmf2W1Q3wlHA2EKUsPeKa+Yv/geynZl0kza9Zkf7QyisL4QiDs8
qWey02wvlKfymfg0LvAnZ8FATc9EqHaBQ4ELLQ7wKQS9/YUdBTWqJ077mSklw4GKj27evGLLHK6d
Z/4UIslt5C5MqqWHv0meSVUpd5LeOXohWI2OHM9hXcx5eNMNjS4KuhtLRPX3GOuEPX9SgzEukX9B
y1JefbOnItVOu+o08Qzmpc50kY2nIGnmfR9gfD8WbUIVm9p5dUdShHMkA4UGZ8c1COnPmtgwCTT1
GUSGIe9DiKdDs4UbH5nrlpZReBXTDJPVIZskHrlpzAN97intcEcNxL3gDex4F+48I07DK9T0jhet
G0gi3HBOpooddv02WBGVRVDils6WB5UQxQZ+kBA81rpSIbvgOOgGEgRySUNChVQFO1EuezJ/xq+9
Lm0aaow4lq4P8R40lVRi0I2qosR/Mroe8fXGrGy9T1y/8y8FLKXwVDpSS5Guy1E183RQdPTaGDFd
LIttqHo0CfTFS0yduVdMBzgURb0WNrF9azmKKd+3CePXNZfVfjTqApsqIa7s2vnLNK7AERi4bHVZ
PqZFERRHpwV/vc1i7d3OS4uHGBC2j2fxECsgrUgJYr0P274u73gZOyfyyOxs19V8gm2lCbHZEvEy
EwSSwm64KKDdh1uDR6XdhJbVnVoEPvkGcVvUbWRJMxy93uJFK+fUYauQoTbckKlAIrQzFXFztGBR
HaKE8Mu1nWWNs0mqJNzMXZiRZTe0dXCdhkPqrp2kYYddsM02zvA4gjWvwwhTaxzIemtN8Vwd48Ri
WASIIAZWxf8HdhZmKbdP5MDxwAZO0MWYGJ9bUvYmg5zhzLcvrRnMa7Lye9dw7qd8sLtLrw4mNIik
0V2IruSVFEFY5wfIBeBshUlslbTliM45MRfB6qcGMaPQ15G+d0nn+SLGcOkOWUvHoyvHZSjizWzB
iRVdGsdOk6k1DbttYiXNp3xYWvRplPZ3Ctb717qNnUMvB9pXfibYVJYoQZ2dyCt2us/UFRKjHfeG
/aJ1/+e2c/AMWqqaceGIfr5IkwOWHBqZJbo+++rZslyazXJzpukyjcoVjs9xcukJmc2C7YuHkg9W
kUZjnfEGoysER3OJYxxwcSOQGgGyKUZG1ylc/ezW9ssAlYmbAhNh7rgUn0sDVpDTMG6roeDQVTUz
+hntQs97M5PLl2+ZPAysT3yupYHjipJv0TWCUxUzJqG9kPU8OnUeZclN2UoeedqUsGieYSCWrWkA
NZY7kVDo1MjQj/HQjt1FAelErRKzawj3NlEFb6e+oQ/Cn9ms841YQMbAWupkXRagkJzg5PdJgnSS
EFjui6VtPJRLt2VsafI4emRTH1HmptAayyy983lbANwwrcvnMYZr2qRTxW6c2CdwD0F3FgJM7TdT
K7HbzHJy9rXNaV2bspm+ZXkmrsdOEcbaoB7NHgeohupAyHnxNM0EL21V0tDMZh9AkyKxpxgTulcE
j4YZYvsZ6qhZoYhstlM7xLeQ/NVZUGSp2Ai7tSOWPdR0KzKmgBekRh9tc7vkMZmN0AmObllZ+AlY
kKeTb3FLbYdlxd6mAjzWjqDkfstLZmjOrLazEW4Gue550zqkRsgWHwG76ODemCjTT3OgW+s7oSaT
WhUWU8ljMtj8qrGw4iUcLPKiY81lGdZ03rzdXPW9vhgnSQRwD0nal+rgFmMvDvMAyJe8JEvN+5ox
TnVReqN7bmhidrf0l4r+LJqGOl77QhXxPZUILAaa/DWj60T1zJ3UEnox9H7DW2Bq7vKosZKPVjU7
Pm1uKrDpodYOswvmeww2Ykm65ckI6+ErwEL0qLlUXnZEbG3djJDs5n3bQSTZJvPCoUxsnTrXY8aU
87Lw6pwOWY2058K1YndcA4oYFMY3sDbbwYdqQw64LFg7lMpxbDhju+lzgLJ78Dzc/Zk7RnIzhZOp
1mFNpNkjEyLrPo0B9PE4JAsfJyrUdRnA6dt1dh3gvUIiMKzG7hPDhcG3YEH38gGBGv3NQUSY0d0w
9/vbhhQPcsQj7ugtsQZcTTYOjK4SRzMZk20dO9f2aObeMcRIwvcaRyO6yFpjoTgo3HYMk4tOX+Q5
aHO6JVm0U7GPInsYTfM40eJm6AtMHxVKGMuL56r0P52Udzopy06B7dz/zfh7RF2AVvZlH+Wvn/m7
kWLiGBbA5DDmLnjZhbr2t1DWsvhPy8THISMBPeC/+ygL4c8k2dJzJWxcmp3/Fsuaf7AxkMhlfMSf
bAHtfyKWXXbEL3d0Pn0cy3UCQVMHba7zqo0SdoOViLAZLrsCBHqO/Pvri7Pxm9bI6y356wMsAqoX
m5l2dPKiHjmAT7kc+5CFgi9Jf5kEjHi+v32oZwHhT1+GfhO6YoYhbJt+FWNNuFxzQdL3RSpypnuA
Ewx27HgtAt/OGvFZpWPkf4ur0NeoQmpbGTM7EcF084R+qImK7+hCfBkRqOfGsIepqKKllVl2PxK6
Wklx3v3pzzUXr27+p2/Xx4cJqsCowvuJIhvNuzgB2rOuUxL4aJuk7LX0GrkqPfRnm7AN357lcOid
QJOEUDRxdtdgxOiR7pC9IwkOWLJwV/B9iZcuO/vUWnXyQGVMClHYdBIIBDXPruiT3CnOpBbpRowe
pCYrE8Nno4KHnhnRssZpMgnJ2XCdK9eQ9XyWspM07gZkDm65dfooDFCu6CzVY0iF0SZq/59V4/+j
sMd4vYg8/+9VY0dXJPn+5eWq8dfP/LVq+OYf/AqM8nRYXdxRS6vlr1XDl4Si2h4tXjoZLA0vlg2w
2AuUgOeYD2DaKBP/tWzQsyV3FQM32l+6Y17wj8Cgr1oUMDMc7hrXAlzCP5qLaevlUx3xypn9uuoO
tt1FGmVAwCYL2lxw7nZOgP1VtOU5DPYE5lf8Lp/kVb+NApoeq29xfpC30p5ePt2LNaVpojno51Hv
hw6xn5yguViJnW8mmRSHF5flN8vXbw8FHpyVFpWn6b06FNbq3rIKofeYehiz2WSKEd9Yb+mNNZt/
fihOZeAAdeWiv6ahzBa0vcl19T4fR8QEFAgb4KDZWo+yO759qKXP9WKhfD6BMF1NmCvcFL+oo+lJ
d1kuOIEB03tavTa1O2lKY4/2ogxhl6N2Wy1ZAGvajNU7auhXr5y/Dg5XdrmL2Yi/eiNoOGyhU2tN
TrOLyjQd421pgZF4+yv+euEEb1tb+uQK8x6Vr46iCHBQfRN2+xbjBsmscArASoyN7LdpXTChf/tw
r15zfCmxTDt4ZUPzZTCyfOkXtyQEctuJLd3towmSQpy1PxgWP8GuwYedF2deyNvo7SP+ehqFDcke
CoPPBOYXNyOohBQbQdXtcVIBf2YjwMUKqu3bR1lO0893CkehE4aQHIeLeF0foDNi+Npk3d5J+glU
knEeLZhsy7bBaYLWe/tovzuLL4/26qIxY0HSI/Ju7/cEaYTEbkQ9b8I6zRjuwJRftVn29e1DvrKU
iOcrB3PYExRbATfkq6VsIlLMHwYeOyv2gEdVbv4hMjschtXsg5Flzto1txIkOVN6V333tOmf0EEc
uqit9n0X9NsOLMeqHWT9bRwd4zh5brCyiWq7wx++wh0EvyRr5ncWJus31x9PAWFLniAD/Zc7zlcR
7DrNYwQelHxVd8nKWJEN0m8Nw8FwqSyw7j5CEoezt7Xz0f1szii2OrS0lyQZwHysIxIMfSd651kQ
v/1orM/LEw7V+fUYBsEU/UWRa3rWMYjGWGwY9ox07Ty9VWi2HuA5pGtz8IJ8U+VzeRrLtD2nUddn
2E8xTvagtBjWpatmKs0VGIJwE5YoTSiiprOos9tL25uN45wNFEu91ptBIoltNPjSjpbRB937pGLT
fVq3FD47x7ETaP2tvwULfNJZS/VlECKsQxGsxlycxW72wNZNXWYuMvHJmUHCYdrdDIa+qgI5H5qE
jAK0g+T2wN86N+PJfDTapt+nJTqfUExP2eTcal9nq0BG2UEDHLviN5e7t+/WXx8Q+EEUBjz1vIN/
ITiPKhKdGJaLToawAe+CIZN5tJLxvpvDmmzTwvrHjyRHpB8BQwdFEevNzwtb0I49kZaZ3rdheLSU
uyUo4FtQuuetQ3eVvsHHt7/hr+s2WRysNjj4Fobz67mkioK+5NrofTrlCPWIBTtG1YCS0W6nzduH
+vU2JcXXZlPGpMWku7r89xdrdtRhGx4YZe4DvxdnldFYx4pUyndO4G+P4qIdx8LuOJzDn49SmHSN
9MAJNLzWBJUpA+NAd9O/fvvLvB6Is47xbXz87VSLbDJfu6tAB84WTVAa/LDTNjTO0503InP2FFHR
ZMJLSgpufBPQ9Kn1H2lE7SsU+e8tS8tw6ucXBlIBB+63b7EVs15b25qmcuekl2rvjrncQu/Md7SC
9c4ddOKvHXd2j1Y5EqxtVj/yapC3mU6HfSTM/qKYZ5KPsip85wrYv/1MDCexQzkBNeur1wrMGcMI
4dzuy6grj2YrtoHZ0fYrdXMZqhrGsuzqTzm9UMhBxnTV1QnZXIlpQyYuKzri+Y/cGvvLDJfAPA+f
OwY86ybR9d1UEhhb60QcBMiRUznll4YJQ+rta/v7LxAsqX6U9Dz/r+auodUG5MIPnNR4uo1I99p1
gxs9YGHhpd/IlIBYy1wX0tO8sdriRGf9CyHc96r1gmNXh+F69Nt+4YAEN9Usq3uf4LuZhJUTStNg
R8NyAmiVGrwrdL5jMlG/8w2sV5Pj57uTDcu/vsGrp4Dwaj5wNaF4RI54WmRJJy0gAkPb3eikZZHv
2KenqXl0Kvz6cD3ey0V0fnsXBD7IPR5GC/j+zw8i0j53YGSq9qkR63rVAer8Sll1LYGdrMgl+17l
/fgIEjH+xvAe8WK0TisbioCDgaqP1M42ycFq6disBoYWBXrDDt8HB9xDX0jX0GGtH1NpWSyV8k46
2VaYKSM7I3iE3NwerF6Y5wbxM4e5qr7I3rzzJg4Uuc+xQHhM3jnnv5ZueMVo7rhUCBDpXrsOQWrI
DPGy2jdp/liywe/TfGPMIIyrWTjv1Im/WbYhRQp2nq7kF5uv9kkqB1bVsujs66h8ClA+8NYGyuAy
dHrnSMtverXAcKRFt+IiYCFE4efLSAhkB2BMcCe10X1mORGY+cV5gkLVgxuX0f81PYOIbg97zNvP
4W/evp5J2CPSR15MFN4/H1pHCSwgfAr7Tk6fkF1cj7K5Bcv6lEv9lS2vt3n7eM+15y/fVdi4mOzF
4P16TQ96Q41Jwi3LNry87Rzqnil0NlMJmsTp5x+MG+5hLo+baKopblwfHKiKWhxt8ztf/bc3E759
3iwOGqfXr+Wk072Ie55fwNc45moJQYR5MfnSVbQWcfr09jf/zUuTdikEAaK9UL28XrE9NKBR0Y1c
5Kkd91Ftheu58+N39oi/Pb+4cul8LqcXF+fPFzRVVoSBvlZ79sjt2u/HeNOXabD2Qt84Doz+1xHj
rY0x4ZQYEPGu6QbkDJmNs3kG5fv2d/51U46mh10hm3JEcnSMf/4ww0QmY6wApTm9JvE9kvT32/li
6qeIoHvLWNeqKPdw8Je06M5857F6rY1ZVmjWRY+TTd2O7u/V4Ql1ZMwGER9Nuht/rSVYj9XQRvoK
9LtApuFVnreuOn4B2X8LO5twmFxsaLMSA0mCGtHQgzENF33sgBW2tcZ2KaJ3Tey/WWj8AHArawyi
KygAP5+l2PCTSZRes/fGsN11LvMwV2EaopZP3jklvzkUEyVXYiOnDcfZ+flQYP5U3TAg3Os5LJ5c
Z5I3cxmDKTQ8zMRvX/zfHos7EbYaz/Ivq1q9UPNr3232wk7aG9r13o788PAsbTVdxH81Gq//XD3+
q+yK6yohmO1//vs3ixjVLm0RSkQkUK87FfYcRmnVcaQEFtEG12J9R2QbGaCmQrczFvA9iRt5Z/n4
7ddjfw0jw7NwKr66ajAbS1rPotkz28ViQaIpsufC3rQmLe63v1/wnHD8atWk0jAZkqCQc54HLi/r
ej9zqy6aLW4Rt8U67k2TRowXu8O8YXBd5msPif7GoyYnXcHpB2PHzrEbtzNT/+IGiD8PV+LQYzyG
sCg/2HXPrBdGv9/hzsk9sNVhE3+pkCxdZETSql0U53hZVIljelXylZy19CoUL0EvBms3IBoElLak
eCbMm+HjQepOV1EWW/deZ6P8yN1R2LvUKkZv6wR1bH8MGMsUP7yUZkmEr9j04jPyfXHytEnWxg8q
r6zpmJd01/YIKAp3a5i1dSpmRoZ7+I+9uhRF2fkXru6m8MZjLlLu+LPB1ADbSQZG0Q2yclMyvY8u
fFkKuemEU6W7TjT5XW/gQD61pVEdrDZDyjpFLfDHIE4+FMpzsOfiYkiPMhoiSLFdhf8BdPkUbQHD
lu152rOdxBAaAOTbKzUEhBP3wBs3VY8m56wwGGbSd8DnsKkLsRRXCcmMXySj34nwUj2uZ9+t2rta
IINY9PbpdD0AgbsrE7fVW9I1AnlrVoUfQdXro26xS427xgdUiC01QvUFh3OeMbqkwb4EqVht83Bp
/5nI/LNVo4T/kMZNvh7zosIP48Y98CNEVofC727o8+46hH2PIX7uj7nhm7e6ZL4bEqJIFAn5wE4T
XHX5tCsbtRtjWd6GkiaqGyNjQZeyt91s2GRBVuyirj85IFnWdq2+pJnnrkRnE0KXklGPLAW3pDFs
e8bzfIZW7j01mNvATby9Cx59RcU8r/AhRWfKrcevUjNPRthF4LTsv8yNR3ass6QMjtMKxv+HBQoJ
IKG5FkHRbi0SZq8zB9dLZybWmV/k8QXiMlj/kqGUIq1mnB2xF4YFkhJ9LFqQ8Bhi0V6PadZRVECY
ynlLbJSS8w0+i2OjXWZS8yT4W3aV0V0aB7cFiTnaG+JMmu2oWzzzcdijwM4K7Ccx8ROJfx367i2C
D1x7gx/v5rmd1xPgqE1oA7CfKV1vwyivP2OENs/LWBIRRUwLFErdPnlGQ/CrRhrq07De49MXxzZn
Ni4J/z46ZgJUeMInQZPiBJJqR+KBRT7i9LFAWvKRTJ4Dwy+4B9NH5D3ldjADGnVd+LEg4LflCSz8
I5TcctcbDfIlYdxn8INPKnSSjRdV/tZMXYPr0KCwS4N5A2G3vk1ao79uota/Vd3Ie9FR53oC4pqP
KJImo/yhGjJpfEcnh0QVqPcKv39yle6Q2RHom22yHlvihPqyKRGxr6g0FxJNlQSaZHgf9IrNzfNI
TJMzbiRekYyXKYsEIdXDJ+hq2WUzcJelU0g+aWYdSVSH9l/paocD2z/jH6rtyAOxDf+MACe6IhrU
JxKTpWqALUOPzDYzctFPBsxbsq9R0hloX+q9XMLGR0mG4cHJ8JNsCr+VeMErFP/nhuFpHMTSb6NV
PvXCONGeNRVN2gbpUsuZWumszDcLjRifSzpeP7t8w6LMkiMI3nYr0AxeWoPt7ypiSebViJnkFCfK
/OqZIfUk/d16i+UmP6t5yX7Tyo88PHgRWuZBJA6EPOXduX0WPgU098mMLwmkWdVhb25wGI0PzJmK
p7ZuPcxthbI+I+IifryrxRUZ2FiNg5JEmlhNe03Fcu9PbvqpV/yeychRQGm7Oc1Qf9bJSDgYCmj1
SBduQd2peIYI13EnxE7QfIzRhn5rajfbZaPRfJSNnRzSNtT50UFWtUtQjjwK/C7sD6th2JARUMCJ
nhUPR24bAhmNm20izxNr/NqkJDUi20hayCQ26KDdZeybikNRo6pe6STqPzThsMj3BNA8uM1DmBAZ
5DbBumA0eKzLOF/uQWM4RUEa35lFnK8qiTRopzidxgdEX3xFubgTziJ75qN6WU/WydgNF1EYRleJ
T44SmfDzRaXxCrsx2XeIgpK9aybeXa9tgUVuks0J9EF8hZam/kzrzsYfWomrqOVR3ZaghXdzN2a7
oRrdYo9LIrrK87qX61rE4oqHqOGh4urShG9OWRG4BMDE9dd2YU24c4spPuF8J2k27WeET3s/5qQS
kz6dGdyaN7Vo66+kGi3+U2+uSRdvUrJaqPgOYiz4tQbifqt1m1NtkQAz96r+qqe6/djHnNcZ3u23
yoqgJs5dzGlFsBSeIroRSHXxpwWDElfu3IC+6asguhoTjIHUu2Skfkf/6EL7q+3BcTEUDlZI4hGv
5XoDMxsqNXiOBlJdTAgQ5rAQOEGFE7a2JoLuRRU+1F4Mkll01WfcaNlG48qGBoKu2lrhnFTfRefY
W3yezWlqzXATITY9awu+PByS8cE3UtbFKEwOTs1P16YRXXVQAWeEFIIKvITEeeU6TX4Eq40+SQc0
cTbk1oYn/LP8D2Ef+KsoGnK9See66lYzzzltrFI9ThNNa1+CAZCRK9Yg4/Oj1erlLgcLAswEUeRd
UsT9BwyLaA6Gig+ZCzO79XVb45uOvTsjmJsca8UQXwGhKMnRdcv2Y95gWvTBrnwwiaC/xbXtXtkt
pniRWqTBuT0HygzCraRclJIGFG9XcdYIJ5muTdK1nswZt68xojaEZumHt8gj3SNwlPLccwZ+YzVn
t5Ts40NgMpGZB2Sgpxn1Qrw1inh6kiSvl+uwI7B1Rb9FtSviJQZYtkaFVhYGO+wgsPThrRuz5VrV
nWqmY9H3Xsx3506ajaZl6fVc7jTWrPiKlPHKWhfWXF0bTkoTF/0F19pUftwfIZH45TpQ+qkC+olx
xixgBhcDWSZVan1wI+Rb/aCg1Pcp2n0eveaG1WJ+quy0RvJhQzBat6nofiAfmwXXDC6oUdecFo83
udqboObbFT4s636GMHMbaKByifT6H2PtNzc6LGn8N3Z9qXuIWiN6kxtL+9FV6DXJXgdLnp3ykWWr
eJGfoUM6loQBPzYwMc2b1vAVa3yVFeJYobB9oqKWF+yJw10NY4BFjHxS+qba6RgIO/5n+A36Mizq
aN/nOWlhXsGl4bV57rRuRtqtjJJrz1X1Dq+KesCpjiJ0jp8IKuNfqbquN2FfO19FEImdW6NvrWFa
bGxnBNDZO97e4nytmGi6m0y3PIcI4KdbqyCf8tnsuSREf7DzyCXZoLrTgXsB0WOJ9jMBwOsWLzXy
+0uszCezi3tg7XXLYTPvyhzQr6LNZt1wQJmMILIuRs+or8pJhHceeYnHYEw68jeSYgblz7CxAcB0
FIk+9dOUkyLU9RfYFdvzMpLlKYrLaUWpTwkYMP6jhfolEEijM4nrPqt653tPRnGTmBZLGk6uGRDC
tvSsGuSye0ZknvtIvb0gvMfqazAsc6aKYGk6y8cmrCTTspiCtE+r6dEfh+jWLONhJ8ks8aq82QSD
gZIxaaqDP8xf6P8VnzCMzosfgK2VTRwZCz07nLWcJhcAc5apY2aYzqoPDWxmhVvvFDrds9jq6g0V
KkZrPzP30BDUXdcYHktdEN12ioN0IpTXHXLOFY3pCVQPblsk2t4HRPr5IUnkhzE1iz3t0pg6kFJu
VSyw0Iqco4vEp3FTWfYxBE37lZibYUdGpLnXtjVv/KRzNkPPw6jqmFTljFZhNE3eGcWF+5i6Yl+K
sdrxOLEAV6DqV5EHlTQg+Pipzzr7caxd6zIoghnVQuHe1/GYEgcZuDvB2nVWhCr/YAkpb6aeqyTI
jQQTSF24anWLQ20c6x+YUIG81zioL5uU2yAp84g0vrGsWdZqUvjcIlXrsU5bTAU4IuAorTvpUdC7
UfqFVPDsFA3lQWdNnq6EawCsTceb2bQfNQaCHY/iDqFnugTJY3sLZXdZuCJ8QEJLmeH2u4wlkPhp
DPG3vtnOG2Ar/plCj7YOzXgbizxbZWjGropagCWKh8BiaJHPx2mq+gtPQCmgRjMyHjivPNXRmGIc
cGKyl4iY4blrS7alubHEMDJD6y+CUKcfCyKH98KiAU9rDS5IM9e0NLrEgGoROs05jPiUXZ3sE/JT
2zQ7BUNi3sIkO7WgNw4hkQc9zKKLZ0qhKvGgKLeCkMGAZ1UOSp/T951WnkoPFilTHwNmpuxzvrRV
uVgsxLxuaq9f/F+xv+p7bX1E1N4eK1t+tWbvR9hWzWcq1hwgOralVCnjgaQzY+f0XbTVsituJo+K
JZ9ai6E31ud1NGLIoRwaD+jo++RkONXgbnppKnmQGbkXq9L1qiuDGAocDZOsrmjfVOYKXg1JpGBm
WIQqS6SfiyItb+zGL248qFSwjCYW0DQe9Pdc2ebXkly+701oQvKyMVdfNagATqJNq7vJhVj8saXi
4bolbHIQBOe8JQys5HkN22heCJ28LemdzfnCaohoSB6rMLHvqY/ZmWZF7J6iJeOzyPBWqk7RRFBT
VzxloCbilZp1+NlUqfU1e1YiVy7afdWM4Wc7Azq1dsPECNb1HKrvhoBqRgxcH4ARzkR5lzcjC4OK
x6HayUj31c4NBjoa3bgwgWIbusKqKnHvxF6HfwO0SfhZWPDsVkE9QqeQaZCJjYt3G5yTM+ls0ys+
JYp05FKbEpWWZBMzctAUWaE6S2ah2TeaZW/F66EekmhH8cpvng0fU4I70H7cxG4wGXtjWkoAEBUU
L2ymgvM0NonL8NqCojUPPa4SlErpEQTShZ/7to/hAncQHVfYSIonu+s4KlwVPKkDItfPf55M0RtR
t3IYTybrWS14R0mqckUqgFftkcJGa6fBBbemF8SpxyVV3gn0Y+U+T1LaPSgLYPSX2Zgdaosu0JXd
iNEi12EWZ1OrqzsxoKjgEjJvXQ9hw/fLpKAf0tZmlp4pVAz9vpgQflwEve6feo/e6KoD2hVfeDC7
7rOpt/dlh7enwON5k8mgCdc1WdT3yNTVdBhpw4dXbseXPti9yWekKudTJ2XIxfOmsTSY/1VARLgm
PLv0/mPieB2Xs9hDXIBLVkLQSp7RJHzY4HxSvfqRYBvL90HXYifpAujMmDwSe1znZLxR73I550NJ
/+804M81V9yHVHQiduv0CAaAJkrLbCVlcUlEy6MOG5afNXh/rQk2CzM8Lx2yKhvaXH4V9/D4mqWE
zGVpa4hbdvxgpaa9bfLKPDGTbg9D0Tk3ReSP52iZkg/zHA8PoET6P9vq/1Guv6dcRxVGx/pfreFf
IAB3Vafj/9p84UL+JETlhl9+8C8hauAB4fcZIf5JefYWkurf8vVF2c7UhJF0wNSPKuOlfp2NJYOr
fyvb1XK4//lv1/4DuCczNI9RPGNJfugfQP2Ra9OEf9HsJVTLQuiHrh4pITM5a2l3vxBxBKbC6x02
xhlz0P7GFy6ZrG5Lwk8+Z1tJbb8xybO7dXKv35NQ8b/snddy3UiWrt/l3KMDNhM4EedisC29EcmS
6gZBkRI8kPDm6edLUX1a3Oqhou8nororWKL2BhKJlcv8Zt1Z4xKc+ZaPD2heTw9LLsoLp7PLjdX0
/jFPzZEcPMuqDUQckJDYsOzyPr6PlXNEV2cMI7dFQsytnqYhv2W/Eryhi0KhsVHKFxmaGx34r6Cs
EBB2cxMTUrewP/VVg8CRsgFvO3F57U5jh3xxQGSXvbtdhrZ4NQ1aRL7zmNXZd/CRUIii4W6Bon+f
1cI7NJPnUg9lQ3mfZutwXpP8XywyGTFuasr8MJLWbrOimi+XScizMp7LXZat/bnbRsEe0RKHNLDW
uRLLed0KA62RyV2i7UgmRJ4/N4iuL2a1HFezNXemcglKXuNdmq1/LAr7XqH8EDp9YF1hG3VBA67c
ZnMwhDEwc5iJ+YJGiB/tqU5KONwwg/yKuqXBFyZMJyRYyGQ2PKzyYkWKbC89Q56XGd5MUR0RxF1A
DbMdz9VxrlCb3nidlp4t1k+NVzXbaUmeAlCHj1PpCVhscvxSWbUdJl0TbM3FqaNr1S62uSvqBDro
pjGQWkFckbzzU9U6eT7sUipYA2rXbDEcrYvBWPcDWQqpT4WB2cb0UIgI8TVp8KrE1eQet3L/OogD
09hNfgPnuYWjNh1K/OyPtvTmgyyrqgpTBkg3c1n19wYyJj1NPmrQPvTXzkESIU69S5nDes+sOc13
Rr5qRccxKOmUgtq7NpYUh6GtUc5zvB5q1a5ti8NXgYUnKm/MEKQX8kEdLhRqnCugcjKqetF+qRF1
u2+xvCFLC7o6NbKcvLZus4niMi8P1RuRwZErXtF7nBbNYT24q2r7+wDK4CIeJxOC2ycDWRr66AZK
3iXiqXroau9NgEYzVr4oaEJRuppS5C2aPdQsUjirMK2/al/Nd9PcrHCHs6qx93ZqwV6GdTBvmRYG
0cYYOuzN02U0npLcS/OtDetqCXEBna9yC25LCFXz1VvjZt3WTNXvqyKBiwDYvYFLjJjBU+RVeXlt
ZEyMNswVzJt1nARG3YacoK43SV2FFvzYc0SLkyP5iwEdDGzTZvKH5VMLAwq9K6Od/8rTgqa/16CM
2SSuvYW+Fd80uKPeUB/7O5rLaoPdbDVh/6bMq9XsvB0DMXM3k2kf06VSt6JrK2SvGhTSJGxGusEL
uocwVS0EVbMsOkNKI8IeWtJC8rpeYlPTz97WMlA/DU2rkjzyNSc/gh++hBbMP6A4XX8Ps7i6hcsc
H2TjYi400qrMxvghKtR8oQplozhqxOuXH1H+fw/EPxyInDgcUP/zeQjVp26fX+tfSRlvf+f/M7lQ
t3FBkTFyRP0CBsIvRyEOjyAIhKeFtzVf419HIZwMKEnMPNkPzHdtZqM/z0JHQOWyOCUFUvAOHavg
PzkLf0Drfj0KfcDuUnPDfL4OIx6u4dejkN6vAmwI1dpnQJkFewCW/jJ8bseAttw5RbpMm5BWjZ9k
B4kfArHJgcw67WJadJ4EHl8jHYW/SBD5uXNV/SRPGT0kTODruOmmZI5vbKHcp0uaXnrxNHKwrfzX
aDhGMCgD99H0RkYmmAEPRJOEehDntjUPJ1/SXGQGuTFG4VflOUAT0nyGVJSSmm0wml/sik76pha0
GJdPGa4wFshPN57kHRONIQlu0rTfTbR9NODHtw1OmqFCza4Y2hWJXQRg4CzEtN/9/7VM/elx+oe3
xoIk8tFb818F8r3v8se3v/HPd8YO/oGEHaN/XwJX/yV9ZC5PZgnLkdcFWPEPt6ifKlLS+gdtdX4d
mRsoBzpH/Ocr4/FHHkwEjaXVOCQYTv9B+vgDOPmvV0ZfDhwqD4SchWIVhMoTXAJdjqWkenG/JZT1
2Xf8QiKM6afJNpp+2/eZvTyhRJ/2+26Bx8hEefG8FyDgqrq0araZvVeGLrvyxjdqSqAg0obZfpEn
82NrYr26gEBXYhVhGs3xaGxGBxkSwFsFPobIJmQU+jeoCwG3CWNTGdNj0mtp1wJ1TLT73SVIbT22
4EQ+OB34My+c08wL2k0xzQbZVjVmnUInt0silHZ/eZD/BilyAtp0RcAISWts8T9PS9KcrE7dCeRO
utX7prppRM6ujGVCS6p1HSe/ooEb8JWzlVbld7yu0+WBIiHg0uxkaLmfCmGH+fHjS/qBM/v1gTEU
AMGL0r4PsQB02MklycyecT9q41fyEC+/Um4a5+erq+ngnN8infKQMMf8EdK58jHVzGbkycPMVHX+
XM/dwrxGDnTOzgtz7GiyAYdZh+1azDyKXd+vyfqUtCIy5p1A61hcryvpSrIjQnZeE5pxNzDs//im
3oPdoHCwyMRroKm03cRvEHuqXwQucK36ZgKgEp+8KjXq+7KI6vUPGPH3CDP9RQDQNXHA0zYcfN/7
A2KBa0qzdI5etQARkVWhx+rSCDN5wxEZyNybqas9XQYIrzD6De0POd7n+AD+Cd/3Hg/040qA3sN2
8xgnCHD+768E1OaCMEwmXsfOb8W1p5YMfaK2NABAn8cob3jiP11kzmyfUKKPWazNT3HphhUbsi6k
81IMTVsv22ZBcipnCrdGy/SH79Kb8JdNyjoTuFyYfBoLi6mB/f7ubNrIuUo9+3W2cDJ0v6H6wrzz
LFID+y6uG73ExSKG4U/Y2N92ksceEvofyAAaz/f+ix1sjlqgk93LbDL3AT0itfBAZBspq/vxpj3B
C+pHiP0TDExQqewovK3ff1dW11Y+0XF97QrXK+URkaXqsbB7YtSmR4s9VjdzsEYmLm5pWwlzhyFk
vj5lnVTKCcuCgIguaRaVwR1VILj3TTJWdnGZMxT2lyMAdxdf9o8v+rcHo1kJ9CpAv1kQp04DmhUg
HjPbZvWCB0bLVWCZlGffRwT2EPivS1E7W0hICIr+abF+fzDafBD3b1JBGmOnYSsymFaq1jO+AjKx
bGRTpAesdyOxdaY4tJwCUagjr0kun7FrQRJ627QtilKbEoeR8YGR1ISECnKva/81rhhy4z0rbFBl
oJ7R1v7DKvmnrycXKIHd6ixSE21Pny1ZnWrLoa2/Jn4KwyvM/KVfbzsxt2yqdTHjZTwEnerEteFE
KW9TV9ERMZjOLwvBMsjdeHlhA5bZd9FpQD7HH7rRDNgtgGPf3wKwGymiizcPsfgM7YfhBL5zMmen
jkXf8XSqthccw7QDRp5IUkY6RBtdkvCFNnR4/47GZT9/AZNEChHS5o5YCwoyhyCPt4losr3tNh7v
d5NM6XyrsOMGVTcNVmrRyYi69ZbXP/BAClVszXatM64R/5ygGhgBDtbnvKtVVu0GMRfr09o7cnwY
20aM90gJFPxuUmVEEFTYEFtlikmPna/GmSDNFxT4lMGLHvl8hhPWZpYl8R7fD1FR00+ZzW8KK434
lVTIrmQoA/64v+snWXKYLQ1mhv2ma6EVLLssDvhqI50Cfn11wFnUWwPQt7hG5BdBooZ0fMSCcGxw
PHeRMT5M+MdWFwl0luF8mIeZvTT7TFcWDcqylgt/7HCgDs2o12cmjRubt42WUt/Zm9qtVJ4ff94A
Jn0Jt1pBEBXZ1qTEYEE9s2L70aPRQawopWmUOxoEgn+hDItkGEO9HNLDz89oFAL9OycFsoFKjA0t
cQ6dZPVYg8FJF756VgnBkU4O9xS/raqb5xMr5/lq4BemqU/y86poB0A6VkJfptw5qBpk3xeFYDnd
NVAq3B6BXm+XOug5tRz04Ng0GSbJ5X3Ve7WU+8zRbmahYkrIOzVWQcCuiW38CZaNM5t8IHRibLn3
aEPlvnNuoAG4vDQo4bCG9TyiwYyQl8lo85NfmII1WZEWLyacmKsRAeB4ZVzub+n4OPzZIsgWuYks
UGK+ahzEx+Idzpz6uUt7JArs2hXpf9TG7Ejv39ZpXH4C4tQ443nQjS6fwmje5VVApNrnJ8b3SJWH
LfxPLmnh7vmP08DEN9u6QYJ44wbuIK/g4uO3VW+dVQj3SNHlcHn4l/s6b6PcytPrjnLW+5wOLj/A
mFwkl5W5gV7jZixZwWGeEHkLV5/Jcr0tSAHdY9bPLusTm0JvUZ1ajw/Kr/j/xvILXmCZ9cQGUseV
LMOdUt5zFIlWHTy0bNRz1jitfqXdQH9oi5gsT8LryBvRT1eWMz7IFOeHcpfUUk9ExpnZV3nFRF0X
hE3bodS2WcnF9K52UoQctyCcVss7zj68dpyDzAfgxmkwbvGDlToyJUWCCp8wjT2CyTRz9z1Woi7k
o2RlFhaPIKBuvWWZ2f5+B07e3QXlhAoTicJUCzA8GFm2YWL2CI/DD8ic9Ka2EL/vQnJ1/YQrCNKm
tafz3Y3GGbA2XdViEtHXTJAL5pjTRQ4Lj2uMjI5n08DWqL3nqrMYQsPfzkC6fQrKJnKr67qrg9nf
CGTWpmJHICbc7Honzhb6qGqACh0O5O0z3Whb9Mkxoi2Miit4QMKseFknJuiJDrYL9xxkc74yQ4SC
myTxZV4ngyWv+zno9OZJMx1SZI8tp9rnC9T8JDRhXrCHgEE2eXxRa0dF/FztcWgxf/IcQmXXANdE
hZzxKtX3jAD90Fx3k7AJuTQEB54SnH6bswAL14nPCjCbZpEGFp+dyygx6se92auJ36SEafizvo10
XMpN3EfvEKzXGWHiDjHhSblANaaLng6duB5ZRd4FywYhCPy1aR0cQXj6zeJdYOnOTveLbuXCk9kY
+GrXKmaun3DJcQREBnGDbRl5jAZoLRT6kIWr0LAdZ4EIOqr9yFISHxY/Mdyb2VxaxM4JUZ57VKiR
cUt+jd1DuJZMTmnvwbteXkofGN/VzzqEqK8XZ6obpw4OeUtUBdmQZMD0zoYMACy9FFjXW5B9VbRz
IZs3n6Jm5ubTmsN/2QHIkFyxzCawr3vcjSQvdjaspNNHUBN6BX9u6zJlmkqQcWtGGJs1nXXiLGqM
kdSmM3wOLYsJHWvsyDZoQYYsRUyTWhpxypvr+hFc0nBKLKmubfwcs20X5G1vhHK1FvE3/idFC6Zw
Lh4CqMEZe6htUqCAlRqRvK/HQb0o9ACNizYuDfcq4kqdDbKCafN3SsxdGYxWdfHqwtBq78talO3z
hAjfdLMGRoFxgFFgioAk+aSASAB11iRuZEcQWJ8mzx+v2yaJGNyial5al9iH0EJHu2e0oJK3S0uQ
nxHtYoZdjS1SXzhBjDqlX9tpwVhDLoUdhKo1lv5LYFuD+0kU/eLC6kMqa0YZsIBMVYcKnyIL/O0S
xf1Zn3CSFRu5FtO6Av4qmIXsI9ygtSHjEg2h6POriXGU2jNfjx0IBca8PqDcn9QcfKKX5x2e8H7o
uGBcNgv6rjVgiLjvgi2CjRLWu5SI8iByEB+hWvVo/ZjTeoERMjRCa8JqeR+p2aoYQshiTbGVcjzj
VuV16T6CUwNtcIB8RTt+F9TmPD9oVdj+yuj6yrh3Dbdbn3qk64sQMppoH1eJCQlI8l4gL3bwUXpe
59AcpRLbgDEtcqppj0LhWrt+WYdBXjt2spHt2jX+V6vM/Oo1sVU9zttc9EvzLaCBDYRtkKqWIdAn
Dxkl4GeN52+H3PQKcYjwAhXXuEIZORMpgcRSkXxL/EqPjTa1D2qn3lpev6xg1R0U3+Lr1uZmstuf
2bcJsE5Y99iz1EBTJoDCHEuqdADAPELeVMrdqmhqIxBrJvbT+XEZpUc2FpkTL0yLvzD7H2X5jAyq
deZRHysBgYSXu/F1+thygPM6JK7QEa4EwkAoSY0lsqI9jHOAJ/rG1ORfrE1skJKC6Ro5erykhIqz
xRANFO1hkZLP3A9erbM/sAS6cpCZtXK1izuWRXAYmjIVn72qq7gUSyGCHxxio6fXoID8Eia9riOz
99FfVPbBtT2y4Mkkd0MTFC09YlnmM4efLiJjipA5cMrOM3ejBQDWOQauXZASVWDEiSnlUJrcKHkJ
8p4bzytbHRDLwuaMnpjekppMS9CzQKqC1lVs/GaaudIWrVK+ewA3VuPZ4XqYxm1qzAT5MJirEe9S
59V4hx9QutJxMndlwa/YmRVwRRX6eFb7HMBN5leCaCTa2P3Qiq/T1FQAFWxAPpcogY8ci71SOpeq
lNQpSxL0eo0wIBa99X0wOkwct1NhjQNDU6uibxBKFc2sbQBbm+Unhi86RfrR7hFdqU+pnyeYyxxw
BDlv6o6FCND4ZjDkRAYLqWJg+/VhSUuKDiZ+LCxhJtNXMHRGwvb550qA/gU2MShEd+gPVQmfWJcM
q0AhWtXiY6dkFHorpiATqVnKOfI+4+1I7+ntMXJgWtYT5d/QP/hNhB3O3skqYIvHAcsxq72u4nyc
ktt1yswo+DICGMnyY6JEXE5nLuno+LAyYeeurFXp5lPbDmOanCnmsXyW2WMhA8jQXnQh74uGzVLS
rwOBkU5mK/stKudkKbEd6Wx+ZJDYekdTxd3o3659YtcpvuLS5HqW1dXvgYMUN7c6It46PhSdq1+R
pmx0wwufB34hGl2dqFkFpXHaWHqDOdEAAfbQ2LIgz47fTtdkHGMOzQF8GS+U4yiyQOHAkj6OvdD7
MSoycN0bkxXIvkcrwJpFy9Dq3yYradfbqfAlx6WVcF32Bj1rnRqiHRXrZN5R+mrfXo+893guBdAX
HmrbEfjKS2dGxuzv0Z/iFM1wS+aAhcqGvQCQfyEnyPZu6+q9W1R2UF2VkxWP/TYuOh/ZWz6gdEhq
pxr60mYwxpLvqtaWWzDVmOpmBVLiGTyumpIvlkHaPo/tkDpl2OWD6gkuC7ijS3ey4D6EEC7YZzhw
6CIwUx4Vm8nYlwcCIoD0ksKT59wv3rpcOJNN/SRksMzjYbaRl30eE2tmUcDo6cyni82RXKOr/Za7
TWfkHpfdz4rYX4GnjvsZWh3VVxU3Dj/F1Czge5E6mF8AyzXrLcqZJnrrCehKfzsmbdwZR18oZ3gQ
a+EMxsaYLNYfYpouukFl6SwMEx9d5Mug1Yl8rGr2R9RFMU+tL2no1tvZN1ASTtvRq8hRAq9en1h1
HXHh3FHznjUSSHin6we2kwD2xAe10apDpSImi6NifI4yTCVntv7R8q2EUiX3yaPeXr1qLHRqVRgl
XihoSNdF12z7cez0xqgm3T9CK/WHqCxM9Km6Md15rlBHjVddcXuB0bOQkwXuCvdLB5balRA5YNF1
mbL4ECXVPNzhXLN2Z/4wQ8j3ocNAxR+k4ZIfwOMYCZ0CmCYfE7jwmoJD1lQ6E9U6fsSZ6a1qxHoq
5y1toAUTpEj4B7Hp6FzZxS6IR10FvhUWRbTqi67XeYLMy1u2aGSzv1LxuqMPxndLkWSy+6ekqnik
qTXoS0eHmJNwNydD1Pc7YKnaxUrRHOEX14Udtdi5Dlg9j9HAaiLvwHSHwki7lclA4lT5s1PPukJn
4q8jR4C8LmtYWrnelR93jf5NzwivZazAGehIxqAn/UCgfcgjB8X0dY56XWeOiYEA/NZwIU8HYTe0
3O8fvvK0q0abCiNcDzdc10J04LTPuqgKUaBe9F89MenpzdvWKIDhc3R9fHe/f5X2PrAR4mRgxGjq
pLNqY3+6jnQnvqZupONTLVwHJ82ZYE3s+vi7fnQDf+0fW7SOJbx0mwGo+H0qBRkCiXhUt7/OTomr
6sWQaNDuxutdUDYbAKAWZ+EqaoLGgL0gtK5hLBofLZDepu6mC6EnGwElr449b5H55+yjamNdIlTS
AzRyKQWoov+0047GB8prboAEIeW4beql/AWRNbcRHsUIMj33qTVzHRxQuizkcKWE+nilfttzaOUh
nYqgB2N0LDFOngppFLBNEqjnIIERthyjxc+mJ2uV+hURUTz9ccudjlAQtUI6BOYX3+mhv3byjW3T
OX5M//5ZQR7h0/uZl+12SIns97ENdnbZRgH5PsnEws/fClua7Q3RDn7Fx/d+uiOZmnrIQ+qpKq8b
BPX3yzxV/TwC0nf+pidB6YjBFV0qv5K6nP/4m05XGZqbyd06CHGjfOGcNq9zEkNo1pn1N0gpmV/1
qtAHVJpRqR3Bsuis8eMvfE9RZ2gCWIK2M0Nejwkf7aP3t9Zn/kowWVpE35kTJTuIzzrMERQXnmvU
NoC4MB7E1CvYyNzDyG/38QX8IMH/+gaSaoFeRB1RSlAVv2kxUCUmhaVkBWTIXOIK9Sk0wXZ0PZIg
O7ylLWOb6NQYYTYdv382xQ0PqqazK0UPavtselucMvN0i4fWPxIlNFcDh2phLfyKI6FDwszvtj7m
DT44OSvvidZy8vRhOeKzPdbbJDJ58bGjZIaebXsJ3/PFQkZ9QoIhp0W380nm7f4sZbSMlUadGzq3
AvGr0y6jxcOWNjJ65TwzoVJyG4mwBR+vsCnnsuRbg74jtSdq5rmtk6YMhVyd8dmWTpajrMyIJGYH
kZT2WJy1dCbtcR51k6UC+vcHC5TfNpzE0AklBEyibDSkTrf2QGWRGDhXfqmTxiFnjVWvSyDoFzoD
+Nmy/viJ67fl3QMn1KICxowGEQ5QdSdzZQZlsI47f/oSxEL3GAGZi/xKK+/lxrXZmVxB6BbBQBE1
W5FOCo0Cc+0/DYpO79xBhcwkcmo2F+/cqcwKuhbVxLNMvuQ17c9z0N19+Wjnk91e2l1//fE9n0YQ
h+RMOnSKBLZccLnt96+ZsEzcslXX/T02OC88eZnU2yLLlM6sPv4qrZn96/ry6UhwagFVyeTNQbj6
/XdpwdiiqEb7Eci9if8M7cs+3se0Ual002zidIBKvJb8S9KwYV/O6GQ8kQp7mHQq2rq0YCh59Pxe
TU5BHmqtrk7U05gKJUFlcUHZOUt0W2s2dBvA7zENTc5GX+g2cV4yHXkY4Txzc0bucRbFsaEnReCT
dLymIMjn5swwiKPFvqrN2H3TUH+Z/2/8rf43eIqT9WYN0JdElhflIokS7+kaeGjBB6XAx28oYZXk
3C+jihzDDDQQnz5eb60P/n69CWCeFAAusEgjjp7s56lW9FQtN3pASeHHdw0erdN8bHSqPxDqCUFv
s/cCkA6rUM2V7pL+/KkdofOmFAgmi+u5UvczqQUVkc5Gi56OgpFnQGgRbVQJvMlUlfl0WJyBgmmH
YgTlcYr/MGXJz8Ef0yI9RDJwfubdWX1z5c/GutQPfPUyvsX4MR2Xb62J0aID2m8NL9FPMrPIWqZQ
jgT+egstUDeWf47QeCPZu9B0dfEcobrJBy5WOdEC+XhJ/fePT1u7Mck3teQyYD1tf/d+Czfcweib
KnopRkd+ztoKzQ6b8ehR5L5y6fEn/T525+Bi8dMi2oKfro6lnRdPIy7n4w96BEPT2AkDY/G7EIXI
5jGifu1ucWEcE5TERvuYBtldyajtZVSQKEPRYvi7YZYjbkYvqi8SDBSvOJGSlWo9QUzA6DLnr5U5
8ngetXA4MEyGFLula5g/AQUERd4XMw4PWA/cupxKGLdjMHwll3bc9mppdszEi6eEGT62njZTgkz1
tPPqfGKE11vF36AmoL3MP9xe18bEpka18sHmfH5WCbSpMGpFQgsj7rqDnVXVwySd4Sl1HKg6vmnA
5jHo233BCw5/bEO1nyCHdqRFwAWzecj2jAkWtUHJRswISgSpEQ5uOZ4XVb3rp2CkYZNk2V+DL5D1
8KMBDvXU1g9rNtAScy0DwRXDcDfouN25/WJ+tZe++xuEt/sItxdhvxl0fy7xinDTJb34eEe8D9Zs
CMbKBDOPVMFFSucUTgOlPJeNF1evPC/Ic3aE2aAoamQSRGuKx4+/7P0L/fZlEqCcPubJ4ZyTYB2t
LqldG1SvCDCVYIRm88Gq6K+GZZlfja6DFOiM2vAdI0I8ED/+7t92/o/bBKvDyEbzPU6CyeB1QZ27
bfnaVNrUwylUPiNgYgF8+/iLfnzSv47hH3eJcyrAA2195gSnRSTeM7k9gpV5taaad8b5odqMoqGV
buekkPeVXUb3aRcZKjQLL1BbZ1RpcRhTD8UQ3KSQ1Ul7cdOKNjivjEY+ct525ElD0T+VJckLjjQl
sqK95d6ZY1Z9h4PkX1a0Z+9Ge7H/CjLq1NCqLROCVx7fOCWOjKEhS0H3JmcWZ00BjbU2WF6zGuHz
rBnavRV75rM59zjZ8vz+kAudgPBYEp0GkAaxLhBt7NOUwDJkN7v+sr66g178JHWSA8zh4jiv8zMK
QMUXjFPm7YA0LtIG2L4ecaP0qu3HT8bT0e3dk0EqSld1gAEBjkHfeR/9LAQGGB8k8jUeGBzQTmvz
cNZSrtuOKUm/HbGKOcqyByOPJ2TJtKcujzV9q6tRCTgqhYyNm9WK3aODxAPziQi6Xko/fdPmxhUw
e3m5OMsBTx/ngR5ocVMbPLRQMBhbNms/M3bJ8PLaSIX4D2kjTLjJTb8vIkuvHYleRU6n+JjGtbop
vR7Bgzrqhq9LkQzgke38zqh8DggxW9PesfsJfmCbxg9TESTZJmlMbiCZLWR8+pgRgMyajEEIZ+In
1zP8yzRZ3L8sutoRojG5N/9h2+u1O11bFO0p9wXVrDzVS4Y9x3gN12B82V3v2mic7AmDmAUr3aYy
kUzRDNCPH+eJWiy7SlJmgbrV0HQgeKdYcbxHirbk6PyWqcw9p20GkTIaFuOCRmW2ZxDRE+m9uH1V
jlk8pfHcX6b479wZY+DsP74W8fvWItUkfNq+jZ6bdQoGbOH0oPVSVd9iiD2oc0EI+rtGNGDcNngc
ho1p53Q4yhrMN/5ZUB3RnvCOCXDYLX2SALm+Gs7Ntq2F/Jz2xahbv7TQK6NLrnKRdsfGceZrMSTx
WYw+gYtAiqbsd/CJoJMqsxzC1sIy08dUWx0MlmWf5b1xBaJ/5BcmaWBIlyy3C4JHKJaiDrKPJ05v
WMNpflky5iWjdMoRYZymgBI0ThkzXIaeT95IaUou0n3q7bk6S8rCacNWApdhJzIu0iKz3a0TpBUj
VxB1EHFn5kq9KIp4g72zuppQ9MWgPVVo2LN+tYXYlZzag4lX9F99W6efh2rqv7upDRGoGzN4mB8/
nd/jDzslADQHdA2ph9/6eo7NJDSfp/wbLAYTTjDCJ19BeSxMDXlk1FTyde20XnplfF0QVEZ9R4wQ
yv5wGXArTt8RX0OQOfr8wKU38D7+gJTqym6VxbeoFMuAqjEPRKDnUlymhej3JsyDh6athv0i8LZT
OD5+Sfx2VOwT/Ln/cDH/5oVFJ4PeMqEDrGVgv7+YtRyQv5nz7FssTfGpEVZ3jzKHgWYISQbn4nA9
FE1/rtyqPCtmx7rqKwgXoSz6+VYb7wJIrqbxEkkJ5zvI+cYL/SbNP/3hKn9LGfA6BT7PKw5mmqLy
ZMnGMlrKoHGHb3S9m/hRq4p3GzqJSzh0JlbFYoSaN3UrdGy/9ervCfz0PFwjW00HR9bdkxcU8aUp
p/zRxtaTCQmnAMbtbcFyxxlGqA3j3rcH/b/spIdFfft//+f5FbcoBFcoUl76X5lGSPWx5f9ndtJ/
tTlYoOfu97/zT8eY4B/CBfmLmDmOF35gsml/EnUD9x+EVVQzMb31QM4HJHg/qRZQkJhx07F3sRUG
9q3NZP7JTnIgLiG/GsD8RZEdVN5/QrUA3v3uDdYtSv6hcJIWEtxcKRfxa18Y4IjtKntwz7zC9zdg
8MF3VP14WKNkPscRDp85FHOWDapZy6tXd/LSy90GUJNlTfd1PZhsW2U84+FpXuUgV5lURs6DwMM2
prElqm3cufI6KcbufsnG9IGBeXHIGaPChRXW37WKfHgVMjsH3bXrl675SossO0KjaHHBzRgcM6VQ
64up0AFPo1jQapxz+xNdPkQwqqK6iKRTHAanC5kQVVc1Up2bADO2rZGVybk1drgkpiVyAyXCD1vb
iOV52QxIiUTFfANdt8A8z9dk/BhlZClm+44RanAN1M28spbUvCIBMjA/qJ1mTyQuDky248/aD/Ma
i7xbaxbDVWSjAmSimGMJ0ChV4wZGaFLzfidd0Ja5i9j4FjjqTUvr6BbKrIvDigT/43pzF7ZFOhy8
wlSv08SXODBjofNjllkNdf7YuBkmiXPhZgdVztkRTSOcFdypRE94sagG7QHmZxrdIGM13fV1ur4w
UV8+4x3j3MU5oG1nydpr4aCBQqMt3dAKSfdN5A0X5iyar4g6zOjrxnKPouZ4kFbObaDDgkV3VRzH
6odjtDu8GoETpq0HGjNQF3YV4//LcT6kIIZys662nRdBQVYlBsLGWZFL5NSaev3LBZl7aJrR+44U
Wh12WZ9e9MKdDvirRWd2mZS3TAZWex9Alj2nlRwZO8RZhgsFTO4pXtLgi2wEpOlUqPNIiemTgsf2
EERuCitUmFdTZ4K4G1on/Svq3e4yG8ziE4Yh6lCS3QXhBJYHQbJCQj4pHOduxY/oKkYnYg9eBFlq
Q/lUMKmyaAb0aJiknTNeCgZ/t0HLXqGeENEmW93iZZhndR0JURyXeXAuBC33Q6lE+mXwZfq5UYkF
oEB5dyUIr+OMduM1s17nwp68+tjiWXLTu3X3kK1OsJnLrjgrjQGpuGiKwqDy/Gu7UfaXitb7VRO7
+CrS2DlmWYHkepl3BXk1om2Fmi7sZHLZjk17RNR+R/7UPzP0MBEBmnNrZ6tIPjfO9M1r5vIsXtSI
BreWkQLCuKcjgZAj2g9Pjpu/LJOjUEuLXfuL9KuHGq76U9cp1N5MNKjqRKDZhy2Qce4ZTK5CpnDm
dTJSfSMpLJpnhEGzW2w1EBuDehS8pJGfHKqRvxSvafGIXXYJsQqAsUlD/CKLeYiT46RnYijwrXWL
EjX2rv9KYjG2qBRaDwBPzmJ7Euf11BwYIgJFENC5w7TI8js60sW9FxVHsUz9uYjW6szNy3qLUQAy
HgTLL30dpGcSLdk99O1my9GOIEk1Z/eqg0q2Imy4cXIKiDVZcg0EyD+DKpsfJXXmnbLLesMDJQVs
k9zekjyoW3jKmBOL5qJpGQdvgmDv9Vl5iBAEvWICimpncTdCkPxs6D54LhzrLjNj51iBve2ggnGa
V+bYvkAv5kpAtU7mjHKqNeEtW1iDgaOm43/uJRjPUJlrkYaTXGqgDkt8s3Z1jthar9UrFw8z8XEW
GAXTlQzjaNkN1UoCutbDgJ5tMD7GK8KJYZFTexdt3BDmqP/CQLXmRawadbVUkbmzLONzhjKNFp/D
TRwGNtY0AuBsABME0ZD0r9yfzLOCxvoOYHwT2kgTfC1EAhKuToI7r/TFWdch7heujNvv0t5AJFH+
N3tnshw3kmzRL0JbYAoA2wRyZCYnkRKpDYyURMwzAtPXvwNWlT2J1a2y3vemzFQmJTIxBMLd7z0X
RFgJSVXCIdqTeuTeik4W2JQKU1wPbiV8NywWBFxuLrcIO7zPHm+N68WK4y+tayXnYhm+MkSQB96I
QEjTbrjuIivhVhrTc5fK0u9nzTsXympve+BNlxRZ2WctTPLrLoMzCN8+wlVbRcFikAHG4NX8QqPM
OEjidLYg7qodDCrjx+JE6jLSnngBzre+XNRiPbH5Tx4RBQ75RiYZBo7Ui/YKPTTSwwhPrB7Gt/pK
EB49C4pc1EyfhOLUlzCTAhDG9babDPfKJfowpdcBHg7H1siNpo++pzGj48ri8Z8jU+3LZOpXSWz9
mKtwn+Bo2KJeXG6zwbS29YDYeTP3YknRvJRAaaNpJ5tquNaHyDh5tLW+jo2RBSN+FkTEvG4THvGr
jo3hgSk5gsysab3nTMokKMpRPOVhGx5YmbA49UYwQwq5XcjI+FbjIjrVvavtkI13NzgF8yOUrHAn
rai7y+fRfWREG+500YhP8ZBABYDmpvnzrMmdiRDoup0buEvL/E0siuWf5syC4HqyIsJMRj1YqG03
Rqdd2aUwaDKUbTJRKoJmLgiSLkHfsqIl4o6B/uqpTNPoQdlsRIAvNPnsA+Do75qoyQ9VzCO9mWon
YwPctRQxTug2b15bZ0foz8bGmkbtnBgFAL2yuB1IED/0tnq2WzuCl93hgXbVqF6zXj5jcXgRoXpD
v/nsVtN9qS+Fry0jXU6zKY5t6cxbZLQPRhPVpzp2nIcBIOln4rzKb6TtTV/Qyjy7A8xCbvUEo1IG
2otfoU510zUD+XAS8oK8sNUCdrwh6FvYhBBXvbVdBx7nCXt6oMZJubdN38yYa2T4ppLZBOMxjFw4
bUbVudOIEoa9IfZqZtezxzxeXRJsGtVzzQLK3msVz09htmsQyhcnMGNtsPbcAzZ52ZUezeVJtYnz
bM9285XmRZTehvTorpzY1tuHFXQZ7mGwEO/kT924IOeM4Gp8x8cN0stGI2dv9XgAYltpSVYhGkrM
oNTEvEfvBJFXdl86ANPokaIcwgdXso+sL5NmjAeZ1I4/F7265m9OOy932E7m8SlprbPyDHi2Qqvs
TRbxltGcQTuwF3kslzjfxlS4J94g2qcYft55cnLdx041Xw9x1Fy3XM3T0o+bPk7GFyvz5lPrSQ31
lqb2hNbMhHGu2y1zMdQGRkB7lSRHKiLUT3MwVGGP8BwbG15gFJPSFjgzrLsCpn+QgnE4LhYCYxWG
kLUhfJ56EZ2lnuc+9Pn6HIeyD+bIab4qU6LQJCJ+nzRDssNJ4W21SITbNskrUghgQW8qAuY2PfpL
H/sUKWWihqKVG8XeFqF4I7SNbXSNBXFKiD419e/Y7aX7pROKMvSbspwmsx/Dxlo7mAyGE2gk76XJ
/4q4fyjiGGyueIf/XMU9/KAnwnzjx89l3J//6q86Tv8Xk28aLWuHgQ/7q4YT/8KWhFkWYQQva/77
cw0nMekR2oDYhirrJ7u8af2LC0xJSAGH1ZaU4f+mhmNM+WsNt25jV44FnWCESTiWP7QUGBuZWjza
5ZHBZafXe5brKB22aJTZvPcFpqgN1kJjPPfGPPsFYNVA7yZzjx/UOTSFBZLWDrtiyxKlX3eNJR+m
TDA1SQTlWyTJwBlb5BORnJ5A4jRNMDN+efF4Ro9GLXJfefYIGTOytk7ofFdl3R+BO0Z7m4jmQLpE
w+thxsZr6dV+Rv2IjtG0qg38PQiQcVPQt3Yh+6Vz9WTVjftStl1xVOgGd9COd6pznED0g/AHisob
nTf6oZyT/MGIzYEpAjJZoDKGrJ5i/C57Y9CWUzfQQsY+JuVr6Dp1vAFInOMBbKPoUrVz/wgvwz1P
6SLu1dgaQZkzalC6dxHYFAO3iKKvedyte95sOGAkA26cNCEEKpI4WmA/hzFhScHjclehuuftYZQ7
SWA6UIBBv2EmdIrKLLDpRt3CA6CNGBq4Q3i1bvOoA2+YNfanVpjAzxtL+IKZ+RlDUHdU3aLhRFr0
k5XF2invoMhmRrP42PCWoEtFdWkkY/UtZAMt3YyjetCT2tpiZXfOUVjYe6vWi53RmDaf2i139WB0
FyfRkGgq44HosQlNp5LrnJbBrJN1dwtxRJtxlvlOqmoKtHqa760kdV5VOPl1OX8VBYARvTbTAzRR
Y49CJ/w84JLawdiR391EZvNFzUZ6iewi2+RAiBh6TX2xdYt8CJLYdQ+dbNtdw4IfoJs2tnA3jRVQ
lUNvar1Xty3Htwgx/I7CA4NVA558y3Nj3Vnz2OXnOa2ZG+rpI5uc+UWjbY2va7HFBbjDcOVqwAqr
QnCRE4/9Xx2tY1wjhGa4ZAQOCVne4FWtLvmoP2I+qnvawlZzICEhu5uqRjthhBhuMFp6V1aTSLCm
1NpEUyDncw5K4x29I5yBFHoPNlRG4s00nmSy4KgyBm+zTK25A8fn+obeRDGoaaM44DVJ/XIBargx
LCVKH257EZiA5g3eOkTZdzqQ9MlYiltNsw+e3WSbWJXNpZXGCyRZJzw3qCniq1rPv8ikdRjc2PtQ
c3Xt2GELDI193ptp5mwGD9HrtwU5Z7KlMFjgMU3dbacMtyAPEIXW2cI1W7q9erTrybxtXWDbakt9
/kD6XLr1WqVvo7z0TmPlGMXGg886B6gH6vsaeCRbWWhR0YE9Y9Y+GoQfZFMAbrrs46CUTuWcys52
Oy0o8G0K9r5k9ATFUC87vJ0lePkqCsXzEjdj7wPSiK6bmT77F6oEo2m3nT3rd8TOqfA7+3pem8ni
bVjhgC7hmtkKVX3izrWzjevR2914raWThDDkDNxET8Pb0cIZ8XQ5iOpoV/mobSpXMYzGEgdUlH2P
si5Idb3PxVzbL5nuQB2txKxHRz3u1+E/sobbsnes77Nl9tneCCda09RjThkMWuIBBdPDEC23nXHI
JY9auSkmoNjEkFSFT1UOqlOMjLlY+zhin4VMQwyvY+5RREkK2Be+fXXjuLNRSX+Gj2X2V1k+2iKo
qkHbRM7kRFsQ2vIGBfa0s62RP4qcTlRrc459Cdr8IR9d4wo0XNcCH2up15bCG/cI/eQFkDxw48Tj
uZ/sMLCz3CLVXJnOXjFG2ZNJ4e6ruM1uVw//EmEBYqhiV+cptuOrsK6dXTWuMrbcch0eqoGtZqCw
WG/6VBon12n3tlYyvnV7SGZ6JJNtG5FCvBNOIj45ORWMNOjk+ybeRiTOZXntxKq6dwcHo6lshmcb
nP6MeQf9xVoV5E2rB9laKfTvRcPyXkAwQsB5SVHBO2rtVFlyN64VB55oig9jrUOiBSvQJFL30V6r
FGutV8RaueRrDQMkX4NBNovTUIrw27LWOpiHgs6R0ZGlMzyAoBVPmcPEuis893nQGwqmfq2d0rWK
wmyzXJjzUho3E0z3cU6/xox/T/ZagVmUYv1ak03v5Vlvxjo4tLVqI+8BB4GXptsYJ1GXlzXurqon
bXZgc9qWy96Gs0Rlo4+jv3Ta4I9rjUjfl3KxXSvHxGSJZ3JqBzXZnZtxrTCntdY01qoT60h8W6+V
6LDWpBhnor3kB6z0bEpWnaYQSyN1rPle0g5rdTu4Rn9BbKH/GJRR0bOgCs70UD/ItTJeMcpbY62W
67VuhkJcb2n45tfZWlWrtb6mnmtvUbl6ZxzXJf2SMj1n8ZTsYREO11kFLdg2cnnIKdybtYIHZh1/
CdeqPgx1wl7TTrITWIt+tdb/1doJ6KaYpgBOHfcWSdu0R5TVvpBx4zcdEH0iU/q79r21YK1dhgIb
7F22dh70tQcxdhGF9FQICuZKHGMRfQnXnoVeFoLNg0P4lTbT0XhvbgjaHNPa77Bg8F7gYYkr870d
wtu/CSbNrANLj2mXTHr/qBkKP4DqEMrgTZy23tph6d6bLQ0sBn8B1gXSPzJ6vwFtRSCGyKQe0VwR
yJhNl4e6xboCNNh+MSaiGiYLR/MGgDQrQduSwM5TJefY+WS2qRvxyouKJIofOjnXyd3/9vdln/Tz
P+zvgQ+x4/3P23u8reWPb33yTf0y2/njn/25vwduha6VYSr2TrlC5JiT/LnHd8x/oX12BPwYHA3O
z0gssKkCowPqVKqCP4Yxf81pLMEeH6aPa9rsmpn86P/VHv+D9pmDIPIGpYqeXndQuX0UnNjAIT0a
CQNQxUiHaZFQN2M4wn7QP80ye3URzgBkX/ptCVbCz1LZkTs9ZydXB4ssevfBHdzshLc3u0wqPw+u
1SHqlLSdW9ZlodFcSQeP+9ma6JqUy84yCxHQDTEhnDTeriZdzvdQbfrM6e/eA14EeCu4BG621Rtn
2kQ6x6QohiOOCMoXrNsB2Jsn9uI0eBIYxXWFAcBOXyH8iyAv+OuZTr+jGpz2WA/tE/zXGkX2YG5S
dNnbInQ+I3a8T039dSAxin9bP+VV8kaJTOZz5SQ+ldmdjrEbCxC/R9ZTvxVt8ySBsWBdJ1hi1Ph5
ZYTICByo4LXObr11j1GJdyfsODWDF5L1USB4TLM3dMXTRpIJwU6iBVLb8KE5yQgMQ6JHfgKnQbhH
NsRdELb8rYEXoY8okF5uiOpL4ek7pFZb76qcBolsCNwaMusO+mW/Xf9laoUu21SV0iBaG+Uzp6DO
zX5r9/pyF1X5nTfnwzbvOGSOJ+TKthq+/kgeiWr4QuaaOMKY9zHrVty2s7Z/q/JtBiyKnqI1fDuc
aRFmMwFljIm/hbnGu7z1HtC99luzzDGggzzx8c1ygYmWYT80MJYikPQhdMPs3JAx5iNAX3b1Anl6
dDl75rpCj7YDn1d7eL9JkmZmjmA1XVA7BP3os3lXUBL4rfAeRiZdvpGtgXLCvhsSvlSUZtaRSQDw
Q3yDQRUV08nx4NMONf8ao8TgC8+5Tjo9w3ndGVtnQP8jQ/bii8GNpfIC5o5tX3M/v+G5o7to8NXz
MXkF9sS1X/hTGqIAGnStDMbeBeKD3dIvCs4SFTH8GYcsHdF0no+l7On9egO5RhVC29vvR34vKABv
Ndhx6Rsah0q6+Uno0RsPOXc1vRo0j9ydrsOtUq3PQtT082Me80ccla8k3nH9J5Jd6Bsm14rThYTj
YV648mPDc+JASD2NqFkuhJPVsIa6JwcaGkwQrrCruJlcnsb3k0HsIBsFjb9aZ8VrUY3GNhSE/cAj
srdWyE2bZ114mhkW3RcduQBoA6jhQOH6JpbeHRAEAy54JYKC+I+gEQPfIYq7K3bq5HZKA9t+Qz5H
0y8wgh0eSkZB52QkEoGRI3dZuYZ3jGV2canvA1OwELgDnTp6jvlW8JywRU3uhti+fn+8TPAJB6Er
YztZOW/TamXXK6Z9iHi6wMLJSDCHKIn3IH4XszSPYYay5/3aIuxZfYOEyAzhuoRwC5Q1QUom1HV2
2Fy/xcmWHd5Z9lfssrczHuUdsuKcHHhu5/cbYL3DecTvEmsp9+bMMuaRP7+1Fm85vF/mXo0ryoLb
iNlxvx3IvHmBBaYd7Jifik2PNrDSKb09k9XLTl5pzHIJ9OyN+RbaYJOnRwCy8wuzB8hb6uFJtKo8
sw2eru3J3rtj+gq+YUaVOJbnMDOyLQ1QxBmL0A6RzXNKvK9+hgzt7RzJTVYWZnnWOo+jA+1g7S0Q
GrA46AsDr8na4xMjy4bd2jnUx8G3OlP6Ti/MAA8x8RBG1x5Hif7bKQc3mJJCHASQuK0GF9F3Ip3F
beTSvRvcQ2XcxXShcIKS4lT3LCb4gQffJszEJ4wo8Uel8xQBECBrjxWscIiHeF+bDI+opveHdkjk
wKxQe+Cz41u75ZZobevOmNOZzCfN3djM33jtjNxMzUSQCf1gP6tyEaDjK8+TtKZr5WRvbG05NfB7
/fdzLT2CtrKCj1Q619UqJbvcqe8CDf8PZQl7Zyww4S3RJEWAty7fu2Hz1jj870KlIIRsUjQS1hNL
y5Od3rbfkDfbqMz0yK8a53NRgbzOtPhWG9U1O/OUDBU3Os3JROmm5V2uB1LNYoubg1iDctLkih1c
vmZ2XgwbyY5Abj1X77QNhJD01UhpkTC48Wy2ssaDHWV5gD+lTi9z1KkTtm8uoUneCr2iSLfUNhUN
JIwq6W8pEfG+AZeiYqGhALHInzMiZafZa7st47Ba92VDO6IO1YtGXtz3zhu+WYkgICoyp+zNbUwN
ZCU+34VoQm8aDz3hzjuvyOCKAE1rTJ9IFJ751Bq0IOJVFBi6G16gAixURybu32tw6K5zpGrsigO8
h157Arcz+LGKhhzgv2fiCW5zEhSaOWuSa3uQxryNjDLU7gmqZD7vyIeftmK3f+gpfw4+/VUO9b6v
WZ0upkSnhmHwo4I69zRjIVZSHZxkZspAKBGULpclyH2AsAOiCSKub5GVFPz+uL+Kxf48rsUklnHZ
atf74BvwSAeBvlCrg76Gt00jz6CZZN/LEe0UcMq33x+NDvFPOrk/j4bwC62PDr/zoyh9GSPNSpZS
HfKZG2TdCXgZQoeIwfofv+t/Tf5/KALIGXDpi//nKuBcqaRLXsqXn5v8f/6rv5r87r9cLhFSLaxX
DskJ/18EINYSGGrQSeFE+7M++EushSILkSecNZdBFepdXFZ/irUMPnDVaGJRQdS7shn/myIAiu4v
d5GOxc1CDkYv14ZfD+HxV60WObWjqhLw5nYZksiZppp+L+Jmubg0bnZVgz9wY6NheO00J3zgVdMe
56IMT1qbkJ/ZGoPv5I5+rmiJ7jOLPYbBHLkAe5RpD25ddIETk+7K7J93HOCH6QYIlvqRtuwXSKXJ
P1tGwza24LUWwf27VMKKp6A0nCFo2Xz6eiTacd8X2nKomkJ+opE0/YM57sNTyxkgFNywbE4D5/Rv
Bqp0RjxaDXV9nFp9upVhB75lpiQx+n79XXzvn26Rf7M6fXhu34/Hy91EZU+29d/EmsZKiERbXh/f
9zkMPV+xPA3o0DgHvz/Sr1Y8dHhcUYybDhkX2GspQn+9tosiJ7QjoOhIdk234hLnjTfb2t4F5fhp
MHJrP8dpeP/7g/6bn0eryaHs5WZyQT7+elCSX7qxKJEiKbmKYjTFxqQTgAQCNdnE/v73R1upzlTR
vDbBff56tMhzySwoUoIGxQiXq2wJqJxkq4/k9noPvz+W/qt8/f18gutc2eugD/6uTIYBwdY8E8mx
iafchLdBYztoGhRDbqvDhpzj6UbR/D6PdNIOS+4g5Ug6tvq//x5/P8MU60AQLEHsNRv+D5c11ztn
xs2SHhtFmlQA6rgjxDYMHzxZs+H4/cH+fg8hKyZ4xWCq6FrMHX89wW1DrFffyvRY68ty917B9hpP
cB3XWXycu4Smo1OCW/2H4/67H8nLDTWzlJ4jPzrDsyglTkqSSFSOzVBTU1EFmmqETplQ6f7+N344
Fo1RPh8fkmBRxQD13if5iWNgJeBRhhilV8K4JcCGgji6Fu18FVHDPP7+WB/W2/dj2fRuiNpxhGV/
tNinRS+1VuMeWuYFXUsVOsUpT8xBD35/nF/xBYhi+U02IGS0wO+3q/HrdVMSQDCo0uQYAulHRjSm
/ChrLg1iJ037U5wkBXEyBIkkm6Wt03Ariij+Bxvsh3tn/Q5YiFjo1hYY6vkP984wQx9p7J7vMHRr
b3hoGNEtWnQB6VKggnQJD5Pm/A/r+fsp/H+TzftPX1XOct0C8g59t3f+dDmHSA7VEjrJMXZD80ub
yuJE/3++hu8awwqry27Ta9VEHwe3o+OHI9niFD7l9F2XDBO+1aS2nLKwDA8R6NFTmIT8Z0m1P1qr
/9Ek/O++pw1CZR3Ze4iy5YfTk9lmOC6Oph3oEspXYHJW62N89bhEuRzloSQU1iF2RXMcYp/H7EJb
BecXlXR4VBBrrrweueuUuOa1p8kOjs2ALzpAVucM+9/fTX+/ayG+rDAUJAcYMD9+VTIhgVvSG6GJ
Lggxzcjyyvyy6/rt74/z9ycRBgSXDMKLy38/GhkSDUIFnJXkWFFg3HnJGtBWMh24Alxlf/r9sT4u
59ye7NKJ0ODtuErfP26gsebanTWlLOdVi7LYDYdA5DVxdDwqoADRsdZQfK50NTnPWlGiRKvs/h9O
rI6PhCfx19uViAOIG+iI1nbwR9BIDpvB4MkgwRzZwHx0coPFtPcmsz5G6LXuNAQar+89hSRR7yFw
MYHESbKKLiX9sCtU5uHJU2q+7QcPwVLXpMTNgoHAyGFkdHyQHZATjCr/HhpU+DbQq/3szvlyWXLg
EhuvaeUnhxnVyShc+2poBQtuV4zGva0y+UkSNnLoYTed49LCkCPqRHugJbHczVFoqk1exsNN0Yr+
JQ/x5S5E/F06rZ5BujEyeSO20q5PZdEQtloOdXhYOt3qdilDPVAXTrvuEfCcUijjGniJvVD/VqrC
fETXW6NRD99jQ6fQesuH3hoDfIcmlnAihC+RyZNt2Swtejskrypm8a66CFV4pbmGXxZsG8GtCpeo
oMSL1E7E0tqPFi27ACJV9911aC8BQXOeocO17j0xYNxvPP0Rkd+Vx+EhZ2h3rtGxdopOOc+LFdrB
BFb24qz/FmgeX2O2mdo1ydhhXE9y7cGrzPnCeyb/3ICUvXk/vaEc+61RxuKuNps4O1UYnBBRMv40
TwZ5LpcsYh69bZY4JRr9fbVS+nzFQJMVytUn7WtZZdyRoCB1xlO5vhxUUnPuZht4IE1SET9YU2J9
US1INOKdRHlrZgZD59Tic8Y4IZKwr6OgQ373Sk8V4WPYtnO09xYvJ+cIe9GnNDLNR0bfrUFOPOe2
MI3klRQlgyZIZb0w1dSg9tkdiZchoPI7e0RN7PcZkb1iaKabZLaGOIALkXzFqcXSBAH0sz4LK9+a
631YjFV4clU6Rv4cE4UaLJPOBkYvqoV4C0BlNGD65YJsg0xTEHQdMVLdsNwVtgbebCnY56gYMblP
S8LDD52OS+h33GBb0cX1SzxG4gAolLsXP8l0SzTUVB1UTMUg7Up7kHHGCYP2MF8i8ASnzAXeRUxX
MLUWtg0tb3Z96uiHCA3jFsS1TWB81d5FiASPAkHJ1RiNlo+GLgmYUOPkMMvlpBohD8i7woeod8AW
quylkXQ5MadlZG3bzk2xOPssIUsUU+m0F4zwnwndGkHdFntRzUhHMuJxacstvkHN5+ukn++8CTGA
1RIvgFjCMj57yXCTROV8gsi4i4Gl7EYVVyc8dBiFNVWTKzp6m6bgZ+WZ2/pAxfJgHnqFaNYiL9y2
nltoMBcmhTft1NNRHkwsGoRE+7xwzB1a2Uea46heu9q4ykmcFESE+pDvxj0DR+Fni05oNu6IwKvJ
xUIWc48x79WrjRdwDoC3tcIEgU1wnYEi5agJ96mR5IhtBrPO/Xlyeaup2vhamJhQYW9tBiO5jmUy
BhnasGEIr6rSiZ762lhgds7TKYZA7dcA94KqMOZrmZjmBU1wc6cneXfSBnp8yyLPGPNnIoCI73U6
j1yWxoi6H43I6sOsVykylXAImw1a6fSk07fTNyFunbPCmYRuI7dMAXzHWB7txTJ305iHipwww7vq
db25YaNkxcEoWS8yR+RkXM/RozLE+GmubPYPVVcjQa2HZb5kDhNxDIvOjuhA9zvo7fY4Id89xo1X
cFB20Zc2EveuPY73zjjPGFKU2q7vH4JeqhoqBDqJ4pZMscV3eNLyI3IVtgJGVoV+O7MXyeiAl1kp
O2jRTsJSVI6byAp5Izgw4w91SumjuP+Cgm3ejghaa4950ar9FifCTSf6z+iUm0AfE9QHzYKaKMor
F84QwDwgpalRXGlIAHZlmtm3Kxh6JyEQfenTaLxa/Tx9Eo6ndFRQhQnB9b5i/unCjU0A6TquajVa
gG18Mhv27RuD3tdhgbKIpoG9AyVCriEDb51tMbdPZeXapD33w7OCYP/WWxMqN1nqxoNR2M6XaaTH
vhd2gj4cdTP0FMV+DGjJoV4W73rSGnlH/gWuoYp5DOQL50AF7R28SSeAtNZV+6NmlrNlgDGfmh4G
RmEJIpHbkThHTz9DbynZwpQIWpzcu8vDhiSf0AxNiv80tmhTtDoEfo3uQ597Jy6q92my1RLwEsao
XkJd+jaRHnfn9Bpdg6aE6kRAUOBKbgEkSkjuCa3dj46G/s3th+3oJtZjNnfVLXhgEjFCPT2GaWNc
OIMJvNfBb4ZQ3w+2zY0NuxJrrPCJyzBuUazbB7txzLMXRbi66sX+FNqNThj0WO1zoox2+dK5L6rn
J7HQND7etMT0XQICk00W2u4+XrM2GPfRjY+gO34uxWReK+FWN2IJ2fbDqAKR35EwvZ0zrbIwyA35
Ps9K59nOJE2cqomuJs12qyAMrfyIb2L+0VOOn3tzVHe9pU20p2tv6EjGLHmnkzncEqk52NdU7PWe
tHKHAkCvTrk+9zxdPV7ntMjJaLD7G7ebpoPZkFjvJ557KKaFGYSLSXrQQ/eqIvf4kqrS3VvRULxm
ZePIbVZ7zRcrspsdFHya/3aRMF5k0HDUVEkvKc3bz05Xfy34aOT3lZX7nr0Yud9BpnwRtZWOLAKd
doxqxV4WvS06jLgk+JiwzSvEUdjZqnTLFU+2WWF8GzUcMImqMVzbngk2NIrmi+Op6hUly3BaSG8I
XI93IEosXBk2QZuMr/tbXQzda9pmrNl/KK9DDwkZ0Rd/qLL7PzTakkRpa0MW8hS/xRrU9z6BpMyD
je8whBX2hjazvEx2bVwno60etSgcXq02cZ8jhcdmU5YAtoNJLC5TC5tBllMQH1yUB01a88kwUPcA
KRu+zL2eXIusaJiC4BTawD2oSOvM0FnJIroGG+kEEO/pahhNuCrfJpNv1U8wJlJxAVqZB3k28s6o
0PuirlVKSnaXIOaxHTbTQQ+xUOlMw1TQW0bFcjYv0SfXJFjLn2xDHW0PrY2v0x3ivsw9Vh90qQ8Y
hsQOHDXXjZfC3hQ1ZuolUd+APy9UGIzkSq3gLLRu8jWEyYm5ji0O887aYP5ptNNBCjP8PNuG+aIZ
tfZmSDWeQ3eOHuwS34te8bETsJ5HHW7/xlB2+zUkTIrtpCA9tEse2RiH2z6UYhNnzb00P+Nkwtq+
sLyGechNVXzGfyE2wtXunWHC5+WUpIg67s5aNLlB6DT7ViaKzcTmBO8SGBEd+CKj3YTiBVGy703J
a5Ybcelr1MlM9PuKV2V0IErbIJp0/IGcyttTy1t+0xreLoNb5meFPBldYft6MuibwlY7N/IiH5Uj
7vOQ21mkk3412wXWIv1lqfnguFLu3pgRfhakUu+tPpmwrAP6NpQbXdJyeEMjYW6aBQOcHAbjhL1C
bDu6WTgqZmJpiPrYGNMw8zy3ag/OVeBzgZVBjc9bh43QyVKVtWXC2OyKse/Oop/QcenTPpPoVE02
XD5FtQTdM92MErhzbE3yYEN39wXTfEoTzGTKjXlBVOHtpHcCN0Na79y++9G3WrWttWrZ6xJhR9F4
X1tQ0Lt2ruVVX9M7WCJxTMfuTpEyn0hrV4UgkwTG2rLoToXWPI/FcqOy8NRX8rFuwwtLLg2jPOmv
ZLu8oZL9TFLivUMAOCFhjGfT/MUTybhfMpqUTu+96jYuu6WNVOBpuv1Y5QlWw8p4nTydjZUWscjH
xjGXAMIR1uxSVV9NsTNuSLb5VgyMzIyCrvbGRg28jUalvizm8m3CmCxTZewaJ09Gn6Df6Iuou2hh
LuZmpPbWA4a8eZNUibnXly3RLk8TktsDMctnu3kU7qAeGvQy27hLMDhG8cEZvcxvm0E9aUbrbqdx
6A8DNcxZqVY7tFO6PuZIF20zcZ5kZ5X7BESvG5AE0x6TRtIeHdO1nHC8eNpXo84WOmkza7Pocjn3
g621u7iY7m1Det+FdGbtpNU5DZ1NRoaKQBBvjOZV7xZdl26aeJhuc4P0BL8ymix9IaNOjjQu9LA/
RkXPHQ1ZoG43dDWttIc4nus7hIIx9jL2QwcwUo523aveQUmJMbzZaKs+QnYjJWfGKLlVRvjsRln4
Ru4MDyBHZcRgh+RUshWhkArImaEsirjtFUSrMKfPtM405kqFzyqiQAi1hhqjMoCtJ8t0DceXErgJ
5wt+OqrkxNEwijdSXAMoS4Zt782UHcphWRrhbvmlvlYnejINP9LFGG9SOetnoSMi0CNcW3E2hs8E
I9DkjixHv9c7u99KGygF/a5BvFbVKO1LHw9ryev1FWhXu+6+NOXA1iHXpNjXutke2dvz0Rp8DeJQ
KNADe8av4OgO9dUo+68yL4wgadn+bRjtMjBffDQx5bGsoxRyTkVGLeoGH7dxeDJjm6ZAR5HvKoce
wTqpeT/eu7JormRLio3JzCbDoC0cq3h6/yueWxj3QlL2V07q7YEMLAfDzOqXruipwabWoEvgmuPN
uLDt0Sg2mfUspfzE7HG+JG1sbwTAlN17o7jOUY0ZU4V8I0NolBdJLTZJEnt7jN/hqYjH7CSXvkR+
andfGGjzA5KUT2QdWe46Gi+3dpLrT+Q2ctVLuD/HEPP+ER3zdJtN7HdRWYjDkqnlMtU4J/2J/Poj
MY3hQ21T9jUDXjffntNmz1aN2l6p3GlRioRjtkkWuiI0L1kMEDZvQtF6QWUNNuLn/2PvvJYjN7Jo
+yvzA1DAm4gb9wHlyKqiK7Jp+gVBNrvhXSZsfv1dKEmjZktqhe7zvGlGKpZBIpHnnL3XJsusZP3r
Sjuiam1eaf6lOz3P6Cj66hAIIc0QaUEHJr6NOshkaLeJmRlH+wgNRL92jNE5EDHFhEw5NK8ile/P
605LEcENGdouS3XFYyEKdZd0EtnWMGnL50ua6BsAI76uRpl1V/TLb1L0TNlII77jWk3XNYlAe5cm
5co2ECAhHKl29dKKkyjs4L1FhG4g70YNjqHAtVkBna3zt4Nh+YNF5t6Dq9WABiPyaAqkOZ2HmGkC
bfZc6rwkr2xxeZaANHXHr2W4WCRW4HJn6GNkZM9KBM66HTUdc4xjZ+u8Q6ecStZ9onG8Njz6rOtz
48nQzOibMmyaShmryVK8ZTZp9SutxApwAm4HjLKTcQyYmO+HJKpfya+e0Fkn3Doke3MxrZ7Z5NhF
GPWN+jXHgn0ZtChuwxlDjj5AOoiME8UB37AyXdpfUUwAOQbhsdoFVWoeqVvEUxcsP2+pF/m+r/mZ
BlmbpzFHu3G+YU2ZJ+8lUMpXLH289QTMf0+GSHSJvYkF2ftYNPFQr2LSg+66ltcFIs0PbL5vvSNR
OxgppUfXfKl0H6UQw7ydHASKno6rA3Kfm33iDgS8FNCxqAK06gio4tqdryxa4FdNOUQvYsRiuVKu
Mg5FbOL5sdxo7xQWn7yj8nHW1aII12GqIeMRXGJnWQVjQ2vOaRxaCkRCDqvc76gJx6BnlXhKf1si
fV8ZRWr1ilks93QtkPXXVKfbXmd/DGx+qdhFhqMoCL55UcMXDrplDQod+ZfnNNE+jeGxcQ6Y1YW2
KASB6VL2+W4yQAuiTl5RYEzPkKanz9Ni0A4lB3KyS3nIbJBpmTwZm6w9GnKorpOx6x9StM7vzWBH
39J6CvaDkxQzBCaeTDYZ8lv86TNyQ3LlL4egjV4y13GqUApLRGuvpsG9Lpq0/o0G/D+hwz8IHch3
ZPjw9zqH3zE2/6m//Yfw7L58Sz9IHn59/e+yZ7KuES7gQKTgXVTPNPl/lz17vxiMo5kOW1gVIUwx
uvxd8eCTkL1EowaWwaDRc/lXv+NpUDws+bT8S/ySJga7f6N4WFTXH/vtzKQJ92amSVPTpfX+cTI2
G1UOWmzSLwhMW5XxtwJc3cSdnvn+uhoheab6XuLCDaL+2ci1MLPkP83mfhQoodvgrRF9QCK2zcD4
YWpdOzAufX/pVooZg4P9PAfNUQ75piq3cc7NonctR9AmrkARR1cNz/cdMDmsfeaLjbZW4ZTC+XTF
A4pTo7/t6Hw1+CzbxAVe7AwhcrK1NnAk15svNmwF4qbCvoJvmH/O0MIu/zjbdggq85NUhE6UMpTs
7E5wYdcdStU4d49IPCvMh3qHWEwT0qJHmfer2aoeZ5+tgTVxMYENKC188aZ1iPvRo3egoHOCM/UL
NMm+duU4Gd2BjrJZ5kfc1XdFUvWbqaJFpGHJd4MXw9I2MvZegU+gzs6MMHCtFaN+wj0CzhLJpq+L
9TCVnALz06RFDxnn3E2OtZROwmdc4PouLfrbWHoHJOJvKu5XGItWnHGLHekXfjh2OCSsqvpSTra+
y0m4DGd9/FLZ8Tp2e3ms5OggVm9WjSt5M7VNc+smLpmxnG+Z/20u/7C5YGkymAz//e5y/XX8z/6r
kF/n72VUv73s903FYlMhUS+w4b7QZvnOL+05vzj8P75nMkSzztvNb3uKTYS4S6a2D2YebCtnue/3
FNxAGDD4N2cr9b/aU0gk/9OmgnMHbOpi2GDA8eMsEcMD4lt6CxcBJj/qBYH+fo6ZKx6SaHAOEwaC
4T52OHHWepr0l0NadXdJQxANK9KgDSXEwGP3XO54UQ8ie9HNmM3EkSOGS3RHf03feXmFiDZoOe1P
2ngds5FZKOU57k5m5TyTSvlKk22F8LJ8GMAx3Xc5Y1SSgh/qpUTASkaJV7tFJEMSdOgnorK+6keb
R6uf+cZJkm4Vdk2nPwe5kbk4oFLzVFUc0+VyXKkXmZbb8MLRpWCyHW+6LidOkIZmGKdImdzAUgu+
SVNwAiBQhiPJUNLRA4PFkYQ2b/OK0qHbqJEyRdnUjucfimgT0jC95I3rD4pak7waRQbnvlwof8cj
JqhXWdlfqjyzV5SLvFA6ozQ5QZInzRQ0KIOnIVNtvKoKX38+j5HOR2Q4u8i19UlddCPy5kFDOq8M
f9GRZNq8lSnyrjGtKe6SLhAOOyKGr3CUlrrAW4XBljGw9tL3TMfwK5Zl6PaWcRS+DPTd6DDemnM0
2esh7o1nwSSKpiuKdIaiJVogvym0byoZYTOhjd/jd0ve0QdP1w1am93588nlU7GyEUZhdl3O+h0X
o4Jfgw3Fq8btIgnfMdvF0eJjgU1rfmRJSO+mUks16XWccGPfQGwV9h0xqkdsygk5kQXFKe68bnES
O16ecvimXY6jgUdGxcCVKPX6kjC9Djd/NvTbjhPec8PYxt0azUyJz1JhxojT/znwG8oXCDVr3h2/
DriedLPw5+5r/HiPQrOK+6QR84KrkkeczwFAqsHfJpYp3DVZU6SBOX18gEORPGXzYkNBhsawgYtN
yGnuhnlHET7UfMmzR4durawgXAR2mDstmA436Nxwyhr1Qldu3mEzCnZArK1vo2tBW4lESaidYalp
8ednaU4Spt4l1zkYDUcFhHYSYeiayMhta+AKh4Ogut10cS5PtNmpW9WYM03ImUh2Osgxt0yn1QCx
ZkcqgrEVRWI90rbKd6VP9UJkVRLQc+3S0t/lhg7zs7afQdH2x9LRn6jeZnTYtGNgbPdKo6GTF1dl
HCnSGVA7bVOiiFdAW8kmw/W8jyNwD5CDfHGjVFHfkole3kmm/lvGRCUVsG3s+7gKQgOOzKb0XBt6
gMs0ObDVPrFbKAc53RhcoI71aTLoY5IVzawoEjRRRkJdQ1vm3Bgm/c8VhhEmPN0wbRaMDI7DKFOr
fpTarm0sedVbQXYzkR57qLTRue3IwNsMycADVPeAimA0LHD2+1pAoRu0ab+G9u89D0pLryLDiL/M
Isu+ohW5xITvrlUT4LxwLZpBmVEnGS0hC/SSzmteVRtw02uZmKoLaNbtfRsQyLsZB4MnfjJYKWeV
Sn2CjqJvVNYm18wRxV7pTf2ouSBTzNbTzQ0YvRp5edxQl1azwkJLorSNla2SG6uvHCIv2SgM3D4j
BhHXZRIeNfUd7QX5FPD9LYhzNPAvm7L2ENGpWOxBqiQrbXZ7FeYjffywrGhChHpLHqJKvNqAFoy8
QtDPfXC9WFfw4EW+MkWZHQZOHvNqELhsdfD3aWi5kFtEMEy7RI8reqPla630FsLLbF7WUetd13Ov
PdCEWYpMM1FbYu3oN3lV0eFa85W4pUWY78/l+FkTA8uTXUm6FG7nnQXMf/SN1nq+p5RH5GkoGmHn
u6hx2bTOI3i4u/7a1XS21cGsId16M08YUSPZBYiBTa4qTJvbAcWH4VCi110iFhHu0vkiDE9djfpI
UZwwCamuedrP1xIn0EyHAWvguesgEA79ylz/33HpH45LhqkvYse/Py7tvtYi/lh//faa3yXn+i8+
3BayJ3TzDJehvPitAPOdX2AdoLACNk6iEpXWHwUYZdrvBRcEGgdENfEHCJQXvuf//T8fZG3yh//9
wYyh/0mKuPhb+WO6i9LadNxF9PWdHi8w68qPar+4sPz4ZeQpiKojrzeczp6JdLoXcJsqvW+f/dJ4
nsfR2PYeT+Zp2Hez52+U1pqXFrzLS1kESIhorV3S2yh2lE7N2tNaWG5DIL7N0eCifeNhTMyOftTi
ovlMpIR+0sC97whI6NcWWa+rxk/TLaGRcCZj7wQ+1L8dVbpeuiYHIllG/hrZlBbJfhupmUDORlvQ
xkFQNZQ3pBIRvNDZXZgV06WQHiIYhCLr2hu9FSyW/sEE8bCK5ym6RHKDLkEz7kZlOTvZxU+uXaah
OVKYeGWRXHV6ahwyCB7YWqv0Fqer2DhQEG/BeJNiUDz2EwBfbOwE44HBLr3htQZZgqJiGNcCOtRb
WgXxIR/RY1iBIuC2aMmWByW4EbbwdmM1y9VoF9MGRuU78a/W1qaTvk5z1158nq/mMIOj64Z9FuTl
tkzbcZ2pKt3Rko03qBbJC/aqU9nKbXemQGs30ZyRUq0x72usYAwntsMTEpDimZFB84TQdAtG4k4Z
XXnKOeNAbPZFH2Y+tDV6X8WVaKx43Jg+4J22avPnXtXpXW4lWDkleS6WRQ5e2MSDuMeYFN3jfHEO
dj4rzPglh2u4mS2Woia9FqA5noGpy3dEqMHjVFrEMtZ1P2Lo8vxjgogLHg0W0bYv/DtvpN9bFRY8
jcIcnIvO8psXDyCNu8o8JgHIKrDFFjSmdbMwru0KPjKjkKLOiT5vxNFrTXqlqWXw46GwY6zVE6Qi
zabaCxnxRFS1Xu1bTfVt2JLM1cKXzEGHGHXJ0BXf1WEGzrU1Ry/77AETIsIgImsKrGz0mJlFzZw0
Iv2vTOt7UKnGtUXL9WCPWXAEmpp9bsieo39reGlMcaqMbZmBScW4R6fUGTCGdqgZmEHZ00biV9mp
kSglqxvBBTDMmHFS+PZrq1ucVlMUeqL3rEvNsvplBtvxqwr2crEMcfgBtdUwzekSx6obD0PtVPup
4096JvC4NdGe860JqeDR6TEFX9D55Mu3czyfPOzeNFjRp51I9KwPkiYHZ6qZ6wAPlz9odFPSbgqR
ojMYypnjU9m8JNx/u5QEHaiR8M3WESFrbugl9MYb5rXXM2bp97RVw87orearMzFmj3rI/+dPlkVZ
429hLPHnC9P07mKVQPgA7kY+aZT4d/ZCT7C1rvzGedzmFFr1DzKzxxV9V8bX6fLFO6ucT3PvdJ+8
qeQ/5IBjXjrDr1lddBhRmg27bLSzz+eVlqFnJtw+DgbmQTPzpJQskw2sxvpmbJYIiSTO+pWjWqwt
wWg+jZWWEnBS2t4dBEH7kunUdDIm4J5CdKRUxL1H3PjARe0Rw+wx6C64F4yW22Isu/fOS1KIn7V7
g8toPrSRYZ4ikCWnsSUZMGFFgjEMnOhzYIo2hIaY0AaPJv7Q4POO3kwOTBEn2j3J7gCY3ay+B4MY
7OqiCzbnq1WOJUiceJb+SiJ67hC9DP6qphuGs9R2jka7CMhwLkPpZ8jLjGKkD+4VE6ueoxNdHv/F
F/a8Mts6XclMXcuK01o73yILowqN63Bw6s9V6nN6dOdV4F+ZXX+jj/FtMujAnUi1J3H5mzMGB7Qo
kP+1gMOqd5qktbWGZNe56jEW0oURNPlH1+UPNpFDB0ijPp6B+ZtVfep4jqF1s2oQKanhnuwm+yRJ
srt2B/ZwBupAw7zGWhletUj45mvyKji8EoMe1Xur8qJbo9MwJ01mtvXrmKJypLm9c+uc4y6Tk82M
bTr0Ggi5w4BFuINAljD/Mt6rmFKhNb8yXKsPbZI2B2QkqETMEoK/6XwRRndR+c4dnplilQ+9dcMx
PnphlvxMbvsXkt9An1ay3BJnwGFzroYNUjqiDyTpG6G5zO0a163ve9obKzzs6r0cnJUJQSV0IA5u
m266rxhE7wMv31kZgB9mdlzg1DW2U9tHYTbO+RHAyCd3hmrlBcy3prlE0WhaFyOb8Fr3+4aWXE7g
WgB6MkZUpNX1S6v30GmqWj/Oue7tBQt/l82uvnYYVehG2a7wWYe9MX+z5ubUpL73NTW99MIeW/2z
52ogn/P8oTMkA+FZI4k7G2QIRddfoXyRIT6rbm/DXCabWCn2A2soLuJMWUaIbtteKaymQXTflvI9
mTuESpU/X0+JGJuNFQ9pR5KQCaCYEN9+g+KwOtaGe12w59+xrJjau5FxSwCJTc+UNMNV2WvZRV7l
gFok6G1pmM1XSVzIBmM7jrY6R/PQvPZFDaiX6p4MrOFZRzCEFoinfWC2zg4f7xfd1l/Q+ez0uY0+
jVTKoQXOLXQsCsiaBJErYQNcnCt95XIbhhm0umcykCVSFmvdYQY7wm2INxwS/HdK6OHkOamBNqxd
zhAg7FaElc97xl30JAeAY2TdD9mnzANIbEu7/CojL0MpIYp9IEpvgVAwyhm0YcszfdzmktfGpcWM
jimkF2X1nWWj2YmTlpOVpTnh2Aj/uhma8XNFAvvn0TSsaxeG9MrhhBUKGGRr6mpMIWWX9t4KWVS7
ivLSh6E1ZfFxmIAq76UZGVNI3AKkj6BdhCkt0p7Ojx87d9JuXEP4q9wyp5aLCKsnErFGDZz1R88R
NiumwrNctw4oS1uNPAanvr5GpuMh5i6jTdQ6JRiNNnqkwuwY0qk02yD8JG8DlRtCAXwjl5wU8p2h
1+0mnYpoBf4KXQpVy7cKTsGNQc7bp1Gk4wXU1fbJbbuaWJoZ8qAKktXojYyu7Qadl6eIT+cUVg6D
tteZmK4aquyLOiI/oRFdtsqiOdrij/T5WEW7m+3izZM0laVgzIo8Tr8SEXLdwqrFrjWTgVo6j8CS
iaupzra2pu1iMwaE7KuXTIi6WaPCIfFubMVKGbkRpgRybZEndit6hfZO1UyyyaDZCeTIiJUilLmF
HG4VzZgwH2rJk2vwb+axLe7bTI4XlOraC/yAa+go8uvoQbxt3bnbBo0bb/siYopqQdYXIk3XvVDc
4gROhaSbnXiC1jfI4PuwCfoZi97oPFrNtJvGCZW4pe5n1/Kup9QE9uH72W6ujB0IcyDUBgi2oY6/
YpTaWR2PvIHc5s2QZjT29Qkt0WDIFcCm6BJIxTGN2xOqeQfRkp9dzsqdDlHmkwu/zghmNzaupU5B
zu5qHLweHMKwyZolkhPhIBHOdwQwtmtuYTnGIV/YJnuFUW7MIyFuoT7mgR4jR/PGYp4Q3LaoVxCb
0U/N4jJ3UDNnAzHWjZmFeBmmDH710BMoVgJmNkneHsijTiBUD3boWlFtXvA0fJpK+07Tg2HLnLZf
xXY/3keeUhtjVvI6zhwohYNjX3WOem6VlW5U457SgGj0THXdKQkqc13A4rppvcZ5k8vwPDMr9WZI
o7saS0/bpsbwVcSzuRkdc8BoO1jLPNXegx6mV+Ek8jYYC/M4em57WkbEG5OO8HrWvM8YLpf09j57
Hbt4XqFRtUG5AJottdQN4wyJRt7KajUMNLCiBqFVwzh3N3WwrxlMPwRaNy3i+INaerOIAd49cxxC
uy1hpAHCK2r7SwISZB11abBHfeJWG9rTHPrjWXRvuj127+SwZsdxpMNi+pKQJzd1LoG93OtDH+jw
eOgGrfOhyy8ZJ+OAV4AEj3aKj4K5snoqkIxcyaT8QgFK4jWCITTCYweWBp54vU6r5Etbljz1tbZ8
9wZ32bPIxN4SiTVshaGLF44v7sY0renURcC9OQOdrDRzbqxMxZImWWHtdTsA1j4r7jRCcx5RBPYH
+lvVURWDjxB/7oqbRUzKsJ2sqLeqlTpsvyydtqWR8CjQgwXzQ2lYcw4oAv+dWR0bxxA7xilFT/QE
Bqh5UVbJvCmpYWwPkWVrbPkeMtxeH6sHemD0Hg3lgznv6q1kY9z4hrpMZyTxDTlPPKBVfp0yNXsx
SJJdu4h8EZhWCXKnLAMYhqSJJRRzKMlqnxTAKg26B4secYxasW4r2rnw4tJOoa9MoUACPJPI/UUr
h2+JLEtkVV16IdqxIfii+ppPYN/lHIF3tOQxF31JnYXnBQfRcBsnXXMCU67W+dhyukWgAiu89iGd
W+k6C/xozwf7ROHH9D1I6i05GP5l4Wqx+NWK+b+uzz91fSzQAD/r+ly8jq9p+v2AzPj1Jb81fVDa
MCVnAObByXWw6TH2/q3pQ8v3F9N2MSzjkQY6Zhn/bfqY5i/M2cgHY3q1uOB9eje/NYEMBvJ40oBZ
YE7DsPrvOAPOx5E3aXKW79hUSCYx54v59YcmkO7iMspoJ9+TBtHwzFEl7h64PYhEVFEGx8aOxR0E
MuyXXm4+JEmunThckBNna8RGFqnvrBidoJTSo2JcQ2xdoekBzT8NzYvUdf4OyxFElTbU6S1t5WaR
UDnWZZ1MOb4I6EUNAK+jqaEvYo8e1ym92h1q5vykMsY9AdBHIKFYmyt69gLl6mjfaDyMbyYUpAXH
nW6ET9zMr56VzClnKn62VRIz7wsFc6otFXC7d2ateaORm73STp1vwfcCVuMA+DILJVZM9HOPolh1
XwcRG9QvhX0Zm7pxFyfuHRUIs4m6kOanpeuT/4Pq4Iw9+cNoeL4EixmYq4rRGSYAy+D7PlwJETjT
IuneK2EFlw7jyk1jTsINg3qCUILwu2OCb5bBLXlk5pGUFr5a4/o1YJpcp3pMSDvzPKe+DEASX6nI
Sa5J+anfCUfTnqrWkadkiWNz0iy7oqDGMOQvlTwltb+LEwhmvbTqG98Xn7rCwtfQjEfA77g+EnMH
WeI9a9327bub5C9gCwso4zu1B18al/yygH1QBLYNNeXjl2581wcX2xDvV5fRi7Fc/biujWfDtKdb
zWPk1mdIL/GSwXZKOD2GpdapreRpAtNu0t+a3FiaLw6K5riyc5i2tNWjmX9qydn6aja1cYiB1d8k
4BaOFqzNW8ePHmnGmLsgpVWSEwC2cvNCv0iRl+wS7N874hnc9VwLhpF6yZq2On046Mp6r9z+OALH
uOj6yLkATUGYmB1Z6xRMGZYEqF06XYatk74UTZDtbbsev6QJU1vYveMXNM/WpTcX4kIAQENGyYG0
OQ/3xunETZlfe4PGzSTz9CK33qEwZ4LgRQZF65yZwcHnkbyAKKZ+naayJT4P1Z6uwK2ZzKfw+VfT
aaq4SiGp59lVmVjtcfYLE3dB1Xz1C44ROE2o1UMm9i25lZ6xrRIpseY06YFccv0KyfZ061fGcOVw
UsFKZEFi27SJyi5mAS6NsXBsnrS0m24kJqwjFkSaXkxCLkZnuTe1HGHuMMonOyHXKSC682jbIljp
dMr+wUj+w561QBYIVTY4ERsW8iMSPT+uHRNfbRQPnnZCCI/qL2ASqxmSLhpoH+bVMEJIeGftiFp9
GU1frSTSF8wA45y8Z03NnJdhLA4kvX3yWhvle1Lou9ZvnoGxglDr3fITsVEQrgbhgCofkOMWCxil
jjAk6V2sMJjGE3QytIooCJjde7CtMUVp85W9QMbYrubtAGN22VCZ6Qqn6YyN02nmhhQJQnSyCcEo
sxp1d162SPCQB6fufCVayGFGU0ff6mVg7mslA7HMkE+VplqoeSnqg7JJcGdSaaVvlZ7vcElr5Qoc
3SJixv6xs2eVe5vcT/wbX29/F+N9GCR8Pzg44wH+2K+Wnx81h48JnDizZRKx3NrfzQ3GFkQW46no
hLTc1aiePSOcRavdZ4qZrTAYmEO3ktpDNqcMtZypCZqrSVQo2n3SkynNuQdpChXM3v18aF7zwWXO
HnAkwlkI8/2FthVfZun5XjLM1LY/33v+6gugfOJjuSbPZdP5Yf1UKpfCSJgyFKicN8RAokhu4njb
uhHKdVmxz0QLLhqVPVsM8S/aBiYgYk2YDQdjJMyDew9WojnXr9YEZccdJ8TmZtNH27bwo4fCa1Fl
JlVMRfrzz35+Hv/w49seWnWDvmlgopT74ccvRSqUPTqnul+Ul6OU0TdWM5x8IUXxaKhULfa16abw
BhSuZ+mDWVXupd+kw/6sFBnpSV4WDo6D2mu1hw6Zxi4YcaWsRNtXN8qX6ZHyY7odywDFfocW4tvA
Y4JLlNpvEi7Dpa6Uj6K1VdNtb495tfPAeoIkc1Q4LQ3Pru+jJzMxsgvN1/y9xOO+Ac7vbgtpxdum
SKYX4UJMFuMQcfZOxEZVXuWvOtOcvpJkzX5lljYIZVyvxkZhY9siA3gz6J/LxKraEOl7c1nYdLwq
j1udM8F0e771okCL30WkJcMG/yQfj/4ZXjBhniifaJWXGbA/2kbJu95IwO5wTV9YecNXuyiXHWT5
aTIv2vcowq9shHwpHlZ2viYVejiTjvygY4VFWgfvEz1L9sWqS7JT4mS6zEeTofLSGNRsysRkop3h
0JC9JmeUZ8nPFwKHRK70h5VAcAJnhjMlYTkO/nBsYK+GuJgP7YmqvCOORecGC897czFOtEQizD0e
kV4p9uAk3nIUa15ds1OMgdiTNnEpwWW33jopsmLfYt7FGoLQPF8NWpaW5EZV266lcxVyJ+lv84jR
lu2/ezMp9r/2qWdra5i4JYD7xK+JcOI4djVUnYMUQp9ZB3ZlFWFhFVGxLQxibsKA1M4Ln8ppPavG
u5zs8hP9doOpeiLnYqWZ6S5oXe2OTsg8riUi6PfW4bHC+lqyZcGeToaSO5u79gLHznLkXK5rM6bd
k5yYemg5Q5XJTNUmsOYno2mqtVX7FoTmOSmJo+OGCGJ8BV6G+XrlwhP6YuGwWIsB5T6QASwLQTED
N7dUu1O0jeorE8JBsGr6PHnkOZA+4sckR041owVONS2zJ8mIgSlH3uIbSzi3TGAj2Q1CjO+IigLE
99qACcUgYKze6/7Eo0qW7lpQGJJkkSB7Yv4CYFH2OVseWgF+KDkK/jnqzlSJxESV4uMVstcFUMeH
GK8q8Bj7bArKrLcEaBTSMsNt8oPWdcvxJ5gxx6e1tlH0Yt7KApHZqgNpvV6mXfpKq5RxjB3UYzML
gfb/yCBMs+eEbiPS2GejVimwa7Ks7rIKtW2Ic2A6Cc6WF5DRgziUUin8fLl/6aOj2aBLRivk09gl
90eocWMPyN99qJBA7QWV7SgWkX/acsoMp1isO0CQFLJNpK9TSxXfPG88UToX6crh2BqFYw4rvBjz
8trzyuTWLL1xxcOALoZc/D/nG+l/le0/VLbonBcCz9/rGZ5S+aWuZFp9X9z+9qrfFQ0utS2HADTb
nAM+Jp6av/iMvr4D7P23uLW9XzhCLHRr0Htn/ed/i1sg2xzNFuYK/loaX/8uLYdC/bsd0vaDwPGA
t5g2GfOmgbDi47PSNPQk753EPQQoPi9ECUbOwQJ6oeY5V6tOSOf1ux/oL6qav3rDhagUMP/meGTw
+35/Msr51o3ZlM7BchhMG8PIzDfALeUWfnvBKM/4p5PwX3xB9CD8XgFCW5hKH98vyFwlUdjaB48E
x1fAzoyos8x4kEyfdz//aj/0CZbfkku9HPjQZkDI+uGriWRM4j437APtX+c19TJxQdoAURmuGRvX
iw3m0UMxey0iZzr9/K2XFsQfD7rzZWQlOawGH/UMp7aP33Js2dZ1OqoHaWb2ZeUzCgg1p1rCR+Kq
/FUN/renW+PjY/X8bqxAYJFAsihCf6RUTdT5pTel9mGsXd7II1dxCMdMZ3caOi+LsQ7TCN8TjsRk
ltJokM+2UeN1nArACLpZBcd/+/VdjtywnZi0uB62849fPzMSFBpojQ8+4eflKihbesYaytH/z/dC
Fe5YqJQIrbZ/WFBxRtZ8Ms/2wcLked3bmnz3OvymfWY2Lz//WsuC+XhV8RkTseXQ+WJpnfFL31UR
aQeawq17+zBECcpkMtZ6Ey7Qz9/kz0uHN4FxTWbWmZb3w6qFk297HUDFA0f++pABtsYC4TbaylA5
j6Sfv9kP4Kpl6eBpJxfYdC0O5mcR1/e3P1Qzgya7YR0ysuDJAMLMdjBAGrhhIWQDzCh3XhkjcpOm
wXSak85CgU1n4B8+xp9XMNg8tj19uVVpoP2wYAgoph7g8HuY/M7cI8AxtLCNAv/YQFdY6YBPyk2e
owHGTN/TBzvfvPheGSMHUlz8/NP81RXAG4CFaLnSCPs/rt68CFxEkA03L8zvk67rBJ4DHj/YjQg2
//6tFrgcEnkeLeaPK2pqfFELCOuHFKbBKQhiblmtmNjqOT7Vv8og/3af+LjVs32DCUX+gu9hAXn+
afniwSe7qW20PWwtQkA0TTQvHHiZPoz+dItDh93h51/v7D76445Z3tJDYabzCGad2X8Coja5sk1s
FcFej0S6s6FxQH0Scjq58J5OqYy4rpZDSZb4mfmQxtxS5dTVB0+rmnFNeFd7oVoef+cdpLPzRrIA
OC3TjyKFbJ0aHAN//pExT324yx2bHYvdlIUY0K5ZmswfLz+a6wyfE2whWeglofUoaVFAaNvYkHkf
1noJ6g9sViag6dRZM7sbgz92J4RG94n5Fp8xKiMuZOTE3TuTne59IvmF3miiuK9MyFfJWheoAnBO
jBypjThAU5X4E8U9ohA942VCd5f2G69by8y0Lkcza1+6wasPfmxbe0iEaMLmPJtvkVARYox9Lnjs
0CwRnhBErXGBb5w/LT1UDusySBBQoZeKsHz0qeXuiqrlPXx+aRf00m3b0vIM7cE2kf6njXEtEyzH
YKWM5mWuvU7ttEgF7n5sLORYXVyK9SyMKtnnRdK951nRvngNzsx9aaTziXYx/VCzQxuhmjxOPxsz
+L0QrJFLUuroj9FjywH/pepy9zXHJKFWdmY6r7MRyHdpNMsTehic13LOzS+Nikx4BF57Em5HVuUI
mAbxmg1/AwA5E73A4QljzAacHavlJj3rtCLS2K3J5hcFufgI9SrdRZYl3+mBohSvTdKciUBl/jtG
3knCT3hEyyffm8DmOpXuGDwak5DvOWW0SW2FwAmHN2WfT9PssW9m/ivCvazLIKr4K2U2E7De8buR
pibbX5+oBEQvOUgurPq5TER2QRsX8fvseaxsG3zcjBx8Vt4+WQ4mGqFDIHqYXqD2RvdWz0z50MGh
73MqdITkz7Jqckt3Xj0XBBj696wBAIO3nxGtHnkuYHb2S23wWrmTNvDHnTmZfBjkuXm5ER3PRbdO
uP9qxtyI/5VvXCdaWXApnbLzSXWFXMekExzAb0lhRmWxlodMCx4xMfJn/Y7OLX7p6bYxFn9K13n5
tJ0Lnst0ccGmrNBkggIEDhXDGimd1wFtxqub9NCnZCVwOhCpJu5jwlAvFNRxb42iwf5cEY374Kt0
viraAQwug26oMlph+Fsj1cWeDNPhMi5m3kYWE1yQimjptQ7B4aEoVDqGWJKrPPSc/8femexGjqTZ
+lUuen1Z4GQcFr1x+uwu1xQaN4RCUtA4Gwfj9PT9eVbmvZmF7i7UvhYFJFAhySWnm/3DOd/J5ktg
BuapdGWtSPENGVGKzoEaY7jRTHL1D5b8YqNrqdQxN6/RSTyTEmdiV933qiNFI4t1+V2Ltv8VuAu5
bbZPYqwndAV4LCNyUOecTNc9E3HhaDP4I7BTevUKqARbAuO8z+uket31FSqijg3rFhgmVI9Qq3Rt
ZXW1G2okKmE2kMBMSrZ8T65aGtD/pGB70ts11RyfoBv5zS7oRu9NAVfdzkRuvHs0vUAGymReTeh0
36uiyTdEFTIrJh+6XQexYL6Vj9V7pjK/X1cDDBlAByDjKEbJcJgabE5tWxqbhhpwRfwWSl3SuK4H
U7xCnRU/aKRwhypv1CFrEYTNQs/fcVKPGwnE6n4O6/I1zQdAb3OFR71KIdjAvVmRvvfh9y6fj5SN
fWyXMtJDi7gUklLWBsbFnaTJ8Y8uAstLS0AZEjqELj3zuJAtJGohP0jq6zt/XeRgjYMUYc241NNh
ZGkR84PcIoSGpBN5CGqcEEXfyfVSz8bGLmv9pHKvISyn6rZa4JuAjvhZ+F39GhYphpjQmradwe6D
xF9zF8Z9ec+ttKB35Hg/e25zVQqbvKM+np8zJJPqzuy1uiu6noca/JHff8xxb10MO+MjwQBTTJta
9XZ28qaYAhsJQd9EnLb9V9KaHEj1Elo/ZnPhkTXRlD8z4p+STaAnQUhYKiG+MT0wh1XpxwWwPkGC
cmwx+yugD0S/rV2I8OU+DrSIUxSpbn2q2+L63axJdUAAe44gTmMKM7YDd8ZEHwVAhRLOQwBKOLTL
R19L0ezdyc2mvSBm6U0hm+ClkT1DslFRFW82QC7qOalHLE+1jWLSAopYvotMBurXjKd+1Q0+ijn4
0+gQkbt+QwvDGscwRLyQxRMeWhl2+4I0ctAVU5JiV7My+bMb+o+MlelGuGmSRCifmu61WAxtPIIv
rJ19QNLDZWgzTIBFmm/kODZ7cCXLlqhsQurCBEVa6Lvj0yDa8sFL1C+7WF4nVNy3eW/3e85VNJB2
iGLP1cr+AiiUfC1pOj6iguWd4xOfbRoGVuHKTQCMrgZJcMOqKTr/6Im0q8EYF6qMOo9zPMpJWCOv
IpzMk8v24YZtkvPgLVNqrNoyR6Tt8S5kEcVO+GxUw1RtJnhuLAha95bpdXHbWK5+KNOgiVry3j9J
uCg2NSimn3XoDafeU4sNZMZGWNMFThrlsiWyXUOag01ExkcXIvxHB+Ee53H4GStjfESUk99bWqMK
SxPxno8exivcYyyKsspKV83sJJfQndObdhIOrLcxhNo0JN2HnY7qVPoOwZCp0CdW+sSr4qQuW1Ru
c7o1KGZRMjGtj1epG/vTVhaV88NjPL0fKtRaKpXx2ZyZpfXSrJE5JeObLrCRb8yuc9PjlE6TiCAz
gKyCjcEq0JvMUZEJo7s9Xa5xzvylfoICZIeA3DSIKJsxY77XPDyXkRv+F/xmHGJKDbuJi/BUZV1Z
rNlG4iatLdoLyeFGBkBsoaKjsjCQLvrDfWIP5ORUv6WqQOxo3/Kpx3w0F+KMuIxj1DEJzYjQDbGT
JzFVo+YD1HPTo98Rqzls0N4Fhe9yIFrjd23jfNqGV5pPopBTuy4Tf+c6qQXPmj50pdU8IUntnoMC
6efAFj1aMsKxSe7G7o6d3FpNS+YTeoVWjgjhhfl82XMP9VfURWwMcM5c/lR3w0KfUhUL6wZBEt8t
lprpyWxHLO1pj+UdIauzDQynRYSpKrFtOl+gK8f+0e00z+6vmOXDiwqc/nMUJBjD7/HSralwnEck
xADYzGpYNKs4cOpfS780KRL8ZSazpFe/hJySuy4rHW65tOuPTHqBJdV11azJTGxmYgXbliSjqr01
ijHb2KhdIVIl14zgZZ4mfPO1z0ZME8d1yjUyWcP1h1fpAUQiyWfJbolx981VjPPrtgqLK9UQGNm9
NBzetYIBkrsv1VhM+hnRPqPpv3ew/56F/pNZqMVCjUXa/zwLPXx9yPrPc9Dfv+IPkY9lERmCZBct
j8OU7Lqr+UPkY/lIeaBawJNA5EF7jHSml//5H274N7pdJB+2B+faZdL0/6egFswNQZNH6oVghmk6
/5LRy/2r1kIQZGI6Ji8LsQ9rJOcfTfC5FTda+LF3EdIFrxhD5TlV/ozQkZRhiC4JS7syd7CUwA8p
HpnqCZBrtv8tCbJ6JA4YjoxVc6p51vSS+0Z6Eo4/9dykAUBgVXkBYBomkfXaQNndPxiFnTQYLriH
nsyqIRObtNnCKU9Aw7odOv0su/i2DDFGsC7dpp2sDiUdAIBV3UQlob3rqizctcXuaytTDtdNFur7
XIV9u8rMMT4XiMLPnbb7HemrzZGra/zCF/TuUnx/uWFnvhVkHO9AYqt3Lh0zQsHsHTyn+yCakzXF
FEisBL7dytNCOsTeVLW75Y0yLtjP4wla4LCVDORaGK8heoM28pW2ymELZBkxH7dCdmtIab8M83R2
scCsYZCRt5dK82Hurr4H3ZAr3JsvhUhD3LLTjFyJGHZlhy/TFHibwZyj2BnKe7Q/1BW6tS+4pVG9
UNeBEEzTcznU40F4Mr2BJPkR9g1GCkWgqyAX8NRQj++K2hh+drkfH+ZYOACirOIbCjLLVKAB39cl
fsMapq33oZ1+a223m3BMp1eBz548wpRSqwGUG0EnDt5tW1MA+ySFT0H9UqblS2Pwo6tGLZxa4/AW
92RtITqoN26e+pFQPlcRAWiYB4jPEtaKoVb56C+T68HskupwfSKfmqHztoEV47xlipnv8Ss1LCR9
v+fVDz4QSVS2OxPZDUnUxdUU7eVW8uDmVn43z91yG4/SjOTiNmfp2AZGBXMS/BSnxgjH5eNCFaX3
M5z0kYi04ixKNZ8lEukbO8Qy4sl4vBvbpt0CxZ8++8AtqhXKkp7Ww1C/sMyDIk5G19qVfjaeEWKn
+0lU3bmPA4x7kzcmX9IujKhQSuylhQFvNWvlnyzuVzidvW9esPOZK68NicBtK5sA8MYjKzwJOv3s
TIByV40z29vcyRsUoRCCadPksB2kLaIchCYZhCVg46EsMe30yqU5QrcNaXqczmnDi/IbT8Erm7un
BPVruRpyW/6qcehtgqAIydKCCdMK48sjJp2NoswIO4sTb+W0xmhzqyIdcpSjtn5mhi/YznJs9v5J
xVgbyyCQ2JCE+XMgq2xr49D5zJt4YWFeQj4mt8DbsbyjpbD68TWsXefOyGN/bfpBvNWEwGFfz0Hx
16NBFnWAm/QYePmo1iUL+M2s7eXOF4SyYSqvIs+bqjWUePvQMYl5KBhf7oJi1M9Civo+RWEMa4FZ
A1aYJIVC4MwY5uHeRUHIr+TVaKzRjIRdxDqwWS3tMG+sZcgQUcfzJiWh92mYGmIh0aeAVjDJhCdf
c9X2bnwjg6q98zwgy3HQ/kAV5z2Ejt63FGi3gJOpDyb/KDQfa/yj9nQgWQIJ/+jVd1kJ18EC0ktQ
qgrmR3LA1U3ZDYjj7CZ7T00LoqOHRUeP7XggP1jGh4o4k0dQj3YUYgxwJmXeoC7HKFOP94nbtNeQ
e6AfJC1cOs3bjZlPQsVPHQ6FJlwnzmgelsb6skbhXZTbVAfbGuxD2WlvlVpdGU2VAobBm7xrgUqs
41TB/VdzjD7B6R+xUszfpanwqRv+vJ8zZPPknJfIIS28YmzXJfMEke/oogDoxhzkpr30J/An01NV
mO62UVXCenzwbsypImgdTOIhTOS4jnPytJ3alPuZKiQypiLE0trPBq4o4b1xCS57WFLGN+hZg8Za
OhHocf0ri436AtCxfugaBKIQ1n/r2D6SpUw2jVUUa+zvwy4YOuDOCuHCGxKL/tyWxUOH9/EoQ/AE
Ttuqk10k/d1SofUfp2C5M600vO0IPb9KTuJl4yZeuytd/CI0kWA182BYa1+638nVvzX60ydN67Wx
p1Ncxfkoo9YTxlkauJ1qJcYXNQG/cOH3PXiwtDEh1t6bDiSfDZAB60UEJBql+XRTSW1wYCVMswFB
vAMABNXiE6NnxVW1W8za+hjLxMVNuTxhEogje5ztvRg8VZL0CAEmTa1prcADE91RPCymdaB6QCPR
OhYoZZNhJaWfCNd+OtyPDP5ejEmUUaZLhrZeJe8yQNvVymiS8dlMvAbifOMfEzJ1CZ/I43DPuWmg
ezPPnW84D2Sv3+kEFF5TmMVJ8weLBM8eCi2bDBVsRXwkKKtDi2zOhalACFM3xyOKI6atAUU5cRK5
VRLs08nT2yToi03n6DIyg/icYRLZ1V6nUSVkAcYvM12PqnQPfKDkVpdoQ5KebCB7KprNFMQl2oOW
43uMxw+ZmmpnDKZ3WobO/7T8ovjJqsS4iK6975xSPC6B+2TOLnGGTGKxNzhk+vbGsoOeSSyD8Ien
rpT6KLzyI1uy/iAzHyFXnta7AbvJXpP2BKLESLpjilsD+3biPnRJVd8tDaT6gJtrWGXZvZUo+41m
bjyH3MoI6ax4eLHS1Lgmn4tzqdLsaKdiWzvZdSRp4jFyn2H9gIgOymIDNTEG9z4UP8IgUTvdB82t
CnormjrlbM0m/g6wAoPqlZJJFDzaEX/RvquL5Sxddzwp5suvQ3id/nRDvVZL0axdTyy/AM7/kGVV
gXTO/Mec6PFtb+U4suFhr7zMuRk4VTdKWu9xhzmACEx5i8TxXIxoESdvOs9MQp4YbmGDzoDfukY7
7FLmDNt0yuP3Vs/TjnyK9h0vAkaVUId4iOzh4I+Z3hZe9z6CMcJ0XFrbBENKfvWGFFp+GFrgTZ7B
9PtBthzDcGZulRSnqWcXzTZ+hax3uLhFnUQyMOsIUXbxdEWoPlJUQTFpAq56YSEOgXUdZLd13Vu7
0E/UpUjcbek5ahcgrbwZHbdaVwwgdjJzWSBIOznDseTYsTO9T/CG4McbM+8O2xpQfxeC7RRoxrBZ
JvDYj+80yBlTGhSYO0w8yy39ZRblorWI+mirrQjG6UMHIGthIC8UKXnnCeY5SQOKeW7ctaiX6bMi
vPfdoxE1KXM/yoThGS/kV6nLZpvhRqqZhxpgbTsziMosJwV2aXMv8pu8zFaWm1c3iq1F5BCpsBmH
EmGW4SZfcd/aazztI1ea1xLnF5oMq/Pslro36lOz2I42QxwTMgpkptg6XhcAuBmpNiWr8n3sGOYv
ZBli1RMkDWYI83Lt9cmGaXG7ovRoN12R3wtmcw4+shmDV9xdDf52djB5q9+Zrlxh19Dm/UozikOh
gFa1oxPGmdytm7HAadrQkb420rwmOmtfgGc1733FhURMU5JdrLG3PiflF7fLBAzOJL4Oj3dub+Nq
KSrrMZhincXreAhk/UlOzkC/X1ZFWP7wJ8Iw3CMsfICd/RSE9Y9xHvir1ex4DAO1YUWlvMpa0vJo
7AvLH6BZZmItwjT317NMqrXRx4CLB7gO38pDcDWGvEJqBPHK19TvRjLG29ke1IGh2dSurCGYGHUH
6VEPQXPTKP51DVzrzeGT5+Rzu+UnGjeMupu1xgi2S4Fs1qtETRWaQtO6gaMZHNg3L3yC8WtcfO39
WIiKXjV4279c1lXxavEXdYpFOF4ZR+1DC2dpRdZVi4dclffmKOXac5jxrWo56r1bEPrBaTCvqfps
QLeUMPbYXfV3ab732sLd+IWwT2bVucfWZFCZCtNh8kIco/DmEnWbwc8jWKN+mtLBfSFYm3DsLlUM
/TpAr6sGuGpk8pd7QLSGZQB86hujj9skC/izmkU4PWKVT9ZDlgDs7/Vi3swqsaOsh1vTOgxRgXoF
3hXgqlAUcwuDusDBfMg6hISrTlXlcSqz7EcSFP1bT+lJz9QNF1YEyWMplm4bXP/YcSkz+MI93Zdg
pn0x4mFsV3U1IdTUyjzMWdc8xnFp9uCs+Kca+/wBoW710Cdhu0oaq3luSYB4tVTQEFWRPMcIDc+u
jf4PozbRy4hvcLBUIb4vPZgnPyzV4yCnriIgQVX+jZ6ke1/J5sNfWizcapmYswIqZj88mlz76ZK4
rD+K2LvNi7l4yQAfPQXZGO/Qo5MxPGvL3tEK9U/YtMavgU1/pGw3OXVlota8omqbtVjEyK2pYIh7
vcC527TUOiyc7HUsxfhzoeqj4jfIdW7riWWhH+RAI5msP7RJSCXWLMhnB6jkmy4wrI3tL+EBXkZ6
kMuSnYWEWV6Sl3kpmMmyhfB4mEzjZxHUyxOpw7FYeYSlYRqZOTRMpvcvOUcFVORhJKmHUeKtMdd4
iYlN2PX2UDxU1zrJWXiukBX3K6sxk2Ns54wKqXzRpIf1nhmhFWW0ZRj8q2sha4n2LByK67QyiWfg
fd6EczMy2erSrGxe634MylsrzzqH+GdW9jeNxS2wYlQuAwbpHqZWmLje8mXMlTneWSEecE9iuE+r
wZhf+mpS049lNMA7rIyehre/YxeIlHujtW/7ipDudhpP/EnaINjWCXzNyOmsGjf2/y3doZMu0IDL
kky72PAb9lrl9Pyn8c9/o/T6x2U8iy+E8CIQGEAxbrGT/utiWzUk9xWOBezP6MTaCFn2WvbAO1Ie
DIClcfJul85uyK4CDLE13HYrpLUJfKihGv8AwQr8qoQ8gWlGz/O/v7i/ai5oba6vDW27hTTMC1GJ
//W1lQyEKzO2x4tS7cVX1IrxnnCZf/2HwA1iTI9r0/T/8Q8gsp48z3AYL6kNPJz/ecSqVH69/e3H
/Hsk+U9HkixX//SOrD/6j/8Doi3t58tH+f2f/3EoirSq0+6vU8nfvugPdaaPmJLkXBhfMGiYPvL9
fp9KhtbfGAt6mP8A+9o8xAws/5hL2vxfyDVIbkVtxpvLNPF366EDQdgD2xkgQMF4yCP2r8wlvd/U
ZH8StCAAtdmc8KyCxGJi+JtH7M8SMC9lfGN18jg1MHRgINRixdrZO6nGZ9QzT5bLkjILH1XeYJrp
Y8EFZQ6BgJzQsfLbtxZIeZYnhXdcFt9ltUbC5MjOwJzu4XKU7s7KyEi4z8OsfWkqKupoYKsOBZAk
R9zBdjdQKZdBsypiupWVBi0PgqnW3hltpc/lNrbLAb1877IpqREuFLgNNoOVTTJyrqlpbC8VPu3A
wPOUzf7nbziWPiDcJVlMp1pJxW41mgMEtGuLQZN9Du1esqMqvRsS7/xVOeiHrrCNrd9ZXMcUcqbD
xW6lj4pc4HtWvf2lBfL9cGULVRt/qg0ZZcGUiFUlzIRuL1MPBcDxHd++YSJSzwSleeHRZp9+4tjd
sc1pjWsufb0VFQQeu5OgCfvRzq31JOJm6/a+/VKEGO9Tpy0eLXvyoNC778kwq1tRz+EaU7Nzp+0M
UGc9u2tp2XcS6SlqCo8IzJlN3KSM4s4hWeniVOODMKlpRQFGf6UmX356sa12rl87EROs/GSVLKhS
b2oehpZDHbp+mtxQdrqXUV5NA9Qg+myOm8au60us2vJXNnjhdshd+GMCbTqDsO7B9sJPEeNNt2Ir
xmQqmxX6G+bOYnkJ4XutWiaUkSrEcRgJbfPTsHrM2s55cKZwOjnKH+/Szmzuycv9iSpIfojaG9dc
GidGU/NaXEGvOGtcbnJl3A/1VD4CFCyZeBXdhewFiVsla6M4zEm9yvqLMYFhJiuke8LTzZKws6fL
nHblWpGzg6yJV2pMY7I2hzj5sQS+Ua6QBds6yqqaTrvKMugoSlknRzbmEfn9V8G/v020W9zj5UGx
Ar2MlJRUKKIP0exgwcoYvyfLcnENRpqZ4kbJzamGqqarB9PmifY93Z/t3HVPM1Ye1TrultK9u6kn
Z3ljDggxFNMA+TEZMgLl5kVDsz+46wbtw47CPdkajT55TtgdSWm8GYaugcDlVcWqIaMsCrKJuqsC
RkiNqFiEmjO8xBhkGM6qZ4MbARrJQwDdahv7J3cIqUybCuaJzu6kw5YMG6qFDGgdFu4DtUexQd77
2Smiqcqsfp4daDr4dt5Lvy22qJv6OSpT+yRcpk8Afk7F/EXwkmLP2avVos0XV4dgf+Yw3qtxMG5G
NJubWJOvmJnuG4dhd4s+e9oaTMWjIk/EYQaj9Ox6xhhNJNUxuMTmY4Di8DLj6FOykahovw1+3Gy0
z9IXZ5dN4Xtc+vTcl0RMND3yIYhYVUwLAboPJDeOEma5CCBGlW7zMZuIIcq6B+Shxb0KRHIY0Hgh
vcuRPKGOvC+nYtmh37LXigub0JvJu3Hb4Ti3zgiw043zNQPI8X50+2d2qMbeaGZxYWgtKz5gdeeO
JqQhPEfhurHoi4lpGJ3yPNbiUrbBT4wzYuN5C/RXqsKta7NVlUEa381OkN5CtfioXMW0BiAsW03r
A/6t6FeyNfv3ruVXJgVTrVtV2KekgINu2oJH2kyKaCgJkCxmWdzNHLsrOXHeFXVbk2dQze+LDgG6
xpzPkD36czpP83s4T4TQAXIHK9qCRzJxrCZBVd7WYMDC1RBSl94lIobQpOiJ2Ja4FHuFGHB+LFl9
UPkQM3Wv+mJdqyp8IBbyF9HaY5TYk7UdZVAwVAgsYCuGR1ulvKpEV+imJXqRCMMcw351VR9aVx0i
Yp1yO/99jYoM6bpUJevgumKdsTEdy8qUmrvFaD5zI6tnjOeZNjeTpCm/JeO1hp9XT8E+1wxAzhNa
t/uJC/uRJAQ+IvnIo8ekahCvnZW2R3lNySQtwhE/e55+Vtwaz1hkGbHvQm1W/kNTEI66ji0kWjXW
iGMzxwYA+axK9nHTH+bUSW5loYvHwMgcf9UOhr+TecyDGy6jfFOB220G2y33VprIj4CqHz1EALMC
6mHvnhOnRejgu4px2DLq+DAoOt3RGYZhhakdCghH+6+KwNcRf6Y93vRD193hh2vMte/NNM+YjxSs
F4EHfuVOi34xY6f5aFozfeNOBnQ3lvoGQE15C1k7/GVOkmg+WcQODqh8eDHyYrmUpn9A4M+aqnS8
L1GFAl8QbmW90mIAZhLS6Aj0aSWnbdRRP8xrXNPX9SLqBXZ/SGme9TCLM6Op4svIzAzEirZtUolU
Ot5DMvaeuUfCjWLvsdWsOA2GP76KI6A+Mjm0SAg+c7oal8MogWSUV8Pd5NP0QPiSxl2aeUDybads
37I5zi9OgS+Up7h3ffQx5QLhssm/XHxx2M6qx6IrgBenSxUfWFiVgLUkH1biWZrbpQEtHWGdBGtv
dywUNrMdmjdYH8c3Mc7jdxzI5h2V8bAlT5oG10hC9DVTQ6QTFtrhrhKcNyuna41P15y727mtknjl
GAQ4an9W7d43RvUeJhO2yXmJNUHwWM3XWZqhQwhxJr4QmUKWQFA7/UPmsn1bGZPTQJVSxYHPXEqL
bZvYomeXDp9XHm4cvzXf4rCPXdQuZj7hYDHEThdu+hCHCou0M/tRxcoCtiCJUTuOZwa+whrYMOW2
f57HvjlasvfWnnJNYk414UI2D5xfKHC80Og2jQm4ysvsfiNkBUfa6hTCnK5fd2zCz4UxwD/xQbOs
Jz9Th84nanVVFhXqlDa7UhAS3Vl4nRGj5bOtqk3v0nmu8E8v3x4F1E1ssn1ybO+nm8jwyQcc8FEn
Xb11JBi3NUd8XK7mIQcKRFIXJyKLWfOQ+qZ/Ey6u/45AqtgrSZ4oBEBxjZtzZuenP7In7pGsPodg
ldJVUCKHZeTD6hNFTL0ndZv/zBedB/sMCMVDkMfNEE0YYD+GkFwIhCjqne68vxdkg1dRNtnmG4ql
Ot4k5qh5lsxOrwBUWl9hw17pmliaGEdIM/EreJnqCTKF120dHJ4n3emZvtIwUOy16NIQJ+WHLMnv
zEWnr03lX5J5ALhKeuVAwBZYM5ZLcx+S/xCaFw3dZ02kMWtIASD01iuoDQMr8Xf4Wa9Jhe3g/gz9
xfaY4CpSKd3ZZy1XjgyXLQMZYWR1Kaq/Ikku6PmWzYg98WBnhFUtruhBSzsF8TWmPltsAD3dlt8y
s3Ubpdrzv72M0fNqAES4zr2+fUpQJfz0sPxth9oEs8O7uXSRal19I+0pB8Hh5AjAY8FIJ22TzCUA
w82+FBCoakXzCbLHkAVHizPeQG2WL0U8FT8YkEnyfAWBa1aszy07HaawuYfkpi1DooKoEcsxOQZL
aXTbCtPzPkhD0jUqO8lfu8C3oIzEI1sAmQr0ekrZ3oat6HLKDUsdR+QfZ37D4mzDLP+Ml7SH0dr3
KHOaYZuETnVoioQUpXx5USAJdGTZVvuRsKC5c5qG5Rhirr97Pv7dJf+TLtlGVfO/CneY1KHcKT/+
3CX//kW/d8mh+zdCZywfRbUVXjMsmJb8od0xHTQ6nucL38ZfjVnp/3XJDh5GXAP4G0DnMH/5o0N2
/uYxDGIcyg+5fl3wr3TIQvzVyiMs4nVw+YehxSuwHOvawf/ZUdQOeVBNntUcrwOtteMWW8Lq+i02
iOCeA1SiqQ4TA/1rJxfQm62njSfZi+yLrZeNMHXClrKQQFuSfLVDMOq0P/TcFPgewjS760m0foeK
7r8JSvqjtFjg9GNmE7KIVaIx07Q8sh7It14eDut+yKpzphrUtZVU9c2AEGLZodbZEcw9RDBebbUF
AdKGb0NKbbkPTCIX276ZvddhnHRwNzOJICUqlefsSrnfON7AZgt2T5B+DL0hX3WL+Y7wnToHEtBp
hA09n+WeJqQoQU+C5UftuyrHNHDGSyERVfnboCkWdYGxzq/LsLf1r9Un992+7zymhMBUG9MoYcy6
LG9XjQ2cWKxzivn4EnB2oc+IkSb1oIHnUo9QFVnDjGs9DFCEsN5Z5uc44o1fNjmnwQjZruoEGCLG
AXEOvbJd2FR4uqL2rYgAZWPahy7LZRksjWutRUZcXJR7OBUJfGbJKImsDzLibLKvJUbhIvKoR4Uu
iKqoU0AiNHbJzs6nmMld2RsHc0S6wF6VvUJoOCuIeJRBV8GUNIxhlwhlP7K71awvOhNhrlWN9xbU
xa0XXolIKss3bHEI+s5nyVy9a7ZDUObnljAUwunc8sDiTe+oghp2wxWJw1yT+hAMU+RrmW/LsqrX
jieTW2Fzbw2ymNaem+RrtxfXrUZS77sljO/bEj5fXBl0YaQ8BqvFGNQtkXZPeV3CCkya7m6Ug39f
UMG/SdIauIOs+NgqOd3zPNRbOoj0GY5UTGBlzdBaKsOORq3RfvqgsUcr9S9hmMfPUk3OfpKeAQPq
Kl2gPmIy4LfOOYbesTMyA1Sm5bf5/KwaVmMs+lEheVb12M1TTmBrLAHDiqxxpog1mT9F9bwsh6q1
PUxFCHsZMVf9YSTweDfSIT4jCXdO4eKz5LFQCPxwQwsmQgDSJ7vGJxa/rNH1AJP7C2uXpK6qTW7T
Dc0E4ty16cK6ehRkI4FJyLTrrMB++meLBQulNGLnijgIPdzqJLFP1jTVe9cNNckfgFkJR2AJLguv
esbkhdch9tXP0ZYvFpVH1BdBcOSdpq5UDn6MTgU3y1xM9zFDkGPlTu2PhOSNV01BXl7FRPZnVrfm
yQC0QfnWOP6Rlifcupn6via57XE0NxuYXPAsYZmSGxnoV9PLihe80umLM/apiEQT5OjCKhC96In3
ntHTHvqWjRZr7Lep8jDNZl5EHE2xy1pnRsNaieM4dTDJKwxWUC+JRb61iAJZLWJBbIaDMb2r4mw6
Toaa2qgmI5CnOMkY4wQTGwasNmuXhndTj1pFaAYwVeEkWPnEi0aJYUZKdCPhPSGsB8KGn13kDre9
0T6lS/uYKcP/mkTNaIuSAaixQD8ApFct2Q+/zdxTac6os3sXk1QGsRUv1CF0O/9mRjPGR0N3jyRV
YbRpzfrT0yYt5bjUdw58w5/NWLOpsTAYrsISkXiSJe5TIl0ReQ0WA7qhZl5ji05ucBDqt14YrIgK
5Ps5TNYlt6yFMrCFM6KSj86R6TethI66oTmDF2V36I3TWg7aebUhCu0dEooDFDXjfLYnYiHd3Bvp
J3vb4BPnSvNikb24bWuqLrb1QX3PxIHiEOxQyL5+si4DRv+YMWdqDtfqBxeDLfvpoR5djBF5MjqP
A5q3n/lY4mrSqcaqgTiL4QlgqAfXiINzPVTiQyPdOOFVaDGP9hbnnDZxMCWgY1m6BbJjd+mapHDj
IJsto7v47JnJD9R0JpYjrnSdVB6g0AwQzGayyg3Lri/A0YmGGUUd9eb02XDnPUDZmQ8JVLSIb0rW
UvZf7J3JdtxGunVf5X8BaCEQaKfZZzLZU2w0waJECwj0fff0d0fa/kvSddm35jWwyyWbZDITCHzN
OfuE7dFBALrvans6G53Ou0GQ9c0mNPF7adgfqqqtMyvitlujdZpZAmNZaBJWWLmRXo9T7F8HMk3P
iPDdZJUs32LTgslqZiXN7PS5NJvHqV7MNfIE6mU8hyS/uDFIUOFQSy7BPaOVcmuQ2kwKGm3dITLi
mywdop3dq3DTFI14UbVj7xPkdDvu928g+/2H2mrHdYxD7ynySEEhwp4CEmfJtsEon107JXtFpy2G
67Iwo4MxTtio3Nzt9rYQ5T1Xbr5BTsakEijZRz21Bhq4SkDJzGz/OXJD+8QrnDfWWGkdWUUFn6VO
fof+ztll8ImOAhzz2mxNoCutqc5GE3krtyjKfddDE7P7qXuzmibesEGErOmlX7pWfE3qCn0+j8fz
gIoJTWY7xne2X+eroi3TzZTH1nqWU/tdSMLxmEn1j4npOtvBJgKujPx0Z/uky6JADB81dfYGpEC3
HwNZ8ypUcztgNBdbcFHEcdtW7q+NJjaOwEAbZcPJLsavjWlnX9ixITbCE/GRU5QDT0Ywz7H3hTnP
b02q2qM0eNybhBhsaod/Ch0vWM3s6g6D6swjecb2ZlDC2lmdEuelMpJvQcIKvMtiY9/hrWBIG2b3
CdS7E6EqCmZ3Uh97CpItkK7gQEZ4u/MmKi+DYdoe3eVwpfISzXM2VfWmE4axAXVDvG1VDnTPbfGt
c0bwxTZNSB/RqM6xexgHWeOcu15skJ+FnYMxrQJrVwrnW21W932PUa5QBY6YZNlzRGNFlcarUHga
4xhvAskCVBiZqWVhJeu85t4z233Qgqhh4rIy83TcmHHx4BvAX5KSuUfRoAIjt4cppiI53I5j9KNZ
tAvt7FrmhvEQtNO4z9yeWME5iTbYau9J9bmbGxXvOhhA5CYYqJWymXizXmxSRaxH21UlVnGYOjYE
Umi4vdgXg1w4hD3JIHeyWL0b3hMp8+qwJCHx6o74rQ5dY0vQL6td1DIIpyuHB1ka8zyQ/f1oieAb
1Pd66xlcfmVrHNxpKO5dKPk8jNHjDE4vUN1U/XHKm+DANMxAubz4p7yb7zPlfMFz8/m/G8fL3vAf
ein6GxJl/s4EUXyo9+KnVuqPr/lz4Wh/8sCESLgRFmYIj77oj07K90G+AClxpbxgYnTL9Oe+UXzy
HJJHTc9zWFhfmqw/uynvk8e/0F/2x5ryP+mmWE3TLf28b6SF4rsFDhMg/3+BEXo2X2qJJ+MYyoVu
qs6ydycBJcjzziTcMwZXT+J7O2MC7aE28VgE+ufGTX69cNJOa0FE6TY01fDhYQa4Xchz+BKYyYxC
KMCaveKr8s1UhswDiqX4kjuYr0wgIreNwmYESLCR14uAOb5OkxwhXRtk7l65/iPlavbQTBSC5vCe
lw3zB5Z0z91gNm+knw3GehkycGmpWU3vOBDyaaVaYwY7ICOq4ylAxQGr0ovSbeXW6deYiQh0qSan
jpqtJgTnPKtjijyaaUoW9Nc6CEcypwkXFG4N5IFtVvoe6zlyxnAL+4nc1xhZMQPEYXyWiTf4W4Z/
iryXIiMHNDXS8lsFMfatBMF407ezue5l1l5FQTt+Q1VZvMGTw0zFYHi+QuJX389VEr1bMRZwRfe3
ArBIQkherV2mkJCSMbNRQJd36EpKAm78qW6weo/ePptUeuPLfLonFmzZVXPHM6Q8et7Y419g5TYU
PbBMe96PlvLuRA0RZ5XI/NuEnYvRdu7fuY5AAdYl3aOcYbKptm23wCDlIVx4lhK7hzrS6TBQJwAx
rvxpVOFxaem6hyWLOa4jmmxkV7V39s3cKtaNMWfPMq/6x95Oacd6gSeyxwf3qrw0fCXSfDpWo1Nv
C07E87hAOYfL6a5KYg/W4xQu5yUS/UuWzlW9doK8OY9hU18h6hu+BxgJCL+eOyPdtBlqzsEusm2F
gD7ZFGOALJFZxnDNarDRkax9+l5fMODtRBJCxNOJQzYZ2y8JnLKMehlGxSqtZXRX+KQ2H7hd1ENc
pfLFinJ1H+gqHKef1zwKYOy7vo7tK2ElLFxijN0H1oqwu2f4+FY31IdxFsNDFOfZ2s2T6c0oyGWT
Zh78hvjda3auieR5JeToq+1Y18GDBhSNqJCj0nhNIunexbZi+zT45DytgnZJv9l0VwELYAIfiGzL
N4GDaLbO4ZzxOaYkObTxnTcl7XUr5vjkNdYQbEU54gYJCxvl/RzlGy7X8smXtXkbNR2pl0bNvxdl
ZF/Xg92XW+ZD1U2CNEWRu5dzl79OhUjsZJVFxADz9kyIssjpGJTJ/5SFiLpuNQXDnLjIz/GxZucC
RQEmbYswJGIrRz00GBYs3jhM5XyKnTg51KN7J/yE8b/tLWspWXTNAFAfJ3CCw7ad+uwtDJHJiixk
Eu31uJTWaWWVKP9b57Hvnb5azUp0686eawIelHljs6pkAkLeiV0nzooJB0klKbyBIKTs8gnSWzfc
Lw9hi69kpTBWfZ4uqz+WvmZy5yme+sHGrliMPtpLO+asCz23cG4sURuHsW+ebdYRPPp98gAnvW2U
rB0ZVbjXpd5E5nonmentZNXn8z0bXwsqL7vLUm8x/bnN7sdGYuX4Y8dJfpcMsq0HRJqhAesnvRMV
ZATm8C96vS01WZsOyQnJHt9JGvW+15vVgBWrq3etDkvXJEEQUEPBg3zR8m30ZlbvaGPcd8dQ722F
3uB6eperWOoCA4g2RHkhXNYb32QRIbpgTuuZdXCh98Kh3hCn80fT4h5eeA/DzrxKLstkEaTmzmzj
z9Nl08zK2fdmds8soUm/yLZoJx5MvZ8OWVSzQrt1x4S5GStspHYINecrT++2c7N8HJTMV/nkdetR
L8HNMR2IQdWbcWwW/sGLwfij3Kdj+n2Hzja9xs1xamR71elF+xz4w97Sy3cGDBgabMtj9Rak8Yma
3Vb8etXyxoSrvQ5AFuxcIgngKdhXrl7xm1FDj3tZ+091udfGYc2B5WpC7nczX5QCbQklxdfygXqe
gwdEf0gPMQVk96kWGrhB8wFHzDylKhJXSx7UW6NFyEeHPQl9zNYoFnwuvycPFMMGKByMAS1twAqb
E9kczTeZFj7Mg2g+Lyl5z4aDbt8K1L3TGLAztGQC1GLLVhoZBeaO/HHIwvDe0SILHHBkQZTmvJF8
TAF7nE2qRRnZFL7HWqZhacGGpaUbSos4XC3n6LWwo5PuqdVSjwlK1SoxzBdHy0AcLQiJkylcQ5wg
syb1vo2saSiTA2+99NO8g/cd7PrRy767bVjcAC5stfBkhL2Ab0jLUThj8F93Co1KHef1A1FkEDW0
hEVqMQsmdIzaUxt/sy9al4Ap5NpL+wcuwuwmKM3sLnG0JFPLZJQWzAhh3nkExmy0dOSYa1lN5stg
Y/RaajOKL87QsGsQRvqYa0GOo6U5HaLgXXvR63Acau0Ohok1DtViNyut7QHLsxda7mMgkzkxD5lJ
NlLT0e14RDLRcY/gP1yx+W+d/H+pk5ns62z6f28Wvo3VT17hP77gzyLZ/ESdG+D7RTQpKEWZ+f9Z
JRMVAJWYYb/P8ShsE1Hpv6pkpOtImqRgcq8r2H/tHPxPCH5NMgSoavlylgS/xED+XSykoBL/qUj2
2DYQzO3giGa/finHf1w5hKMRDcQLOcdhMqtwYyVLCmG2Ck8Ou+o1M7b2JQDCvuN6W3aCauaE7Lt6
CxgxfAbKV73ZjNJe0L61L9FEFOwP7+Rf6G71wuPHEp5Xh2k+QC7Hvga/MQ3Lj68uII03FGNgH5PB
Lt/xM093Nc3vuXAmGDpQbOc9m2rNDS4BpP79z5YWb/JPP91nP+TTpGgEou/a8pd1TIgVFFCAqo88
Ul7zOpTECvUqwDBAaCtLb8c7I90oECPPrnc12YH6LJJGfZmWYqFnaOsBa88sT1EWtdvU7bN9lzX4
bpu6dO89MCE4RPFYHEMi5qCAY9q0zcpG6KXjwqY8EGvEzfltbM1mtfbEQGvs16z7R+F5m75HY7Ji
3Wug4SLXBBW5a70hr0lprBm1Lq0PC6y1ly0hjf0DUbzFDjVfMSCxloxsojogSyUI42QtlW2+GE1j
bP3Ue+qZhWdre6mhM3luVdw0NvgVIzYwBDWlHA6zkYe0BAsbgaVj3Ld444CwJ3TjdcWSap1b0/xa
JH7urIw2EGdnxBEC8rt7AV9FugNWFxYrpogntCjs1nR60oych+5owrqMWQZHxAo5av0Q9EZyb7a4
5zZJVGPzLk3SRQueSBs/noLt2MtG7QY5IbtQ3EoPU+hHZC7XNTP6xY67J0Fduy062gdcbuyxNwQw
dw+TYnq5pnTFwEFCG490kYaY2cIulWzF3UqQqx4t8qqYGhQymDOscYVmAhEQunk+VvRX2Pssy1hl
ttusRsd59ZLZ38aOW9ylRTPt2qi2GnQuZMbYRFjhwDYRLZnI/nZNNzp3CPSMPf6A6KOOLYLDTLUL
umEAIS0CPCde/rBY80AOfNknJxzeycbn8fAeA6Y4LAhXt0FWdYdZQb3fdRaU+hWc49ldUwRPwK3q
QjOnEnEVGv50IocifJZs5rG5xiNTQ8+Jf0NINtyKUky4fAov/w1AZErgDVKWVe0orMe4IHBvz8Pi
yJXrNW6iB0+PcYQi6aZPVc/4MUG6MD6KhqRuXDFeUbLBkSGUG57EhWBv0qUfRcJI2191TbK3zHL8
SNMhF/ia0SwQjFRUg3nd1kHDUlBlWXUIisG2bluivU5Lv8hjZspkeHWRkgVnRv7l+0Kb0iPE7Fkg
eJS23bcC01G2aTDN42Lm+am2Xd8UxrYM/ZnFpSjmdctIUmz7wVjU44wfB6cscYEULWHB8LcsaJ43
YJij6gt5kRTOqUFM5YqA9KJZR2MKKxoBF4+CrjgDR1UV+1JZvrclGZ5CU1RQ25jlcU7b9IHlsz4M
Y35/dinFLUGEHgkdJdB/A1VRuGr07zbH2EKbcBEIXwmvZZs52O1Lp1xkD40aePVT5C2HupyWg6IY
fAOcVL6NgxW0xGAMqC/jkRt525r9ZDCXn/qvZtLAvEF04Zg3AZ1Bj1+lKt8bEnudDYpdYq31UR7w
m8eMHzGddIlmkaVGN+iIsYWVnCQnc52OEoLmfgotCEsbngRifnf6vqFfYpSv2ybgQLqXgisW0VmV
YhmHVxSaGT2XQTX63s8dDmTSVlrYSwTU1Rjzhs1AYJmxG/tOJSusidW+9q3sdi7iYcLxrdB1ERaJ
lltF1q1dltxYpGBkt8Qy1ChmI7d0Nv48DMcJrh7179DF+TlnKEw8FK+AazdH2Vjgp8OLiOKQaEzp
hP2mYE38xQBsg7RFNWmwzqKlEAQUu1j5+5h4j1Vce+Mb65TyJnYxwm58IjqBwpg6F2aytin2r68E
h32W0+gehyBInL3ogvG+h1GXbQzWY/iZY7+mH/ZVDmCvDFAiMm7CRWem17EcQlSK+F/OcTY2T1ba
TzpgtXe+OUPBhmKQIt6VY7plWGIsa8g0gCaypLwK4yE+91iYWP/U2JGn2q+crc844EoaWXcMLItY
Xi4g4st5zpAaBQ98YwfsIOjFcs9au07b+qu+tJhLzB3b8n0xypnTb3CTZsM5zkoicuwdm3+gh7ls
X/5bOP6fCkfpCoq9f1843mgyzP9bv/P8VT/PWal19Jf+UUJ6ziebWhB3hosuxLokVP2rhJSgrm1T
m38o3nSJ8kcJiXuDaGeqOmi7pKawz/5XCSlJJtezUUvbMXRR+p+UkPB7f6mTqF0tSVGKNsYXRGzo
OuoHYwcgw5pZQ5scpg5H+oouO/Y2Cw9ASFJDE0zbbqiAYfmmF7vH0JoBRvEUDnxU48TWr63RTaYd
M9o83ZKGGNUHIysFbkFYVDmFQgx8MleOj7k5to/ILcVN6ZDY1Nk49Bh4QvekTpNHdj9sKPFpsdJM
gYus8gWqI2AsFCwtlWplLiFujgSzJFBatpEituz3ohnETR7kbEBKjhhX3yl+tbcy8J/bNjX0lxAL
nTPEVfOdVXdALBEY4YetdNRy1/rTQzQ5wTMBlmDzsRYc2flyypPi6DW3Efrr8gQUsfRPbuAB6YR6
/YSympsNRTdoYmJDsN/Z5PGwz+fMTvuAX+N3nKZlRc3BRCr0ZMIgf/cskFhlafQHTOvy86LZs4Us
m0MrTfQwbg7JLtKQ1FXlIXdNXExF67pWmH29gA3xvkJw90GJyjtQ2CXUWPgWbzyv2RJPsuE/sydR
XuWlA1GUZz9L3ogX4FxQq2PGTzOZQD8lITM2BsAutY0bTPzWdsrP9Kmd3rLE5HcPMmfBojyaxJqi
x74qYi++kQirz/4QYtWAS3OdhGo4yjJIj4VCnoOxVb+fvzMB8ymH3sl1zZ/8/oFmZoRICctq8Gz1
+hNGjwRL01za9hWeFlyesQqhG0+pleQbEye0ujdyFlCrckYkwrUEhnHlt0Avsar0vC9jYvAa2Q+w
4Btn23DWnuFFal93uTMcSMKMzZfGbW25IzDRID4Zmhhsbj43cyiC5zkbHxgvOQAmYxeqo4alLqwV
MW8AR2ZlCIywErn1VNhcgOjI9VXLGHWXTjbsNCQhfCcArfz9j9gOfRF1er8euyOv1esGrgar0Uqn
gGm/xHVJkBpGrt6+zkDqsO+PwAGTeoVZJBwsbj1vrEiGpIKJtqZmqsbMZQGTMtQcAF5oZyheJUC6
aDOK+VQQOA9QD/BYvh24RN2V4LY8l1Xg2gcvYZ1hJAPKADJred0KwemyynVwtjQj1AXFmHPFhOh5
P6bJ5keS2AZkaNDXyRxM1VuvPyLQa/KYM+58Y8DHN+sQmu3p+IKtZ5O/yOMc+TYIjjeMxuHz5RJW
hsf7qxHemhNwk+iLNHSHCUdzz1syWsSfTxG3Qr5YUGvjhHRty7WDZ2kFvHFdWUmsupnPBdN7ZnmV
FTrY53JL9Fml9q6aefPmuOfDNjk4FBaCNxBzzQGsAFlLbu+KJxu57jOS88FYVfRTpDzWoHWyRqNE
XFxSW2p3tc9w+cKLVzm/jqnsoyKZhD0FOhPuB9PkAjMkNznBLbw/YWOLp4Ht9P53uiWZCPLoxWWA
eSMLzkvt8hF2auY7lJVgiIpHgAzf3iME5y6pB1YWRoOuaUu1H2zMrPIOLlqVnZmRqOegCNlIMCCw
AEpNO5dTE427hRSceBtwU4Qrq8l5QYvkxMqtcoxhV03VNUHpwVbN2FLlzL2cBhzPdJEGOGmR8X1s
F7gHNbu/STqODNMMxRMmXdBdcw4luOJCVysrTuu3FNLtAb1UtA+72HryJNc8iWuY8v2YvumxBYNm
HybEJkfJqPo8pZrGi5mWD4puSDyFBA1Vp6j0QIRKmGDxKQf5sE/MRe17W8OO0Rs2h0yF9nsL4KPZ
wsXgmgqJn2OV5y58rFS7zrs5YrEGnIMupe5ngfB7HucNemB0e0xvuV5EC5gYO3r1NgYDd0Tu1uJG
lYF4yukFG4iSFQmfQ6CvHE8A6TzZScO3t6Kw/YhSKCcqdri6tfSFPAoopcoRCZzzvjn0wjPr3eWa
ty3cA2uz0wIbq9bXf++5oPYVXFP0oR6/p6mPvWEUdXc/ACmZdibLPiaSLbjlLJb6egw0XryqNUET
fRftyuVIw5Cv8OZ4Iw8jJ/QbLPp+C4iHDhBdBi2suLNd7q4swxDJ6IK3F3s/2jv+LB98+3ksuglm
Se008e5yspZlLEBAUcc+CyWL4nmMojl9QUbFOZHZOlwIZ7na01g774HWCyV9nd+LuLfWWEI+EKzj
gqloNVZ+beqHcxhxApM5KW7GxeEgy6gftM2GVAeWjbRI8a01x/OB40fmiIYiWCqx1tWVYu0Cgr3K
i5ZFguWFE+LSVgXZ/ZJkvyWmyjwfkK2BZj1PmwNBRDkfUaHh7NTWnLXck80m5ogpV8ZoOUw56sb9
KIv8uYxEcwrCqaeznwGCUIcglGU2diwxUoSrlrH9k5qj6opnjH8nGDcQh90MctfUkqmTEN0NUAZo
3gQ16JVn/Fl5NdFxROd+qTswe7Bhzy2pJ+uGpCbTS7gHWIiI3ACU2s3HNu6rKzL9mjy8M2NSv4Og
I7ix31UVik3D9YK7CsNfknsPIZlg5svsZpXBc6LM3fCIUijnVE24w23XRc1h9ljJzCrfWK6F+tdr
OydaubWdrKvSwiAk6FyhlVbobuxUc+PYqq08xnl0juMJXm2arg0PGMfKKqp43s3unHmHgMuS1rft
9eKDWMirTtrLrT913qlNAh5zaqrhAxlVh0JXfLbFUF4bplvcEqjrn1BxcvUKm6KEuKht5BOigRAG
1UiSegh/Jpp+T0YmpBLDmd4zu0w+z17+2U68OjtnbIDu6zQucCuyk2AYBY7EH+TwvWU78zUGSIRX
l8UvICWL9hl7g9+A85ix1hzMgbnbPHX5lr0Oxl3iNlnKyDa59kk2nK95v9yPpPOL3dKDU58zZW4j
NX6mqaswHXrN3gvHL8QXrEnQ9L6SJDk/xA6p5SKrrZ1M6TatzoFXZPK2ukHhbp0pn77RTj9BIg9X
YmRn46t4uc+X2cGP1OcM3gx7HwaDd64IVdsikH2q9Wxr1bhURts2r8vrDoHwJk1z6pMxrrYRdcOp
zyHXWIheDw7bhmMa9Pa5lOjWeNMKwtxr53Fy4UJPde1vjQAqc8KJteIKSe9YIqK+9k8G6sNbHgIz
Jd9QQHMy3GPWSEKj2GlIlMwHQHvN3tdPCByDuDoR8R1Q32m+w2wwd5jqTVI1wTXJsfTmubWB0G0+
pE2CSnDOus90yMZ5zitWhYbv8XUj9riv3ZAF1CX0p6eOtMp9orryFVhRh/kKMIzi+rbSJ+QKbMtG
adzgDkRVwMh7k/r2jrnovEsQxB1HpCTvRpq/TkbNNgRoVL4eGpDhhsdlAxSeYSKrr35vIjRaO35a
rzn8kTk5GQ8iMpWPKBk/KnAZW6uDHC4qM9OnlYBB0sj3kKlGvQnLdnqlIt5SXTdUgsosNnNqplsE
iO5TWHOicPI3+VaV+OoMZXkHswXwmOMh3LTWPPOhZWI8wwkjHrGSPQRLDhK/4b1D1P4wjGkmthGS
yJlanCC95EGFgtR3Aa8tO3hLO0QfHP7RDv9MvQEwX23A4KIij+IQ/XkZSQgebmxwMDWKkWnaj89G
2qISnbFbg4npBalpVUcHEqOvcpvyWrXcF0p24zPpsdlxcWfEos2c7hZAt9s+Nvm/iad2rpWZn8do
8rnEJUgp46SgjUD8AT+sgm9kEUXnqM5vsCK0LwZD0Ct8ptcuyvg1D6/wEUee+RqMLeOant6lO2Hf
n9VL61a9eSQrLOhORi0WPXyUCcl+gezrkTxzPVCOaNzC25BRCtUs46HVBDbOfwtroPCHkARuYgiN
cTaDEONZs0jC3NC8oenNbLSREQLJEbmoY/byzSdXrd5ZPUQBWOrAbnbeGDr5VW02/HlaAhTfmBdc
/9BYQbN1emrQuImptoqxpRBxB5tnk6qrbD6ZYiGyxRoFqL0gW+f1qOOKDeqzHzr+v1hwyF93DIGg
n7ehv7o+NGnn17QjbzArXLd1fKjciAcmvHim9WQrjGjVOaRlWzxWcebbxxl6GO2NLIE2MSAdHnp7
YBQYDwQumCytcXBdHtMC7cneUNR0kY23eKcigkGysNQlhW49AeYAvGeET/OWeqiQrnUA7sfvNbLK
SajtL/EOxVxNDwxu0RQNCSkj+rHyjpwjOIPe9wmjcDwiStZ//3ZcFjo/Lny09cXjL8nex/SE98vC
Z4AFCfzYzw5FOOCHxEEMnooEDqyoDezcel1UebF1p7Z+z+10fqg7mu46pilV5dQ85EX9T6/orz4g
E3mbdv9IwfPk5+GG4dTG0vMAPKAupv5xDXd66JitPLfMKtqVb+g+bsST+mELhsHVQKFcIBbP9nou
rNZtW+lmggr979+qX1djDF0cRkJ620gG0f/KiepjYlIqBqmHsAz4QPOylNPLYi89AVVYHOA8sFJu
WJY4GXF9Y0rZ9vcv4C8+K9uHMMwLYYHJq/iFOzPGLtGBbB4OzgQGbxUWbaQ2PUYP6wYteBzRpoTV
XkkVR1ddFS6A69i830RFJ558syfxo0zpR/7+Vf3F2xJIXzomDR/ZAr9eQMhMQ3BSdnQgQZf2DtNI
hKyjpJsZGKvAWbOomft8oaw2huifUq4ut+vP1y+BdgBT+IvmjZ3uz1dLMaMHKIaF92TOaKITUc+V
Zs35ecIHEs+OQf81+vIJJKVxFLpxK+zMTq4Gu64YekOdw5Jhpl0UHzo9e6nqqEi+69CEh7GQPKL/
/u2yfhVJcv6AULJd9smMEINfg7ljYdRqJlx5L2OHMxAvC9E0IPXoWoqJ44KDn7WL5Q/GY2EtDE9Q
g3MOzKpfHqfA5XiKpKA7cRYDlnpm84+cTvx98jKkS5fxkLQg2a3GJmFKwwY1UodSswXWyqsGyClD
rTP6cn66A/aQFIZ0xl/r0xB8XH7Z/9om/1HqG/h87v9+En0sx190vpcv+NMyaX66nMp6vvyDyDdw
P7k2EgR2kcT0/T6W/lO+ID8BFRK+x0CaWRG29v8/e7bNT5IGhqE0gKKLn/I/mT2TLPbz7BnHpHQ4
nBEgByZ4ocvz9YfZ85x33VB4yj+ZdT5dGUlbYVay0odJOvgIuBWP48XOD1UPD1Z6cflf/P4X6z/r
aOMOOzRAAFzgw50tu/A5XVAoXdUKdkDMARsdy4u5Pyx6sPz1hTQgQqwyU+Y9z07HEqipJIC3Oc/C
Exb57GMYYBYMde8/x1OZwFK4QA26C+Cg0KyDDvFdrOkHg+YgJBckgnvBIxSalECpkP1WAE+IGFfe
JME0sBis7Qf4D0AW+qEKv3eavBAZw3UKnxPjOkHwb4smNNhkpb9M3LZra27j74aUPDuDyKnrVTN5
dxUTAVTLs2wRK0XTNWMvQcROY8/fPbwC92WRUJZ5Qx7dDIYVHl1bIyQi4AxMYktpn604SZM1fbYA
XzDCBl2qqDhkbthuHbL93gThGtNa+rm/bzUGCruUmz3OIo5vET2Ce+jL6KBGanOGWP7JwQG5N8up
khuca+5jHkec2xxCmbeaZ2zhLBetHtwIuHOW93YZfMzCBL7O1s4DFZ4N8GqCpltbYVqf+jBNtsxF
XH2Sle46q6fgqiF89wKaIkE4qPwbG8kx2sXB6x8GL69J6ozLQ2qY7dcY41O3DhQZuvScbvVYZ2N3
Ep4PVsKaeHMuGQ2GjmsQl+QGX4c4qEueA+b24TXr8ay4vU3eg4h19gNZEuRAhDoSgiQB0iEizFjb
TEdGwBTGJ3/JkQA2DAB21OkSDH+6U3fJnHB1/IRPDgVu37k/mN1COoWhgyrGCEPQSo4LcwVlLyzA
G5STB2LBs+ewn5IjGfb1lnj2hIKkcIf3iligO3dsIAXolAyspY2HaprsDFFS3q8mJcbbpWuj5Lk2
mfAO94vhqzLbigVe0B7tiXoYZy++g10+i+yDTxfn1zrO2VSnK7KfAYieSUmfS0Ufp822ESv9TS5K
WIR2N0CgZG/q45L8zCjguQ5bWspsebRbHs881wQuHSGG4oBooNoZJdgGAEnueiDu9ATPJN21eZpz
e8tmTbnK4DsdV16Bc59Ze8kOnDgaSsFwxzCDhoHt8FZNdGBNJPNNloorqwvAeZrCYzhqP4C4O6BB
cTAJ2SHRxw2gF7OYcaPUZH3001TBXbfncFP4DVegXdTmjQEay920bU/T3IQAdRG/nAhKoSWEBHaU
UzCecV8CQwbWv69Zl3eg3pf6ym3r/mQlff6AEMEuVqp0nb2boEIxgvZ+ibkx0zL5vvjyszAwXzG3
/vCb0t4krhuTOp20T0ZvZTfEfHvrtgBcoCZHPLJz4dTygasirYamg3lzwm0ImDAZIx7CDB6JqUrv
IOo+BzaKnogd/cogPyjpogcXqDReaZGswxpTdoJP0FkhofcPbOtxNaeufrfL8cmUksQ9EEtHr0RL
ZGUui24rsR7o7sB9ZEu6RffsHAG/51uXEh1XrN321w5S2209JSCJgYK+yMy2X73cSTYxJlr4YZiU
vL7znrCJ9FfV6GpfZdRypqC0BACjnND4Zi5TiU8jjZZbMyX/WxVRcrcMnI1phMa2XGz70BtBch6F
wZYxaqNpF1pLv+4KM1+PrUNrqNL6Ju/Jx/WaXBMhrHf0ZjN7LTWw8c6pOYK624J4xy4qeVPuRzwA
23CBcgW/OePdtmTCjYqOFO8SU0HeczmAHFJTN63JWy/OCqjSbdL6MEJNx9gORYpPvrPMreljn0ps
r981rZ+/Iqj277C3I/uK+Phf8abtLKeHfp1Oxa0YegX9JjKfiDLIGHTZ3ZuHuuLRq6fivqbH2c4g
s3ZZBS5jWDr/COOqTTEAGiQ5oKPg0I1V/6hsWZ5wUcp3esf5IGU9nierLq4ZKbSHyXAE2hps6IRu
9dxV4/wYidz1CVUQ6qYbAsTF6M3PrQNF0oyZm7IwTTfg+Dkys+iWnMHkoJgEEw3Qe/6KvYAHckhG
G5l0uD2Y/C8nVhPxLqeWgxaZhZ9joMfxKse6+wUFqzYDE/Bztoa0PbQW6VarRUxf867HhCir5UkO
EoZKmHjNiv0l4yKvbj9DPrfOC5yOM0KPAT6wayZcb3X84Li9eCS0w9otREpu5rEGG+bOXfxS1VV7
JxeX1r0t8f1wMNUHnujTO9uK7EnGNmo0Jk7TdqR1XpsW3v2Eq/JEhN09yrY2wWIgRde9mrWr9bkz
KuzUfJ0NytcDIQKNemFzHxborku350mUmsCtlzJmeEIngrlckEIwy2HKt5U5LR9+N7jbMCV3sGkU
R3AsmZuummYMV1E89/vRzJ/Gaar3KmVfxEUaHvkos01fFNm91GYYp/BOfWSgP3Ib9Xuv+9/6+J/q
Y4Slf6vUuHov2vf2R6gI+mn9JX9WyDZai4CjyvQRQwWWoEr9Q6Eh/oe981quG8my6BehAwkk3Ov1
ht5J4gtCpCR4n7BfPwu3uiakSzY51c/z0OqoCIlJuDTn7L22bvxLt+jk2S4ATClnJe/fu2QOh39b
30Bt4tMWdGDNuRAkxT/ZFXNwe7Mr9kw0qybFJdNF+nF2DK185aZxMNjHzChdsURcIvqVLQBRkWzX
ULOvQE+caBhJZhb+VZGPLMHoxjTMDxOVfnGf/gXSaBqaI8Nam4YaBIDr80bT+Sfwk69yJnEkf2E5
sho8XH+l/kJ2jIbD7kA2GnjyjWrSzL7gfNu8Yjy/VTJy4HORarYkydPZpBKa/KapglVpTOO95k4T
5l0VRuWy8kQOvYf5EKssUJ1Gv8gHkVrLmHRIgkPoB5GfV7ltdUOMT3JfE3v8rUknE+MBi67gI+vi
8gj2JMQTN3pfNTp1BUPQKVwPXkqyaek4ek7ZOydLt4jc66TK7W8VbrOV5hX9M4RtVhx0l5uipZYf
1SHgdkqjkCgKM9QQNRZauU2mLN3HRE08241VfTUaE8ebKKidFp77mg7jlasT14fkMRv3/OFfdq1t
XkdWpO88D6uzik1vOWCt4u+YXnXbxnnYL/Vx1FeqDyiVswn3sgVbZ6ZE6duzBBiNAiWO7Kal//40
hBlYpnrst4BRsfFSkSbWLp5NdREbV5hKWrQL0zj6wftg3cZJ1xE/UhjaNWkDMEMtGw1JMQicaSp/
CCeHLbjbFjcssc6yA5zNfph06UuJ5vWLRma6pMFkmNeFDNqVV7JdzhwgjihwpmOqLIhUUSvbNXKC
FuXwDI8nZmljIivcUewYAOj71fSs0TPYAI/QthCzp70MjekVx52zDxtR3mP/9q9arSouCi1os60E
vXI9tJPdCaj/nVSGzdbz3/+PdUl24aVmGUDBl5EO8Qq7f+fJvD7EJQmFOa3kpk+LFZGMFVVojBR4
QwQocHqvJ+CLfqK//H/F4f+ifWMGm2PH/nPF4fgzV+1rMv45p57+0d/GCVLRAEcQevI3dOlvzZv3
LzTQ8zTreKQdiBlF/bfmzfsXlVBP6LqOW8CAp/T7DCsReCN4E5CO9flf/RPbxFzb/L3O54LbRu1m
UX7wWAqMswmWanFYu5MfHDrBjgezk3BuexFMvOO52kYV571Of4khPOzLSsKZjwvXu6PBoXZwarut
WYlqiz1O1/9aw/9jULllnFVEKAlzcaxEVEANyfJz5loYGmu0EsO1905HmsE1GB392p1sTIxMklay
QBF/HwmpyXVU+wsVYMjUyo5QCg5M/g83z8VtIyy3QkJAR9b5AkghuAKc2Ssm7EZ8y0KQfzXs5XLa
sBnX6PNaMREp+BrdRiPHRGnurk/8aSX1JId+DLZGQhcsSJarH8OxC9g6aVkMyRJdL5zUhhYaOzH8
dDhzvQNCBrHGwRyvh9p7YHYPCSr1qJneTMJuH72Cgiq8FkS2zOApbu4+rl6yMdPvpG8WdCskSqIl
lCGO4m6CmW3T+UaYHgj3SZMNiVhpiofXJBugIuO3RyOT1/7T4AfaFo9LfaiCWGxbGsavkR7W114G
f9qOmyNA/ENZ2M2Dk0fDjfCGces0rSJlI+zA2XTaKnImZlxQJOidpTle5EG40SICc3DXiuJOk943
tOwopMlQLVYTAeBfDbIKnIXeWv2lhm32FqggRFsnHJt1H3XDBRLwe70N0ECPQJ+GycuJeehtEWzc
RJMvdUPiiFcCYhks0phYmfXIvtPdpLzrCKlZZr6b3VgdOCO8PLVILjnWNOZjHMDlG4QWXdMoWHPQ
NTYVcg5Cd/VhkYcg7QbcLVt0YfmmdFSYLAWssWVDCWMNUEjsBtMv12QVaAua0cT86IQVU4eguVoF
9i13vTqSDFZvYifVD4CJvAN1aBfkmI4Dw8/19GupRPNQOBx8K+wsZKO1GuUW2nBXJhmYF2anOz8C
9KIbMIrVGvs4eVZGp5bp2NVrIyoUsXMo5jcTnTmIkHSrvye89gvTqIel4k1bIEDt73Sn66881oaj
1TftOpWRh7s2TNeEChGt2pPCNeXKvAtVVmOQn+jAQcXgla5JF970HFHG5UQL+KvFD1lqQ8pa6nrt
2vJ68d0IYtwu8Tj+NKrAv6yg2q7cYah3EvlGv1RUML6xEk9Qo/GD7o2T4Lo4ia+nkxCbFRhRNnYB
BNrGSazNaRThtj5ruNOTnJuOifZgDdgXUMzPeu9Z+e2VFpDfgfu4707ScJRa4UXAGfmI0JC7h8KQ
YPhuroV1RL5BYovhlfnyFbJjT7N41qBPQGQuvJTwk0WJ2efSmtXq6DEJrzpJ2L2TnD1gv9FtOXMj
c6eI0t86OazFrZMU9j5R9aMX9tOL003D2u8bufdm3TwFMWqMCJCKK2bC/lt3ktiXJ7l9dpLeJycZ
PqsykvxiVufnvuO1K+sk2i9OAn4M93I/nGT9xMIhuhAnuf94kv5jYej2xckQwEGVWmc8+wSsk2Wg
m90DeOn7W7vuBIfLk71gzJv0WvJhwA1AjUYtc7Yi1Gw0cPPMDgWb6eCYhUgHIFqn2RMboeouak1V
rIfUADU628y1anacOybm82i2oTtsodKVaCO5wtlSXdi8o4QVzeZ1XDP1Jfyu8AbvUPJYziZ3HDyC
w3ILMbpE68/0zORrNUnyGgcKj3x08stTnLNvkF6k2tc5E342RGOuN2gbRYgMZ899UNZ2jVkMKz49
8eowZqLH+hUCYJgt+2I271M6WU2ajRwwmK39+snlj0FGHkOvi+mNd/W9ZQKmQ8Fph7fCMowvRZdF
d844ZGLX1E1wQx5ECTd/VAl50U7YPBejji9Igga2tvUMIvBnJEFYEQ+8sMTQXSqXHMtFIHorhGvj
otdIOIkDb5sBB1YH1hkbvup+Mb97d/TT+03lEDtlax5DBJ4+XeBLMTfxaMb7OjGGddUDVmBuGPbx
DFsALSz4g5eOeZ6PPMFmvBhR9GG0nohAI7oKYkNsAW8QJ46DMyJNXOgNeAd81JynO+oeR+WinJof
205zQ7BgNRwtgBZLoxPOugnt19jEkdy7slwm1WA+YdQn1p3Dwo1HADujZq+o+RAgeVZiXiOCuoh9
pn4kJxfB6PrAKIq9h/BnYVvasKTAoq1cnTDPspTx1WiRVSo5OPAPpsG4RgDOM4Vy2F+hSdCXZHMa
K3qFGONr/ohcXXuOZ6ZGbZjDUVqVTDE8hjA3LK977WYOR2KCWqzBKNPGq92XdOZ18JZawKtOGA9k
VSA9sByFFw3Reyh0XLM+mu5MCLHMEBSIaCZHrttRA/gPOcAzN2ONFWgF+Vl/smOl8nU1s0akmrEj
4wlBEsgZRxKf0CTqhClxQ6fnLO3ODIETyIRknvobia/JE1s4HhdRYjLurjVdJnejbt9DPrS28QmP
YsoakkKO1vWyOQFU5jP4tZ/kcABUWDyPM2lFzcwVICQ8L+LnQLFoZpw/m1aV8TMhtRgzs4VCO0AA
9PvZpVs14qLBkcNXNJNegmmGvrDvAgCTuqQXQZYzku80uL41mrBX1ijA69GtLw9AGDWHIrurUWoH
oBIu29TvkaQVVXZHTKm6KubIBlqrEdSHOcdhRhKjU0DKummb5i7wehZrQmUuSbwMIcXwiV1EdNSs
FS5yvOO9RGS5sDIJ4oGcwpU/R0r08VC9uF5VUheaNO+Af5zcQrpg5LkCyfeoAk7kU9RzVIV7Sq3w
5gALOE6TBHeekgIwaJPDAT+Ouwt0N7j0+lMKRn1KxGB7Un8xTjkZnTlnZoDvHW75aknS0HkH/LU3
B2x0cT07mMjprHZkhMqB0Hc/JDAKpjgU+tR074eBwI7ilN0h5xgPt07wcYXeHOZW2Gl8WYdjMkBX
czJ4HO7whOymusN06TxXvhtvCxuAxwLaFMhr4c/8Y6fKt1VT0yDTggxtYCgmHFoVPqltlJXixoB1
nh3ckhTIoHUIdM11iTBVD/R96capvsR/qC0as7X11QDcxFRH2x0NGkH/f6z7Px3rPITUHx3rLlEA
/fzjTPfXv/j3mc6mzGXaRD2ZxpxG8zt81xEgo3SsCRZAGzrHeIz+LpORa2O58A4dOrwITYjH/rts
JgH2oheydPzwns7Jz/knh7pzG5PrOFTN+DkEZ3Oos8/0LKOHCohw02kHpxt9vzVeUsz97W68I/d6
OwTFPQtTOWUdzqDibAi/x7oSGN6063wTc6i7wBG4cG1u6f8epf+LUebf4reeON2pYbBCRnHy50Z7
LoafyvrsmHl+/nX+vJC5APnbEE5USL41hmgn+HS3Y7SqppePr+KshjnjyTyYCbMmZUYUOGdD2Oy6
yMxy610PinDRaaQPR2Vxm2XVFhBA9oma6c2TOY3mCVPHZWfbs2LhjwsarEGxLte7sSBrR2/4I8qQ
56dBma4+vrD3hhKGCbJm5hq8UW7pCCMHYxBcWOgGD0MsMc/HnbjUFb3Uj4c6V/fM91AYDuoIqqiM
eHYPyQbUR2LL0MfXeXuRpGrOGIyJIh+mYVEFQ7allzL+03eDQQ08aabp0v0AwPbnrSS1ieou9KUd
RhZrQWIeSJTaJWhJ44+Pr+9NrWMeCrgbxUWpI/g6q3UkplZO2A3qHXEORLKmPslyWuXG+8TgJAul
pbqBOzpgB5zCyzalFf/x+PNb8UcZaB4fyJ30ULMwNZ29NTgZy1BPgmbnZtqwtnMu0K76x48HOZe0
zQ8RfR29BX2eIs8lbTjyFEB/o8Y7UImtg4E/WgSO6V+lhj6hnKJD3ZGDsy4Qkm4+Hvq998dE2mPo
EAIQ+p2VubDrDAIqf71j/zmuSxNsGlUkYiEw66H2NgMoTmMINP/jYTF9zC/Jn3eWU96s34ObIrFT
nt3ZJtUAyM3KMEvL69fCsQmIivTeWDs9s47lQ9CjXu7Tamz9AzDsdjM0Jo8gHsR2HLp+G5V1/WSE
kylI7GjiVa2cW7JsOgvM7kDubw1rs0D8vTLV0JGS5MMuJUMpXDhZGz+MiYv8NnbiY2N3DoaV8hk3
Aewxt4GdJ7pdSxYUh/WQ+CBKG9ionfCS1PgR+lpbAOKEm2vXbbwP9dQ56tTfvmkZgoUFToLwUq80
+8j5ntqCrjXrULNAVQXE1gAnI+yGIlB70XrZ9EjOQLoKS/ir+CJebSNzDn6UkQeq4XFonImquNFc
yMRQj0M+ytue/gzgdyddF2Yd72VGVztthdwQjc2OcCjFpauDoyUbeFgwCXV3pqP4IYmrLpwpBrsM
BnbkxNeISx9s4q6ImXaDog1v/bjrXz0FGKybTES5tj/wGnTUykBw/+xz2/8allCdVgRcT492T2cK
Tpf4Wdc4LJdWI9UvrZL4MYY4VU9wPsiiH2wlbztKPaTAcoMtiUYDxAOOEjWjAkfL5qDsK+JffFNx
Ogai6NMARfxD7CnlQ9w1bRprV7CYf6qGfXo/qvYHauVHORk/PQRV3wYDFYBsteirShDG6CP6lkUd
8iHlvfw5qaL2FmFfTbu4YsaI05KHYPmkWbU6Pw8fagnKwkkOmWc1T9H86uPsdI4ZZcnLMuv9tWnV
lAvZo6McMOJ9kJvdyqvLekOdQd9S4MGUwYITgFoZfYz7ox4voUwHB2uUxo6SJgMYE9yOKoaZm7nJ
Lrbi7j4ppvYe1Sx/uYbfukgged2mASceEkuTg8vcS0GoaJG1evLa9bidi4qY6FVWl8bKYNt0pXov
jvexYWcbrBn0QwYIZP6yBalzR4EouB2DSL+P8zYZAF1H1rWRingbBoG+FbL2X3zkW2i8DM2/MnqP
ZCVs3U47n/7BoPi+vB5DEo3HAL09ojh5IKWmuqjwP9wJfIZ72yvtGx8195bDqnnjiCy46KVFjms1
3SqqCRzJrE7ftWFlG/uqxtPTtgMyBqj//ouCx0Zlsy8UITitti3G0P2Fk8f9RQKYWjawyo41wsSX
0NMxVrSVhI9ICtJaw9hHpp833w8f2cgKJf8PDEXcyaYb0jWID30nGjHuMgzyFySbyAcdatbaH116
8SYCia3r5PXWolT21TX8juKUFd7qWaUDGkYAswKjTHysE0FnyaRwX0WCZqvC1HLVwof4Xptmfpm3
gXdN+cp8SD01kpfWkM4yVMI6nuyrgJSnDWUc9wYiRf59DK3+th7xgA9xqK6GprIvxOCMMxjFOial
mW9FZXVLFAD2fUlhBTTvCByk19xuiRaaASpkciHpaaTO1JPu5Hij/MRZ5LZtrXBDFFTBe/2XjGyV
LcK0CInk6uIfJEE0O9ExCSVa1mx5NazVAJBpU45ls1VFD3CxKaOG6MCQ8oAuq2Pa21RxwqIKHyYj
4wRNDjo/0/JDexV79HYNJ58O/LbBg4FA/EAWQXWkQzAuU8uPqmVs49Lj1Bt7e7hYZKxTJl05MvD2
VuMVG1BGBWKJuRofJhE6MBvT4hLnyLThgKDWWB3qvVbrKZdRueOGQ6m2dvwWM6hBuvGS9Cbuw0CO
N3Y2nMg5m4AXNCGKaaxLblOULISL6+NSMQs8kw01EYHuODsQbd1PmsHTxghc62jkIt/2RUS6AQlc
5fcmKcQLRVvCAFLSNX41Xps+4Z/tr2lHJYfTXzdy20LAKIkGH4LMoBzk9Nf9FA/XxEKpdecmxbjm
HT5hTYG6iwCLw2nIiKxvtg4NyK2W4KhmYaZKf0kS1XxxBtWsOgupHRwhU1tHVFcv85JUS6MJjDuZ
D/63WIbFUxdl2VZ5bb61rMlfR5PQWatnIVSle0v4MMnBLtrv9MjU3nVsN6EwSLy26wO3YXlPmDzr
7spTOrcvDxEy1cKLsPlQ1RMaocxkHBTDDiU9NSm3FOaechRCHN3tsgOSyyFBumUrIOPxNO0UPo16
oQ/2tCO+274XVLC/qqabbiOJHmBREhqwtEo3Zz8zW2ynsmVYVC/+YZjcZiFqsiCoB2gPJLj1/UzX
USAwkQZA3Kn3bWqGPzzB306InbjPats6+kgZt4FNijXVeEpcFfvNLQfRem+WWvLUe5T+87yy771q
hlQD61y6lLW2QUIYdD0vdsCqaM7EznDT2wQfm6LzloXXUIfw0RCZZPN9F1lFaGHJC06NKTlMvNFL
R5coyKSe/4xZw/dGozcPTWJPT7xIwQ2ereBaxa1HaB8hTbZsvG1Ul/nWrU37q+IsqgASGz7JpDlb
8YZ8+a3ha8ONUsmEDFPvfna5rz1mc6zZpEA6rXDw/fs5JWrwf406v+wgzX6jSzz/Fg31hwCR0Q21
0fEQpwY9eGuIvuVt4956RUceIg2nL2Y7yi9drckvsVWOV6xU9iasQm01RpG20koZ7hzyNi+nQKvv
CJjK10aNTALW8HB1uutYbsNV0bjutTFjNaHMs/A18RHWhSAvEs1ATujVsuBF3JDKQER3haMz92K1
z0ZlrkvAr0v4WsR8Uv0fD60xpte+K4K9oPpJUMr8LuOEm249TbrsK1x5nAAdXkFe99dZ6gRQESl1
LywrT671Ks72JNfZXz2fjoXydWmBv2QxpDDG45+q6RKkwHQpKNyCdPJM4uvHJGQKFOIOOMQLISLD
FZPCuDdKP7926mkiQ8UCqjg25fhE0qZFCuuEfndCG7ZxBF6oFI0tLGAnvgZ3SdnPNJKDbDPrGPd4
poTTaziHy+G6chqWbgLKENNWhWbSysucZIWoxYdKIUhjY23q9hDyKcP5sikve5XmYpmD1HpoiyHf
tEw47IFyh06kNNR1RSlzWbc2UTxhOhFhQVYV+PV+AzBGG0El59pDo+uIZSnJs2OWSNRTSPxLPWj4
NHHwg0dqIhSZbjcTv4CtbJXI0ye95XXKyolttReJFz2Q46XM6JXKvtdfwJYaLXrhwlxo4PQPYcOH
GdE9OExDP93WieMc7F6Oa1eNNYpfoyupnnZltcg8EA4L1c2kvpzgwFvdHvjmNRNz/dLnPx4I/gjU
AiRdd9EqDWkqf/UmNinpwlImswQ4lNxGujlhdPfxqYMsmK/o2gkHY0l+fHglpsholnhU78kTI5vA
jfP1VJ7w/4UiXs8ajecxH10svHl1j9CQVPMk0o6B3920tLsXsDfDmQzy060Q/QiZfzVbuNIp8YAX
XEaySvWCmdMKmnrjunW/JuPD2PqgTBbk9akjnNi6RXauO2t2iOGhnCzU/iHgmHLmajV29urk2msz
WdcDOqGNMfTZvG+r9pTOyW+dooe+CKdlja9sx2y15UZ0S6HLfBX4HO/Iafmq5aigkQzh+42ayl+5
uPRpSdRqpbtECOVWCd/bKble2jSSXRVWKWbs/HIoiSPPw2BJjgUmuigtImRMXYtoKA6fg7azdgn6
KtJs2qFbD+5U3JcSTzktGx2VZmaExzC2y5s8T8qv+N7yBat6RuG8bF/LzrHvHQErkGyJMtm33Tgd
jMhLtkCH250W0olfwfaRBEvU000c2PV9iTp33WWtAwdxqDH+TLa9RlXpL/06DLcpaOxNVyVU4/Q0
OtCWH/HLKqKX6yk7kiJv7uihW1696rHH9kiJWogSxyZ/YXsvvg0cxy+F1yp9WRtWcdtVMaIxo2j7
G38iKkONobeNtbDZKLflU8wyYucSelKU8Gue4orWxIsMZdUvOwT411Ko+Da3VLFp8eB+s2v2VzTR
Q+NqdD31jW6+c0ho4H3xR4ABxCu15pM+r5C2yEooRm64G/K8PYaRKy/DrMHyr0wLZlLVHzCndMde
G5NXJaHrUPjm4Rat8m86p8x+ZA1Wh84WUC+auKDrhGjgIJA8XUCYorqiccCG05dLzroNuqtRU/LR
hOm3TnxLJDMrOrwqtPFn0jnuV6Nw8rXuTQQrBzDhrCaNl3EHTJI93sRSGGYhAZ0wglf2WDOTxWm8
I2wYqJDtECySstoeRk4VpA6aE0o0l3juclrRZXnQ0gjaNurCgFl+Qc0WL6Q3cigW5ZfajE1yAFOq
F7p0Krq97Iy3hWdnD9i8iws1pcaenBS2UusggxxB8yop3ZbE4abXsh3HJVv7Oaq0paGB4ly0tvuk
NBDpnDvdLaeYfmFokf+Ympq6YFFMb9gqxt8HYRaPcZVUX8sWJNO21GjyAJaromQLdgJgL5BtYjM0
ld9CzerzZVNEw3NS23SK2rqPD53R/gx6F4YDld0LzI750WRn+5qXgHlHPEQrW0uupqKjdQ9AD8xn
4lTLnkd1kXQl0me6OeqKQmBwRRSSvYghuzVr17Wqy5pQl2UDNeqO7/8HunX6kKxpMNJpSy1MX00H
jP/tTYIciSSONHwa6sZk4UI1KCAX3jalWbxQBnuWcdM/y3G4n1qjkRvHpqGk5b3YxtXEzF5qJgm+
c57sHN60DMOqvrP0tMmWJEht7LDVEfN05OnyxtMULeQ2RJ1JljTM9UVSt4jy8JPuwHUHLwiMiMJk
JqR3qKFECQbngaMO6wlRk89+Bsi6DLwvEijQUS+FseWnGKtqqNS9jOQPJ3XJhKGo9RJMfkfON41t
7tsYX3pk226JqeaOoZXfosQZSEr1uCmm73xxulA+RF2BrKSN+GBrjz5mzp6K2BVvY5FdqszQuOEM
8sSEnFwP5WQfIIFCzuuVvS7T3P8Obgq6Xt27lAnN+AraFDIQS+MUY9TsbhFPVcug6/M7TM7kxxoa
9eZM7ZU7Zrd+pNk3TqUHyIFsPK5hZ/4SAe6JApv6uoZaePAx9VwDpw0vUiux7mUZe3mwJK9Va7/F
BND4IVjFjOl23YF7RWk76Le+39q4UZAtFiopACKZ6b1ixsWHQsfYI8hqW6ftQ9AC2x4c3T6YQTFu
VV8/h17u7OIgZMViI0gyrqPtMtPrLtjKkfcl8XABYUvY/xb5r1bFXbSC3ftiVjE0SVeRbbsIqjB5
KaCS6kdRtv4RQis5Z1rU87I1xkNraMO4hNBjeVdRSjA9jLSqInyiLkprU+WUkUlsqr2rfKzThzzz
wOtYo7cNowY9LyWsB9tofg6DIrgG4eayrsz6oE/9q2NxarBSIyPGyOKQVHVwZEUS7yEOEBXUiJ2G
NObA9w9YNbOfMkA0S0BawY5dYbqi3PHaGFG7QuTlY0ZjfR37fgdU8bvDEWQgohkw0i17KJvKGWUi
rXXFq/TS/ighzaztyqSQAqf1OvDFrvM0/1dom9YNAmjjthm8X9UgtaeAT+/RMBzykqymAIXq1YO/
wgo352JYxVb3hhYtUpWv0DnDWs+pAHxcCH1bBaX0K2cvMyVuOsO0vn7vSpiNZxdAAEj/reL0ILLu
EfPKtAtsTrcewNn/onJv0mzRJZ5NV5jGn8MFdaUL1NEMh9n/oTIqUCg+Ggzf0T9pt4i5cvxnfZcr
A/Ml2YbTcdHPK8swKP4qattT2782pyL96Lc/cNUMYINTQWiJrW9td9K/Q8DgRNlTj/v47r5XvSdq
xnZgO4P3edM9cEw19YFe70wnkLcWMpnLMqBO+vEo77V7eIRzDVun8XmqdP/WKpODL1uZ0YM5tUM6
2P9LUowHfHFx+cnze++CpE6uvTQpzQFk/PP5JQPe8xFt167vK+RaffFsu8Xzx5fz2Rhn3R0icg2b
r7XeCUMRlFNvpZvdfjzEuy8H7x+6QF5Fi0ygP68DEo/b14bC/c4Cdhm0unEwsCgQi9NHX0nC5JXM
uzn/g1or0gZ97/ok4nz8S7z99ICXkG7k8v1BpThvQEgIZ6ZWeNhDBYY1heBwifmnIrSa0DCi6fLV
x+O9va+MR1oSxHPLgBRx9u1V7K1csh2rXZYPzFL2eItm0PlkPnn7Lpr00NFMU98xTPzGZzc2EIoY
iBRwkyKwAWp6tCzK7sKJKWh+fDnvjMRFuNaMFrBAZ5y9Jh7M7mkc3WLH1EbSnNYcCRR6KOv46eNx
3nlMwsFeI3hWzFynEKjfvi67zBLTq51iN4FxqtPvsEOWcZKDcfEPH4/0VljtouL+baizZiMHVRva
NUO1nUf1LpeAjHrnr/CYdl11+fQ44oLcomj3ydOV8Nt0LCnfAPxrawUpYw3RK98aDWfprDapgmUQ
Wg4WbCzEyeRUBX04Xfopm0FZ5QSCgmpas7lS69RQsTo4XTpc9UVLGWuEO7zkrI2O0Y6mTy4Us9H5
3Ewrk+I+MnpLYK8/+/wwdWqml7fc0yZUX7wsJ2+yc+9G246+Z8CsDy1IOXRO/rca2uHGIdiIxpW9
t23MsGBhlmIOFDTax8xndwS1CF1Odlf27uUET3qRFUm1bpKeokOEP9yvYxPZbQ/8p+6w+5Lp2i4H
WcgdDa5+pZRrLBknXnGOdy4SiZYhTtAmDczXKy/ol5MTDMTegFDkbhlzIubU6C9AvPJPFq133jXD
oxmJggVDpeHM3dLf3jU/6yrasCP3Jcbu3JEvveepD7sgrlG9ErHV7z5+5d52fk3gLpjGMDug+T3v
/FaF7Lq+zIqd5yrEsFGRrSs0Uxe2WaotpHt1EVJ/eUDUHBw/Hvmdz5e2tj6bKFznrfiiDsZOC1s7
33HWHb92+B6fK4q+DwCM4p8fD/XORdLlZTbiwMP/znvoNEfYdI5tvsu6mtIohoqamg3mYi3O673d
JJG7bOiyYXoyqNx9PPg718m+Cn4EHj1u8rmPwyG3hrNnnu8aH6Rj1ecPAdj1pRuP9SfryduR5DxJ
gX5E1eJZs2vl95eHg2AT4LdOd4brfhnHHDayC/+rTk3zH7+mbDcQTCGMQoahn5v/SswFbdC1Kc3F
tl/h/CDXK77ue8smXNL+8U9voNRNLsyYbTX0dM9WlCBKSwA2FZdlZeZOK8e8oJFAYbdJzaT55B6+
/QAZjK0NWwOLrtb58kXeqgjtNuPKNPkQmtqXanJ/xIP5EPT2J3uQ+Vv+c3/KUOhzbC6NOd86u64M
L/WYa3RjzTJdmxRMPJjTCyftIKzn3YFaxWe70fdH9NiKYvnjoztfXvD4ucU8YiW6Q+KV34sRtGhN
NFQbkmYRtsYnBKn33kg23rNRdA6BOV+irYZzh/KdZKe17WFMu52UCTAL/ZNh3m5spA4Oc2bBOOw+
zpVVnasPUcSP3sET0cCpoectB1bEj9/Dt7MIowigM8zMOPhn99nvn9egGQPECJHsapNjLce9ZRq3
v5zcvo0rRVeNFEaiBj+ZJWfL75u3ZJ44HMsiJ/6NzxZ+gPLQvyQ7zxophQE8ZK0Di3Y5eLTqSAQm
0WDEpgR3QQInxDEDeBsvx1YNVbBPaSZtwGo8wImsyDoh2DYoSzYH87agKgzriDbGfvSM3t4FqrE+
+e3ffTAzn4eOgOuh5f/zltGXDFPKm+mOElW+jkcvPmgDxY6PH8y7b9nsRvYEjr03W85MViwjQQHR
TTkIh4tupyfwvxz12a7lvUdBtheqStuGPXT2AlhOauZllTMRwZKhm+2HmJj0YfPx1bw3A+HORo+I
rRrV15t7phtD0GoJCoIGq5nDMjVYrVo3TfrSxYiRPx7uvZvHJcE2AvWm4yH/8xG5xIFgduATHRP/
x3zv6si+zWr/y8fDvPfxzH5BB0kuB4PzFWNogOtMBR8PEbvuTTIK6uy+9YOKa7GpA8t97dMy3qNi
aT5Zqt6b8052dxR07xx6qJ9A95ddsgvw7Khc+z7FwaaMn8p4uudD/GS09154jj0GLzsnyzdqwZRr
dOyySXZlUCbbzLbwbBqxtvr4Zr5hwMG10rmJjsFyhJv//MDvtcbQWtTddi4A/KeICPIN1B5EKbHZ
pRTonf4xFm6xbAvVXVdjnlxZqWNuQxdh1zSWNt0lOBai8vGr9S5N2baNPzvdinfvvMMJmy/TJLjh
7HOp/Ua3+ixjtRkktUJVfRfKw5dtus0+ctwvUITInALTcpHmZvSU9F2z973iOaStCxlJEeoIFpwq
krewR1LpvZDr+PhGvvOt0dhiC+rMOEj2h3++/KnD7xANbLd74rTKSaiNXqKoIsLbK8bvH4/1zu0Q
J6EhQWMoZc+3MYbA+ojDna29L37oFBxWmaV/b0Y4Hw5ZrGs0w+qTHcY7H50QlO3Z0bBivdE3d3U6
QmgvuLzY+hpGgbY0aN1TzKynhWmM1WNV93PqeN7t/vm1CoGck4oUG8TzmVICBohqtyl2nNWuKqhQ
yHNTUrZsIGhJ8DSS9vnP920MOJcB8CZ7TGV/Pkm+lV41sip2mh6AjRcdrcncVLd95WW7zOYg/fEV
vjNtMh57qDnkhM3i/Gb9dlDLAO2HUcGtHboACbesiUyvimplIov7b4bywNC5pLAgujtbEEpHRirL
OaIJr8hv8CJOi9pR9jFq/4e9M1mOG8m27a9cu3OUoW8GdxJ9BDuRlEiRExilJNE7HHB0jq9/C8yq
9ySSJr6q8Z1kWWWmMiIAh+P4OXuvbVmfbF8frVGHB2rxISyS5zcl6YAuRsx0Bg6q6r/2af3sec1X
0AWkJCXNddiDofn3L6OD6cL2cLhTIb65bdZEw91WszjM9ozQJxhv2r7dSPoAn3zQBxsz2mLTcxw6
z9g4lvv5y/2S84gMJOYIWCYeyVnTPpybr5/8Fof/xpuC/rfPeLMmIgNsnevyGah6rRXGJnlSnvJu
7N6PSckmcS5LzHHlja3cKD9PvtUgeFEMMLAhhbCg+dcjiRIZ4x4XnI/hWNZ2DHV5yJyuPYGiSq/t
CPKd0EP8EEtT7CuFQoPTLWzoIYmPqRei1jan6QskYwR7mL2smzmqUFwISxW7uoLCbQ4wTDhATckV
fiaqwzrLVgK77FU6BekeBoo+lh46rcFJq4vBaAdQ0BHw20KtucLFrqJXRJwVaqEDCiWYIeMst3Gf
eigGi/G8dh2ST7K83/358n60Nl0rCCzWCeFFb/dPv1FQl3zWJlrBp2bqnggCunIdYwdQehsbZHP9
+fM+esKpuSn2aN+jjH/zLHipFo2TaHHA0br0nC5HuziOnfikeH3vLyBWB/sEjT96BH705mPcqUih
30Rw6cziWsoFiD+GP5viG5OoC6bS696zH5NWfHJkeku1xPuyfC5dWq4oh+u3BVkkqwaHsEdPpNbz
9xQ43SpsXeMatbtZbhmcc8ZpvCredsXQbEqYDUy4BBt5Yw9HD6mvl4/G0TF7Y2d1rljHqMNYcHKP
8YMxVpT/8OD1r8YJPVARzMkm6gh+yDCTbxIrvrULV63D2YNM1+VusepgPG5zvs+mK+Uzwm/rC5hL
PJ7T2OxwdPH3K6DcqeryLSE69l3jeJ/dio/uuA94KIjwI3BDllv1yx6RmcqrRAEi0OyeNJaJlR7N
fWF1nwGEP9qLfvmct4XRIAfoj9EoDqG3GArpN6whXmz/vHw/Km18h6QPjwguyAdv3hpmQy5f47bi
wNApXBMyuOIwfl8XGNNTpT8xnX34YfQrObMAmXpX9votm5EoeVaM1IexUc/7wZU7ZGAIKrvskwfz
o43Ap+3P2wLL3rvit9Ta8XOkFOCy22tbBSQXx/q+LtvnLsO8lfqfXMl3AbbLoxIwWeMAi5cqeDun
mZUsub7UaflUplg9bOsUzu14tOnFb2rHSKExNN16kpFzk5lxeiDYQ+2TOoOIl5CDGtWu/hbgC0Cj
HYNM/+R6fLRsuc8ObST6t/h4fl+2BOYqg+DQ6jA28tmJkjvCPm9Lh2Hyn1fUh58ThJwUOf4uvpnf
P0cNhk4lopwDJ1FJN6d7EtoYN3XffvIi/ahspTmFe81c/hK8eQ4dknW8GAHWoUM4nip0bqO4bmsP
v7R1BTTsa1VGnzQqPlrAv3zk24I1n90SoY5ZHcDp7KEZPEduicLVP7X18MmZw/lo/XIiZUhG+chZ
+M25qFs8//MUVGwztn7sUvkyZhEg0tIK17Rvk7UhjQxWjim2WbMIjg1rkWe1KH/IEboHbpXex02o
Dr2NbBlrC2aDtGtvgd3Wm1CUZAnEKtxNwRjehR67JnHhCtWEoSaIMEtrs7ZfzNFG016Hm0maj3nd
X+JJlFtM8M9ZOJBrp51s21favpUoL3nZ294nq+mjqxAtTl1aHKzbtwNYYlgViFpJ5SfnI2kR1qoz
3XtPemf0TGER6/GTD/zoFi/2DByDAc3Wt5dd5laiG4qhQ9ZEIDRl38oddNtw4yQx+WxqEab++YH5
4CfyXl/cxhFGnHeny8jXIZBOpzwsgVfbtNX+hUip0HReq/u8tWZATemPP3/mq17jTRGK9sbmovKI
crR9s7oSg2Qdsjiqg0824Tode//WTa1hLQjaPkvrsryTdkXQlotk61WnHKZdeVf1c7ft0BLtjRHi
8ieX3vqgiYkqga7PsmuD0LZ/3zoIL5xlPPBEqzlGz+Yk7g5VmrNTcav20LmcFSsF+ZRXbiPAQWvN
TAb5tWtt/nx1nA/2sMUXjhzD4pjjvm3vm0gj/KrLKnzLucNoZBE3Z045XyOwFN4Ztys4djmSRHwW
apWUNJEto2KOCpdv+DI6o7nTOja/py6Ft93N5nfKYrFPR5YUtgkgwlPk7dHlPgOeW7FlD1vXz9Mt
gkF30xqiO6R+E2yntA82YXJm14VzWzhiuuKxxYlCyMx8n4Z9dCrN4MHsdfHJwfyj388EDA/6EoHB
VOr3G0G7LS9V5/D7y2K6TfHnHiZyj+8zy0h3f77WH30U6ku0BrjReW28KUAYOjUNsJvqEMEx3Mgm
XCw9kyxOUVom93/+rNf79nbVL91fh9Mrr8G3x39h+GU/VhmHg4GcshV0Jo3jY3atfSzrYSOC0jqz
ajP+0k32eGnbRnJtd0a0dp1S7qUw27+r+v/lnH7CObVpYbEN/l+UwOape/ovQHxZpy+fquf/+e+L
JyJJnsRfvxIc/vmH/klwCLx/IM5dBsMmx0maA6zRf3L5gugfVB/ojhjNLX1+ltz/w/Ix4WVlR+5S
uv9KcHCCf1BLcLyi2eoGvA3/rSja5QH5daFFS4t8MUnTkOGY8HZVCxNXbpUWgA8Sy5tX8eCKc+a5
+lsFmwi1s/cZBmF5TN58YOAEIW8svvn7jnLHwAeQmK8P00S5axoDBh//06SVt6dQfhaq3MXE77E1
vns5dkzqSAZMpwOxlRn8qqm5LuqWvTFw5dY0RkKxFC0uAr+MGzUG07df1sCXv3/Of6FN/ELN26n/
+W8vevuGWIpKHlykUKHNPX57DO57HcLNC7oDZBgSBCd0KjvycfFDIpSALp22J0jfvC0QQxPtLomA
Jw9BZlRKiinrbY0kiUzLmDR2jLIkAiYWvoRwHoudtgv+XSwgJOw65ZLIOkkcgtgJFcBVdLf6hc5C
cePkYbGZ8SQcUiCkANX85kQHv/mOpVDvCQvCRCYTS9PxaNjbVjRc54PZTNZXNHnysh0ZOuF3xlZF
Qsxp9JV8CqsqMxF7D/olBbG/G0Q53JU9Adkqn8R5bOFbxp4DP3esbYK7Y5P2d6blg5WY/MFxyqJz
1ZAOTkUe3xDuVnWbQZF0fORSEW+SWCZ/lmxK19nDp+ZnmoHCwI5H5SuJteEmmOr0ykOeTVsmQmSG
lWRJ7s3a67ocIAkNi1I776BsK6J2L2ZnymhEEJPoxFl7Knq7uVZVF5+Q5Ex7v7HKY4PMaGs53XBH
DO9w1+Szf8vdsbcoYuytsL1y3QO5/6nrkechoPLIRqG/4eCvH6DfcWca9tuDv3jsg5GUeqcjENaH
FHiAQK5fRkwy38yWPwI0X937qLTPSdhxjxh3rK99OVM6daM4n2pCTauKCmsDhZaEeLdCwk8ywmzC
YijlVknCeEYxELjWkNYh/RTJu5Wg1rXr9qcb83+TAoEgpHR6jwdjYpIq3L6BrMXjHBqdJsW1L491
yM3VgRzh/eTE4CoH0gUAKFUeJc40OhdegbnUmPaGFRc3CRK+nR+mzaWLAGpdRsnwXJgwhgRuO3pn
psmmYdWPZBsOd4w75ouoGfhPOaneS2CKK2viF0ejIS/jYnnYjca7MhJzQNLJb/HdPFp1UUpAHZ4C
MgRSMTxbRab3YHjdq8TlTsSIx0gUkHpTGfCXNjjOua4A7Z+CksRIKEt5vukmIxP4K+L4xidU9SfD
5/lCjKn+ZvMi3Qs8SCAKm2IHMbP7y8zJq4UdN27SxdBhGVxblXAfYRJzqZclWoppeNYQIHczZgcS
amfuhOsjJAdArl8gNxHdnATxqVTFw2io/pRmLQEj4YvZR+awyoyKMAIVVzZwXu8RxzGcY5Trd4nN
2sR3UWR7G2vUxnXLRzcOhufODeSlzD0W5WQP6ynlRuGq7HZx48orWTnuVdSN3lWvyZMVmSIu2PPr
R5wrrNYAj2xrx/Wjg5z8LMeUfTuFOpS4M0Nsm+RrPSUhNkDKQ20gy46KzeuPC1MeAlUr42bSUnSb
iZSGC7q06l5yDL/RxAmHK5qx5doiLeI0lXm19kczO3Q1KTdr0qKyPVbJ9idNBZPbVBV9gL0gbL5b
GW4/bMPEMBNG01x2Pu5O+57mq1X4D0Mtxu5n1vbuQ4Yto0gOgzMLF5nlbIgl4nUkZq0hju40Jk7v
3mDMxKLnTvqbhTN4DTyeDBfLm5ANNrO/Yx165qqjKS9W9dSxNfXisq8je4U9KDq5RvGlMxV5JGZ5
Y3j9pVvJiozdwLueW3pJXjA5l62X3MZefFlhdNiY9PgOiT2nRzIXvykGl1tgZv22d/WPLKz6rTv0
fxWpXR0NkfzUvZse05l5kLB6eV5DT9uW3jCtaZB0f1mYzrZJps5wLsU71MYWlt0i2li6BY4QeAki
hiS7dGd8g0YkB71u8RL6OUmUBTEnWdmIeSWjuDmiu0GlbEzuGlOFt6qygp5kVZYviZy7kN67CCAr
uHoNxvlGk/KztSsjOsux8F/Qoh+xrfDA4vu0zjKNTr0nhuw401Zf29ZgHk1hDIcqwF0oOyfc1qNB
rMASLjGIhXNgIlS0jco8G70sOvSJdUu8VrSjuaLOLRE55dbm2v9Uchz9tcexFOUitFFI/WU3HPDz
BTvfGh8FEJHzXtnlWthmj4YzsuiSRrCpvXiB/8fqp1OP/T7xEt55vMDDHXYygseBiG9z4Tc3jGct
fG2F2qHaSiGoFQSDRuH0GHoDAk+nmM7EtPgLyqJ4wKpQB2t/8vU+yoZsXDPRDjfkLaEuGVyHCtFh
FmTZ4c7tSd850me0zY1mE8ERXUhbrSTP1YVbKnk2zjHmd9u0j2gm1MZJU54qtU0SNEeChstKd5Z3
kn47fZuJAF+3i4GZIdRhLDfOYNQnq/XnJ1maHt22av4qSffEk6uiwzR70bHqY/0lK5x5M8R9cyoA
eq7JmsTy4RfDqiTEZqtcx70OFC3mmvD2HvgqdkhThrvGGJixQBJZjZ4DHjhy8u+Bn+CVNfUIE1Zj
zYoGYwfKtUYoW12XlsG7HELMMcucyVmhnNwkRhLdgdqw9mXGivedOj2GwwThbozdi5rOX7YqRuOm
6qbw0mpmfSJUCJ8bXEVgBwQsVM9u0lxiPwjOownd+9oll5HsCXRjiHTS4kKq2TpKpi0NwGG/PSuJ
YHrogeu5UF3HJSkWtvhZqpMiXOdWbj5L7EQltGPhTxuTcPHj3DTRWlZGu+8h2z+MZZ9lNIKy/Nzt
EvWzcnLfvLCUS6bcyiICyXvAEGSCjioUPrpaoEIxJvKsg9QbftS5Va+7clzqAtlc47spN4j1Rb3F
pJ+dga9Ft4s9MSd5wq7SI/r59jxqVO2isKVxCBXVy3ApwmQmEqb2rrQdZ4c5FfKHLUNDrVtJfCj3
xly9lkh57vAeQlcBs0QBk7Vjj82ZCPowi0eiS0eO0DuzULxwUP/qF87RIfNDI76RTB14BgrKhCA2
ZbxJvJ6CKM3I8UmldzXjQb8xain5uZmT7nowgfgMmQStK4q8FMz0JH9Msme6lSK2wPnL2xlZNDDU
1+KryWxivy2t/pJQfMKNTUgLdXK1dJMmre0tZah/O4E2VPhvmwZ3O0DRTZ7a5ZHGvTgvsX8fXFON
RCsCie/anCTMStoYblNP8XKPqtq4EWTl3mW2k1wlFZWG8Hx5mcyv3yJqvjvwV7NV3DTLpjxX+qUD
ILTKooDyJGoa6wvboPjLkT6nYCOh26EoE08+oUXxqiLgZ7MYz/dk9PV3aWZy76zGCMXarFq9Typf
n5nkG2zTfhg3yWIKqym2HtCZVmull/IX99BD0E0lTAJ+Ao0dhFfVpF8wGmT7aY7rrcizaGVlI1gL
7cWmTfC8U0LPIoTgk0PEuzYTGiakN4veEMTEMrT7vbtB0A1SSo05ZcJ5twZLKvMt4YJ6V+uJVZGh
iI1SJ3gZbD0cIJYkO8OynxDH3wNGcBjy8ZoyvDHZ9CiiL4bWdh8Gias5m53izDQr59FGYzdh4ZFi
OMNAHB5j3yo2ICLnXTZxIStu4SGJIN2YFgnLcCapE0ryDXlxzzsxOfoM3cC4aRt0s/VyZ23IQTdD
0vq3hhfolypMTIhmwnUBXyvWNkgy6g0iW489EU3HNK6plTikUA8mBf8S8Qnc+hYYCAbDpUaaxNxc
C/Sy3Es8jhsyTJvvIMbVyoXcfes6hdzaU0yuBtKGc9LVefdbHPUAWgx3yWwkqNs9u3xsnb7wT105
BzA+4zHhImVZwlagumnrJUVKlLJ04hLzLPFF+MWhKhnK3fCDhH1Xx9ByVOPg0w78uUyOsFqzDaFH
/I2YQiremLjc/HWcIbQb0COF9hmTJYV10yF6zR2ppVozzcUG+Dm/OBERlGQWPwCaiRIqmGCPGJri
imOMiZuMAlCFrro38X2vMfh6a+UZoAmqSKKVxHGMi9CVP3TeF7s267J9P/BWM4txPsBiopBLhd/f
dVn5GLTU7fNkyYdwLJ1s0+psoJjn2kWLj/Q0z0vvz0sNgpBt52jxwF4XBDbtCYcOxBoCc3nsvLB+
mrRRP7mEmVFnlTZ5PRP30+nC9gsngPBcNybO+ZHDll8KdS8qakiAp87RnLr6sVtqapGSDJxWHWxZ
dy6nYYX1qt9Zc1IdwWBQLYrAWfHOCq4rp+3vTKu3t7aw6ydPtdke45M+kxanlk0rZp68rrYUYFYO
8k1TyssuyPDBAl6tn7pY0AgPOyrS2HVxM9bezDOizB6g2GTxDztzbn7WYuKqVDN5o1TlK49kuAPz
y+bUyIZuCLBzaE7RsnWlFTQdT5N+VFZ28x0JanhujRxvITVF54kl21OmA3Hukz2yZ9aj98K0iTIP
xXDHCIpj1aizfbicvJkQycuq4FweZBxPGAbNLyFP6bzNwlk+kCP2ZZgC+aPrO445pkeClHBhCZAe
C72D/6gwloJl+daTG9E8IHaOhVEzbznXzlgSd8+jOnGS5UVSjBvJIfXRayZ4b22V46VmVrIl34sT
6XJoyCaTg1M6uc21KVruTJ3zCnjdA6VIBIjAxNbgkkOWKsUG52kHfzANLX5dGeizOYGuMw10NV6X
IZhGNvCE/LfD1BtwMBJOmo7SzfXrSZvgunLxABEVBsJjBc+kPELtyAg54UVWMl8672OfwfhyLDNI
bfrRIYcl+MblgX9toMwZCKNCchAf0/SFSAl9MfO4ifWkE14C48JOCxO6BqaciptGIj1ZUXhEC+vK
Q0EIq6bpwXsAFuEWJyNE+Amk04p5qc3heeYRZJhN6yP2U9ouhemtZW/UWyDAHCNpmIxbAaxrDQoS
/lcBv4gXjdnScGCYRa+dTgz0lOb77BAht/K6sfkJq9LeQv3Q3wTcgVVst+XRWA61OInY1jhJxafX
EzJOUnMVKlhaazFn/Jcqm0N2M7PFORYf/3puDsAFXUxLOrGoU/domMazac5LmRIY3L6y4iXVKIQt
fy/NjJaRdDmSi9qKb0yrFOeytosN1oDwPOxU87226F1YRBHLFbJJcT4i5b8ikpZ9KzE7NneDqGa8
QvXjlLThhmzw6HwM2GfrMeUSpl7T/jSBuOGpLgiiUJStW+VTFoHzj86X9dy0yzaMYUSdlaqkExRl
AbVG0fLHo67RZxkyhq/p0m0cm3x5C1AYP1ohS8Kde/VX38T1U2rFyVXQk6Fhtcv6gRwBCoL+T+nz
c+Kl6/BaVoQRnSlQG8VNRRrBbnZ5TfrIcL6+vhusjtZbHybpVcCWz3mf5tVgeO5VkBger4oxCs+b
iCvc6ML+OrZ6WEcVkCm/pgJxOYaQrZ1bX6UPHCbruZERjbmjLk1xDuRPnHs2xUO13IOUeulBITaT
u3auKYpGi93MTYY7PVKeyIK+iFmX9lejIn88Zh/7DhpIPmBdiE+cG/31aytm6GgWhfB1TgkRR5t8
opGh2E3kmvKy2CXhxAqpJ7iyHUXma3Bf5zh0n+qSh0KbQ/0IXpvG4EivzsliSrSOgsWBurmxaept
edmzeF632SnganBi12ctOUX3nKa0XGm7Wuo4NXH6b53pS8th+ZsMqJYMguX0eiAw4Qo5QLZPB56j
InJ4a/mDpLZ2WGuGGd9MI30K8vaq7CigsZ9GWdK8WbZKjDL2ti2c4gqMIuRFP/PoNgBXcxoyXOGV
8Tgmc0tXEDG8vkAyj8OjCfrnQMTTvuOrr0RT8OBmEcUfsUryB6weSo5GzSRMCR6yTGbpFYS1x2Hw
uGpzYDhHAg14VIaCa9CVJlXoMDbfqUpyd9VPGpwIqIaIuqX3sssRIpi1GhvKibqOnTVJCnoz9Nxw
HeJbKGxama//9/XB1FXOK8aw+vanN/JOlbxUjmLupi9gAfWuSvNsT2I9D3TmNqck8NhkmPEkV5hZ
GG3PREpfSH+mEh4DDaGzeOndufa3xBPy+5YGXaBAV4AYvBmXKkBPDaUwQWD9ngMcv3g8BmWOsT90
H+Y2SSEm0AHvOMhuey/gw4q6D09d3H2mL7PeyhyWljcWKkxwWCABQ7+ZxfW1U1cS68jBzWgOr3Gp
e1eBT65o0kEd0y5bWxpRfHeJOX0JEpx5ufIA0lAcJLHg7CLIZVDOoM/EKJvvfe+6V9ADp29sCfMn
w7x3Y+Xlyy52fWShCPjfEXcZ8BXBYDjqYGQOeVZK+LdachYzrTy9MnoOJnQrKEStgUMRUDlKK1oZ
p4Ka5ymXtFZfb/afC/7Xkf3vsxEH6RwR8XwpPIxvvQsJeAk7yhJ1qCqnYaFFzsJO6BsCHI1h37Z9
uuH0Pm81s0gKnZ4mWy65u0G6nOQwBdzkI4sK1y27QezVfwG3D65DPwGK0QHsjI22JuOr8z4V8H80
7vj77gdIiN9ZVlo7KuokMbpDYtjNKUZtsnTuqR6bvGkhCC6TCKcJNwN74qPSvEXEKDgX9p33z9nL
/44qPx1VAiT7ZcF9MKpU6uln2qvnrlO/zytf/+S/iPPRP5B3+Kg8PLpdBIIxwfvXvPI1pNxB8B8y
VnM9h2XwL+S8/TqVBEEAW34BkbM7/DOp0bX+YTuLjo6V4fM2ZAD6b+SIvR/DL35QDBgW9Qnf7o30
InI05CBpyAMpeC8pR8496J14ReTHZwKbjz7JxsOA3YOB1zuBbknysLscmw6hDWEO1NWjJIl8RaZD
/4mY+6NP4jMwliD3BySy/PNfhJoE2cRzSyATxI6iX8e9eaUGUqr8Zr775YZ/NJd8M3wNyct0GEii
W/H5WW+VfwOygahuZ3nQvFeKsngh5PAl53//k4/xFpkhd/zdPcK+jg3emyQbzhhto5DhIgkx5bqY
sv/g0rFWEUhgEGaE/ta3kEizcqG/SeIBqvZ8MnvK4NrmLCLyT36U/8G185kfID8lJBTay+83iXx3
ZmjRKA/pOBbM5fSNTqY7wIF3chjCzZ+v4Nt36XKjULP4Pk5y3k5vrc+G5dU8m7U80GqkyUdJc8jD
Jl7VRvZkhnSrMsimK0vD9f3zB3+wFLFlLCyUV7XV28fLb2u6MnQvD7xX6tse+tDKi2CBgvBwPlFR
vVUCvP5G3nfsCsjleKp/v6Bzn/caf77ETAu0vGJOuiUUL779D37QL5+yvLl+ebYWhcVgMNQ7kHcN
o7ad7oaKaEsC7P6jS/fLJ73ZmcaiSmsG4iyQstcbf8qf5pqz6P/H42W+v0uY8cKQlRFELliFZa3+
8qMIe/fCqpYV8iC73khzMIh0ktSYs1vpbcTYfWNFrUVEnecdzHaqiY53ImpqV5zQReBGGTkHg9YG
adIyiPv52kYO8tg5Likcuz4oXjTInGMyW8OFDFSMNmFW/sqOKCBqyb9CMlK1pd1kMx6HyRdMTXWt
28i+LwK7PnpxHj8OFYXyWE3eIQ5AetcaTuuYs56LYILurTTJRCsqKsqChjNO1+Gp7YtSbFGtiVtw
lu4J5t74s4nZ5a3O57sDBrzWuVufjaEa8nUahGlNmnpJcCQwUZyCfB8DPdVTFfOji6GTuzpK5BWD
vHrTAalAl+rEMdFofRlNtLG7aO+DG901JtOwvKGjbrTSWFcmv26u2LgqYFhr+uM2Ago2lzTJ4EAC
f4MzSk4iate6Ww84PE5uxXEGJ1p9ZpkdwtWKwiyMKmNNoJ99n6SDdzYlVv6YhHV55490NhvlyIfG
r+z7mN8uV8FIj05Wbj/znYYYA3sgo27tOJpnffJd+ioGPYU7NUJb5vBXXRtG1j3GXBook4288vv8
xbS4pz20tXt4wS+TGuPbzp/r47hsjalS9ZkulxlDy7En4dmOyhSgtj/dALRxj+zo3RppSLYfktJZ
UQZkCyG7F6csgfuzcgnYvkwcGV3lfiJefEj+lxbE+73fl3gdbGPkgPK67EsF3xygdnie+lyyIuMi
YKoBzu6mel01MvkazsAHyWXIiscIFOqqasZ6Azg8Z8QP9HSGg9v65T5jSigvLPqb0cZP4+F7Gksj
2jKwVCGYlCKbVz6dq3MCNOb7EMzYV6Y71YsdpPWJ36i30BXjFYKh5uDmVnRXQw376pDFkq8hnnng
G5HHFNgx0wFQ5URzu8UPjeXD5hZ08VR4EN1lQnBWUhiYDf3oTjUtj51rzsZ6cHnFzTBeQenJhQYI
ly69w5ibDPs+FPlThDJ5FwmeI0A4aHqyaCj3aognzm/R8H1u52IPOanDuWS0drbLpePN2xnxTrNq
VTL2K38qrB/44NVf9syz5RoM/jbl6KlvQ9DJhyR3vbNAl+yhNGQ9RKCGc0KMljEEHDNjbRXcCS9N
iscmscWJ2E5BI1/Z66LNXzgIR+h2fOfEF7F28LX1xtCKc3GKfOES0jND4qRcsJ/cod7h1QfkiSZu
SA1PYk58mw8tLNBUTumzkJF3EIVPX9dPfYLprP67VJrs1qoGoBv1LIR5DAWgvexFIUNaNQasUWWV
ezC+z13fBptUTbeisZEXDD/6VGenSvi0K2Ppn/EqDK7TnoeSYfO0pZU1XAxdG22TguccL2q8smVQ
3IeWnM8gze2qmT5RMk+yW1djoQrAtWRKO13JomZXJOS+RFQi+jy6cigqGdPx1Bc94arDIGPmFcQ7
zC27WzV2w95a3rvS5XfbVf6UKSO8CjGiPpUTkGhn6Cw05yNdLTJVT1PPigI2FD/2EdIJs9T1ZsAJ
t/XUzGNUhU2EebsH42a0JXmDij0nJVPi2vLbhsFG+eR5bJRty/4BDju4njNo4Xbb6k0cNDRlPacP
r6H9tnShSTIhKYZl2Edtsy/Nqt/kOmcTs/t64498dEuD+JABMGTMb40/U6xGUpQC5qiCkgobZdtm
5ZUjIbWmoxNyEyp5pZqlrq7t+qy0JIuJDgiRopXl4n/i6mRxRE/Lp+H3uusiUnvoitB6Nkd2q2FZ
I545W5dF3GWXuTclu0Hj1QHvnDcrw+g8Iii8naKXuYZPaa89Z2ZH7OppPcx+/Q05UXQ1B7HYTGbQ
rl3CCyBSdOzcpdm2sB188XWQSbwOfSFO8dxX16pn7zESdo8x4qEvhoprTtLbzsmxZSViyC6d2DZ/
RBYRtLT8qEfr/iosVHlQvjns8xRzQhUlxkXXZldO5gzfjTxXV3pKu4s4n+/hKI/IV5ChhRr0jTtb
3mGOspmxBmF6ZOrEX8riIWjg8jKAfamThVvXZd94nu/awUwONrQS0hSqZt2ZDmY/jQaC12KyZ3P/
YXh1v7IDXnqLvP5oZGl5BxFXnFrBjmNWIYIl05KLl5zm39+bLGh0RP/cgx1nr3FV+ASM8N4Wa5h2
U3/A5eC2e4YuK5uRwLjqVJQLZi4lm1nOIa9hieRRtUadVxzF2JgR0ONgcU+Si7PRQzOTzSudrGIQ
2nQm8oyxWUD09jdV2dVpbJzqRLioKZlzIFcgVrHf9BYui5J27AQ54EyP9lTNvHzKlv2vCsb4pmGq
grm4yGFMu9lQpSeyAx041yQjDOEJWU0tVoRkOkQsUosjaV/N4MpelM5TkgUIg3+WHkIbK0uC48Qs
BbGhjtqlY+iZNL4n9nUdLoJp8gq67ovwA/DEuQsNnIlakmMLSFuXdkRvDUx9LfUYFmaBomgqb8fc
mdATWj4NT4prxA4y0MNJlHmxyaT5ww37g8xzBASa7GXXQ2Ru+zxfbBzDNWmwxoXlCAMxWlCBZHRt
vec5tZ1VnTMt7klPPNgN6IupiZ+K1CtI5rELMhiYagLut74j158uyUEEBk+n3dwI1+4J6Cyd+ZLH
NfmZlAGKj8JSBqOQKaK0NIxjNpFsvQuSiv3N9dm+3YTqhNMSEdoj/E5vI/nBh4LJHDND7Q37PxfY
77Xqi9g2pISPPPppQI1+L0bVTJJJr8zyQIeU/cYeyTQFQBjgv6ROILYku9SYypC8zdQVRUTODw+8
d4ZsH3WKFX12UHtnU/lb/LuQ5+AevaPnBIlNoChb6KGtrLvepJddsKeOQfYkyv4m1rzm/nwF3p0M
aSaCI+CTCL2kz/FmTI/SxKsSWtqHoaEIEwRr8ILidSxEWp8ZLuDsP3/eewPf8oGBt7h/AC+8wxGI
lgLH9QvALSF5Jgs3u95kSgykLbXVUweDcVso3MS+F45fXl87I5EC/j61R2uH3s9YEwblPUGIH/YT
gRyfHOzeu1L4fhjgUWEtuvd3h3IJdo3gsr44pFXlnvpBVS+1A5p4NXajMqtV4lJsl2XJg5TmVne5
ZCWvrIJvLC0KbWSUT5Qy4hTatAy1zclTZRJ5cKl778wFkX4u2rxlsqSibTc0zK062p2HZAGSOUT2
1Fs3qOJbMJXuk+NjbVlF/GUfGlZwjXaSF3CsJ0zkWZY/vr4VhSDNaz3Ohf2pVWg5xf7a0w2Xa0FF
ic7e9xCVvVkcSY86lbdXcehwyMNNVvWqmzDFjY77vcnAD6PxQKiGimbntahZgdX9u5gfqLHY8hC8
cktYpm++ASbz0cf1lh0iztt7j9D0M+mOn20D7zoWfAqNCshwAB/xYL85kvZZP8S+qLOD71I8+xB/
wDr53bqhNQzQvfg/7J3ZbtzItqafKAqcB6DRF2TOKaWltCQPN4TkgfMQwZlP3x9VtbvLcsHuOjiX
B3tf2HBJzCSDEWv96x9IP5gzmgcmscPHX78Pxs/3mBIF6NxbHTp+ds6c9dwaVDGiW23HOGKUDEdK
RJH/uewpjdt6tOd3vrD9p8qan3J/lt9FY4/bbh5IuurqKiEnPlYkq8qi90zmFQ3lJFnJB+pvSAlQ
xr7KSI+6o4iw/PgTcfkfvPp3eLWuryOiX0hr0i94uDxXP0DVf/7QX1C1Z/yBuIM9F+kMqjo8ef4v
VO1rf1hoBXx8IG1kepaDQuQ/ULX3Bx4niDMcSFUaQDKf4v9B1SQ14by2Qpe8NNgB/wuo+q1jEMgW
iY4W3DdEXBZeJ2/eCTkR4i2LVj9XDOA7GQ5xmU4HZa/cmkSrkJbXyYyPf5brYqTkxecN0lXSQCbw
G/uZuKzK0GGi4oJExFrmLFgsYh1oZefYkIKwr6ji3ZJVi47kb3f6H4Di9ZP9bdcyOB/BoVcdKxuH
zbbx45nutf1YIFlWZ8hI01VPKhHalGk38+BqDERnOuNfX5CD+adL4va4ntng+g5P8w2+KtKC0KG+
js+O49/UnUuaSTFwtuzxIIklIggp5EFXGvxGTHDkFPbW4FoH32Hj2dkx+Q/HyEU/EywDHpUB6Xrg
KEZHDJFXpXDQ66qn4Vt5BoWhd8veiqr6nLWrdyaYDmeEnkfKCaSS5RLa+EIzWx8r7rVwhulaLBxF
BtHQz13V1G2QSY9L+cAR8Va50dp02IR4BkQzgUo4PBGK667t+x1q9vl2dlCwKGQmko2fo1eZlEIz
vkIYd3YkECkPHCN043SOt5COxngLqDPdaYlVQHBPYuNBh1azBKnb8t1IP5CfREL2WeyMfIzJSL2J
WD2j+WQMI3b9Tm3I5N2UlHwif7bNI0VPMj0qJFGYWUjBTNPIEr1FsMlE4oLNiSt2jjs7zUcDEkNy
6lTL+ovbYgFOw3n+uqgKooJZGNOHxtMn8dk0Ou5c2mJnC+m5nuqjapAHhQNmyQsJCTAR6R0G/rXp
SYbckhXGCT4tEvKbwD0/WUljIIo1CUlwU+Fsp6sLsf2csYU/9TM9z9ArfhwuDg2VxMUNYwl+tdZK
blI6WzwFx2LU9TFBFdMcrEUryy330exDOzW5LakowDEmm9Hn+3mpeazDaiR9RlheJKdlfSTuenN8
ci14fsRCnH0pwFbSohNuSLjDeJvERPQIT4NkDkA2HVZGqAfdLNVxsFMzL2GBnIEGA8Mmd1MPRrFF
yxFvClvqK5d5mh8YgXcXTh96szIjqIgZf48YI+vs23mOnScxuPplHJrijvSp+NkAHDkAHFtemBqV
+1zF+fChMbVsgijHkk1GxufDOHRemGRrTV+SbjifjMmx4THWrv8k8Jbp7o10EaSzDy7LZlAut3dM
S0e907rJRqlsx6JCWd9LUye9xvKSxQQ1sITxBcSWZ5eaFAnf52zum0/8scy+Y10yXdNSA+JwUPeG
dcwaaeGN9CGds/6ALo3HU+RCOoGIRp4tZMQCGJWkyk/cGV4ul+jEZZ839RjtWk007cc2sqerxxav
tmJxucGpgSfDPod/cbZRXzRBNLX0+0MGZplFxnTH8EIeeuJlphuTIEbi6OueqwCSZQsefC3QINJC
7gvR1fDBerK1zlWSG+ohXxYhnsj6XORNZyih7uYJXvuuoD0ZH5eSNvIxtbQyv0ZkuR/guioJGGqa
x2VYi8hlLrmX9JTcy0kbKTt9P+ZGMINSh6jw0PlZ7CpEGEmkieHrQs4nwYMjAo732BnWl6JTEG6C
aYRqymZeGw9pL1BtMRBKnI9T4fXGuyxiXA+JTc/rL6456pfE8SgevaLkmiKPs4mcsVhln5WuILIG
BG51X83I6/IPih1CJzE0Wmz1ri6ryvGobUTkb92CVLKtkePIEMA4zk6tdHnmXaH0S9Yt5vTB6yOZ
f7PdyjDAoGYZExmmDYbxruT8WSRsGLiox6gyPJL66trRtGNimGAEWPiC7wvcoJCBLfCi0ti7VIi2
P9pDH61xZu9dbMXGUC/r/hEhn9hCqUg2LIw2NPs4OZqFH6HRI4MkKFP8GnRTn4mddUv7APLjrC5M
mRQpMDqt5s4CAKgy5hBzVLHJ1Mem8bSn1m6M0Cy1zwKoJ+gqSE35XBEAloyTdyD7J34p2sj9NsXk
Hle6qt6RdXHTj0rO27xQ0z3BEfFn2xyqbckhtaHsM68M3arPupWUO6PSgJsIkCXrunPVnR8TuOY2
Od0JgaXFbdrExaORtW7ga223W0QHBDBM2FuRUEZm09i8G4qlvLFBOLY9DMh7tvXmc+b3yfvBKu5G
V5uyvZIk0ciZwBCNunM/pHX6Pm6d4hHvwDbeqa5CNMABtilyuZwK4ec7NKhpMGDEvBIkQW8I2awf
OHSaj5VdNskmW9pq56Va/SFxnPXWEhhCgrrdV6Hj9tOlcSYziEFiyMty2++pctWmgHxzMFZrSSJa
jQvhXa61STS7IvJophzYtMoYAGTLeu8Vcl6nXGZ9XFPFdrGt32dR3ew1XAE2BKA0HyH6gT6haXOO
Ff3XsJ1Lt7/Izore+03i7EW75DtbYBqCk/niYUngOBeRdPLMhj0f8OKZj6PQfXw18nE7t4owL2jZ
oeznDB5n6zwM6bB81bQiO/uev5xVpfzfZZC/aXAoiTx4+Di4oCrGEfNtSTSXsdX5qrNOMDw5w4hz
5ohh2bLPVRPYFeALPxWKcuDPGsjhdPh1ifQG1+AD4OrI/15BBpPm/8eaTNal6ZG2Cwuva8BzqhVX
Hk1OQUuASaOMqc8R28xvrvpmSvt61dXxAG04seh4jv54VStaEjcZbf8k4dZ9QjLJztR0BkXOr7/d
m5Hm63Wgj+EQS7m50i5+vM6Q1E7f+nF0sgDq2dQ1xaGx0rPtKWLH+vcXW2fO3E4daspbewWdTUTE
VKEnrwA2r1ca7StBQaS9v/31pX6upAFpYHjTDGh4hbyd5MvYdxuiOMkgcmb9UsG73tsYAgFFdvW5
XR1r/vX1dBohnWWiOWjJ30zVda9m3yhK+7RMSfT05xlYkbhOdmi1jnXalFCV39zOn9cIg0Cbr6mt
6eO29uaadWVJbSpQV/R9uiapQLCc9PF31tH/eBVsPny8im3cA96s/yIyxipKW+cUQ+E9zCmkWdf7
ra3OP12FhtLDbh444ye8xulMQ9qC7/LKvHBSJkgQof8LT8nGUhcHBLqd1Q7hx9WeS6bDxBvaJyOC
1o0ZC89kmDEi2ELp0C9dMw3Lb1q6n7cP9nS2EL4WZphc9sdLVukQzWPhWCdRR85HHQo049mBUqTH
vG1bwTw3Aqdd2Lx+vSB/frHxTIEyg68+nrQ/LUisuFNtaUi7zHterqhmm+ocCDNLBtf/15f6h6/I
4oDaRA2OV9DbvcpFWculSgOe8sqMLfX6vLRMSAtrBcDXDm5aV82vL/pP3w+7NA9imw3EZ77ZIAfU
E2biO/qpcKCxVCWsiULzkj2Nzm9ftFcU7ce+3AedwGTKcn3X+/lNW8euGq8z09oWanOmlzYGnK5W
XJthUZcaQT/Dk5kyeRqp65j9ze1lkCg4d4CQFs1FzcASrctXjMhMqs6lYv7v5U7zO+fon/c95E2m
u/KlYDDpb6lmVWqPKbJFVngJhB2mEWT4bBIcV5h+s9Qyn7L+109C//ndXV2/qSuBIuG5vaXFxAV4
ScQRcxKeoNadPJP+gXQs1JVK58RKmmhd71mqX2RfyE8Qwhd9Y6b+dJWtIQvi8/pF7qiSYEyjc0o2
v/6A/3RPVuYkPDWTZ/eKY/6NtqNJPDMGj7e+XDyKbs3OPusxw3qCH6oUhrn2Oxjnp7UJqXB9G4By
WKKIw39852XarkU/saKDFZGEiZYsC2ZZsUynFU//9bf7p4uBGxGfQZjAz/lksDl8vIpJJZ7wo73L
KtT/aOLocmytoUv69cV+etR8M281MtRwx2E7e/PWlbnQmzbSZkKlbRrLOO1YWbyIdIm/vpDxhtoM
FZbtcj274TNyor4tTIjNTiencUcOcJW0dxo9XB8Kr+2wNMUZsj032QASYsXIaZIxYfBXNK6pwJLX
Y7CW0zVJc3ACMdIsMW9E4rW4jLA14QBlgXqZO43gD9pzmdMcv2bddxVS6/LfbsSvtvjMZTjXIH++
rURSQnwbt2zbk7Ewwh4ZGp3RlKX7WJv/ddHDpVgDFqMAIL2fBlQw/I1umBDaKM0xEa9kfH/cpP0t
mRP1eQ1g/x1+uJ5ef9sYLY41qJKrD5inQ0B++5SqpSQRWNnWyZGT9Q2H9OGkrMh/egVEHJe0vI1c
CvuxnibjNweA8XaJWCtJE7KmyZXXoZdt/viaWQUcB6g22UnH86JckKl7DibIMxII0wgxtPRekNXm
1maomTdf/Bg2BonEcXowuhkyB7mN81XrS1DEJV/xGkk8F3V9r/jzq15FlU6boXfX0zu3m0XFbxpT
++BDSWJSnXtmfW9nLTSDdXkVgsNgP3eKfOtBzU0boPOZ7uxxAhprI+bH5xzgCAqHHOLVt40p9C05
jrnaaHpe3o+gDRfldGI/WalzR6iKWPYk4DJfHjqcKDQXgwTiYjON4FfX7v0gsVRz0+UWPhJugTf1
psaakAZ6SU8oTPUQ+ZndIw7VE4k/Ry+JxAP71gZMScwlW1nVBTk/CwJcvdC/jsrLAcUFatTQn5oV
DMUOILkb5ok/u0JCZ3MIp8ZqTxF9fSDwgaakkgv/ukj3r+JzyCOQF79Y6xrZ8K4lVWFjjVS1WEDk
erxSW2c1+fkx9sR0bYgXT+4gKhVE0MZy6O5b+D/lBkYRb3etl01+rRcYLRvVd7rcMRGerjmpQjex
49T5FR5C+3ViDL6A8Gb28s10qt66VVJfoaiRJNUAoSU/yFe3n23UD+Q1QGxmVGtk1s2wWhuAaOBA
QeRQl087p0ENvAEHAbnqlgQg3Ctnx9zCX+Q39jDhIIWNZnWUU9aL91OdcmmZL5xavgZzQAZJYbbG
u2oc7O6qp8Q2b3KWS3JHu4heVJ9dDAdgEFrHYVAt0eoIyES4NBWCTcdgC7eXmBVUVQMtruGOqXtj
DZE+HhMklhHnqg6jplYFmJZH+NSynwpayIDxLCgjBIBJPeiVrQpUrzYLDKtIImBFqjgbXusAMHtW
H/JRoIbEYQp3QmGCoJzozIlISQKnp+9+t0R3iMNhtr5CcHbR82HMZNIfrMywn9MoSaJt27fwsv98
rZyVtaetGq/RxQHruSIhgLhrm2QgfdITpqCcihKvQ7gVoXJsVpH0Vi1cUtjcV6NdMXMza/sXyMnj
sJvgRt79OZohS+85ss21kIgtajuvdiGa6tmKxCrg+aAhJeCAkBsE/vX4c50ekDEBu3JvbJd5RJBr
6ZTtkMNo7RmqEa9p2QgmDcVscWMt7NfMXeYbcXrfVpIPomtgJ7umMFridXU5fe4n1xRYgbh2nl+9
mjiQW3sq9Acnyyor7DHfmr95gknGFr64Yd3PegMKnMzUxsTj6aNbch4zBkjqIAEtYK1YTHNghlqd
6X6gMM87ptSqw9QgKNKhwVcliuBthGzhdnYqVAtaPxeAkqgwq8UDEYDwdio1bQJqAyHvPACypR+y
8c8T/3/mpL+dk/LW/K1m+VnXk1bVt7bunn8clL7+1H8GpRgNeqswj3HoKl74mweh776qczTHe52F
vs5Q/zMo9f/AoY+5ugUkQ+vmcuj+Z1Bq4lzok31DV4eAjt/8rwalOPL9eH6TF0oTTNgRDcNq/Ky/
qVRNaAEltuvaudJEncgepbsjNij1Ixyh9KnZ5paJZHE2h0btJqIEMJVqOpOg5AJNfrmkFXOmub1F
vGn5NcRu+HrTUljWk+5TXW3GVn+JPSN+LCfU5Gns2B8GjAFusVHq7hbsTqNdWmfEeNSwLW/jkX8M
B2fym73IEiKyuqw6uxkqW+js94XqzBcx4qlzZho14XrlGN3NkGG69GjmUe/etItc8JMonLGHJ1aa
/dfsdXhrtBOzsVoLEELulhmrlCVv542pNBMyu9l/glA6Mmvqcee7zc0UfTR0QrfZ5Tzb97hwlU5o
GpCet00RpY96MsNsZP61hCrNgFdxk0S7j8rvvWP1xrF1u2RvTNnXgrp8m7rp6i4oU2KYgPX3mZE+
zEhv75yMCeaB/8S8xekmKjFTQ0DckTeiAsjR5rbTxfOUW1PgaVk54tXgclBg+LQl3dGHsYmadgNO
KO3tQpt51bXCvh185lF617v6sfd9Sde/+NHTUnru+8a1owfVzYZ3RIZhik3WNnaBNNxiZ3ZVlH0c
0LZuBUmPYQ7HiHvQDIEk3fvk+HVx7hqXQXhfjula2UTMhud5PHd9F3uhiJtk66bOcpVVbKXaPoqZ
zuQ67lKdAi0yuhHD4nGpNoBHQ0JCtsx23hxFB6sujY/NYuL2sLRiefALt7CCLh7d9GAJzSueUkVk
yGNM0IirbXvO2ElsCcz223bPbGTW2mMS2xUhpVlhp/pz3CLA5ckVemDbRG2WrRUaGBJcFoiU20mL
UBJADD+CXV+9JHK2eChBSs3rMQtTG9ckq5YlcnO/g9ONBDVYU0bJfbcNzMXIgceByCMcTbgP+YS7
km0c417d2rNHrPy4BG5aXyy5SBIX8j0uCNHJzatdRWX6KERyP0GgCxSX2cXL1AVoNT7p2rjsGCFE
u2iY34Omt0eJK8wWd57sRpZCOza2le+6SBonH/PfIKec3bYCXm9pTenJAkrajV6Nb1IxL0dN8moa
TmE8+rPxueo8XMv02A2ypBMQY7NhV1du150wQM2OVGUvimripFIrPksmE5tlKQmoxYWG8VnYWk2/
s5aG+yOwRCtFFcZS+AK2ZpaEcZJ8sxf5EU0GRmBMHxDPaXgLWAobKfSKGOX0c3xDzjy5ARhS7pEU
v+9S0QZ6neoBY4YotFSm3/Hps3Nmz0IxeOyaIwSP/htq9XnjJSY3h5ftIJsBCQsHZBUvGHxKCXfW
fi/N4pp76c2iR9SlvYYv4/KQOt2+1lr/5MbjtfWRvy+lscGRaxvjKKVigl69wXpspdx783SbYe2G
W00/7VRTdNshYpgWR9aTAzk6GKuy3ehl8a2wsJswqtFB1ZP071OBL7/U9dDvkN+j7mUTTL1bq4Fy
n5Vkg2vEAAdkHVj3GqZ523JSFcPRYWRtNdiE8zycPXVPG4rE7w+eKr4sLnbDFPn+yWG7PPWKiRlh
rdkl8bsMaTkGyLwV+n2cyPsha7fC40stdXWZPCt7LtbdLO8jt4HX1opz0xjWNTWkc6qbLgl5YJQ0
pAtAlU4+aqKlnDGm70lX6ofYbWlRUlkE2OiQAsPg8gRrzdy2bOv3nTniyLE4/jHP3GvkqHvG4NqO
bcI715kY3bDNne4D+0q/MQY3GoLG7LJLZvRDKLu822s8qJ1Wy56Jlp1czWnyb9WkwW4Q3cbKyk/Y
wBghIzlI3+WuwsAzINTLJb+yvbZOxe4CjRV9ZrbDxsvk49XWc2KlWA8lnA6ShN1cJ5A16x4KZBA7
o1yi92M+3jZCqnDSu+wRWsujjaFSUIjhuV38j06Mlxw+jqzjvsFPs8DNzhh32EYcayfb+0YWcRel
dTH0WO5HT32p7Nne2mppD1pnPDTEUbKAcwYJZVIMZ1uO2iXRzWvvNzdFmzw5uYGTDapxrbbmgJ12
i2rns+WPjF4tO8zXvbQR3p3Xmvs2zabrxKOD5T2QO8U26n3Oo1j/WBBJv1Gmy6smLDpWd7iFGb0d
ZH6iO+529iCNs8KyMJBDkzI29+skzOfC20NEX45J3R26JjsNaZTvcVxIw9gXDaNKseMwK8Il8uEL
Q1emLbR664sleF4YowjvMi+adZ+UqymIq+Qtbm8inMeh3uKUmbw0k2OFo9HfTKnkTBiLR90aDhV+
ff6wcLBmPkoh1b0fwEGhW5ZfhqkiG3j+mLl5sR34PhAH6jzEZD89DzP2R7CGdxaCeiOMbXu5TFi0
4OcUyWbT04Wd7dSOd7Mw56DtY/NTVPfNFfQorwLBcLbZejk701Ca1V0sBijZtcK2p+Nca/CNPcy1
nW10XW92Vd/0Nwb+OrA8DJqXXsP2zBSPiRjX4xnTrtrxA+HZlxEh7xNkjeqdFjfDtLHmwoI4PS9Z
f60y4R39Nl9O02A+WpPWvBBwJOJDVMKN2NnuaLaBWegkXllWjQMS56yxHTr/SymGOz1xIclbY3dt
7epurISggRT35Zz079DqfmiVqXb95NQnLDY/eC0ZElOanwwB+QXgctgY+HJ9Znu1DiN0+eds0dUW
HpQ6ks1tbLN6SPYOlh6B55FuXeYWX7YdPvkxQSqV5onbGLbSExq3MSAJwvvuEAK46RnjB3ZiFs+1
587v3VFAJOm9T2ZuNyH+uO4T1iPpRkSOFqLxyh4wKdLgUwCe+i7O9qaJ8m+y1peIB5YFWBtikML8
m/eajxfTwWzL7Guj8pdZE+7V96vhg9kOW41J/AVVnI3ygSPbzRodwnxKMBpNsbKCRlPFGbZ7jWlM
b1EjVPGtbhSHLo/yELMzDDZ6v75CjpBYl3lJf4+PqHdYXEd+EIt/qLt5ehiQxe10P/XT0Mez8AYX
3a8y976wOxfINR1/Qw/XP6aZfnYq0983PpIfG5LXFgUUBwTN9aYz8NpJbAP4RdSZAdOChCqyT+VN
prdLUHTtfFMiSzuMtT7hECi/FDHxwv1UpPjnNYP+ng2yhTDWm4UXON2YFHuriuFVlFbO4dWK6pNk
cniOndneFdSCT6uoZ0blUXirrmE235eJqb8AqDgvVlrhk7l0MXGNCdIeYPMtuFe+M1DUwXVClIM0
8uT2i8AwB1GDabyLaFRM3ttK4SyNJ9impPJAU5YOcRKWkQ4ueVZwJHZ5OcTvfUEhqt9SaIUldlrK
X46oDL4yxnL2EteUTcm8DIlYvJJTaiNYJtsPOCT3PLWTnVldgO9nsynqOsMxq/88dBZCqKXpgwrf
7Y1doHNSkeT8y2u8sissb6KmC+C5FQcTokGQqAwRiDZuI2VesiQzoQk5al80jndOkxIaYce8KXd9
aGbJrhikuhKvYO01/aUvEgom+BAk2UePoE5lUEhjEwnLRMzYEJxmK0QtWQStYK62riTOpGLdlSj0
AgZreliLqkHuPWzgF0m2k9QOIFAOmNFBG1/y5PPoE29Ogb/TPG4x/nCPcOfrLS4KMIPS8jw6iLcy
3YNEN1Eawm3DnSN2G87Eoj7WtXX1IZfs8VD8UlT9I6waDJqd5b4r6VOMzsaFBh4kRpbdprHmJDAb
W90KNQ3YGgnjiaFbG3RFWT5OXQuAgo8RVlzCYjil8Pyr4YYkDFQDI6tB1srlEe0njCh4WmFaR+nX
XOkbfXIXJG6s8qlwglkjhc2ZvOjR1YsbVGfWRVkIYXtZfaf4xWIoabd6ttRhInKDRzpAdWwT0k/6
8lFZWbop0KnuEDv7W4vIKIpuzw5mkRW3mEavMVh5ucOXX14cL3rRWkWYVz4hjxjz6V7OUCH91tHD
uXCpenQ0LFqTXapp7i9IdcKylmO4tGrFTLT5goDqJMjWRZZVm6E7DFBDfHe8Yer7tabfwGX1k+Et
z3Hj7F297W9oc2duRg6zZjlGXj5sYaXti+S78CQhsk6r3eht1hxkru5kamJkm7A9JtIL4Q5ou6ah
vYVMZ+7xLN8bta2DVmVnvG44QDMNxav3iM8PCSTp8jy5/Zeoj1/qOmf91OZ93926dfRYD0uH0VEV
fxYCo8EeByuslJYwNt2bxfc+eg2aQd+v9zmHY4BtM+bdGFQFotL0G8tq7rOR6ky0mRZ2/YKtao7N
I1K/eqQ8E3d4ig5ekJfTwpGQRXxdTgIJKaZJdrNHXKpiBX+eVfLNzNGvmNE4B4lptCoYLZS/OIqV
n4o6IwcvTfWSrFeDkKmpNgsKvBqNKP7s1f0IrfIwiEmuktx8n6UiVmFjYLIY1uhBP6F1gaYH+EmT
08jHsfcKgM5kOFJV58jck2pv+ZW1a+YlPqOOdnaq6h9mtcCorv13vtdnd1Uq9O922vbnJUmdE1bI
6mAUc37qMd/d2aOlHqwK/ZenjGd6+Ow2rywa/Fh7hyhqwBmrjm9MELuwh8F+C2SMR+5CWKNZI3rP
BrqlAaf1XcdUY6PSmAKggvNVmdYmhjeIIJp5Xdp28QZsQzDe0jBEJ6fbaTJzayRF9M6BJkz2yfyC
I7UflIYLabfgjlHU3lY9EV8qm4+EH0JbHIcL9DvKijaBiJr7n5FRpRvpufA+ywRSbmNXlEFq2Yw5
v771EVzy7sTORLlH178ja4XUuslAKQeGmeCkfaRuPLplBVO7KIfdmp2yZTefefR2tS2QuGdoemim
vGufCWtPKwziYk7ZpyH3fSppS8tvOao5hUa6hcvc+meinbygIXhyY0SuHfR5GQog76DWDYnKudXQ
lhTpoc0tPVSqycjba7Vzl8vu1Nbmd7lgGw4LKlh7C2NJLzq7+3bCYfIuUzzGOscA0c+x/C+KMRSw
ygKnTrtNDp/7PFrZXWpAbszr8jZ23Kfa89s99bUkDI3l307TrtK1fTyCdxSdTS9DrOLqtMuvgrgJ
8bH7ttQNTMLudga/D9QcgXCbcIIlfZZhVmGJ21swdglfDz85XORCuMXsyrYWHRJC37aY/dkULfNp
5E0N+9V9V+s79khbV/iEDy+Dm73gTXX0LHk3wbw+pu1sbGghz2zRT+QSVTurn7a0WqxkUP6wG1qk
gHqqXRa9N/beNAKjLBy6YL6wtvUrYuGjl/XbZXDyEJPdyqfRWaoP0hLAJuM4ejsDjJm982rM8cw3
Grpt7ox0Xt6IYol2sBMa+TQYCIIIbPQoHU8JLlGBbVUvVVf791kseJCevZejTDYwDpdHGBV3xLtj
Od/oBhaR2q5rCZu1lMrIVKoxqXLwlyQaw80eyij55uny0i7GOfecZ1M3QMWfO73c9533XQ1zQ5ub
IvvVlyxsS38jsyrUsybbIHL73nTEkRYi/5xIkWzlCv2viuvcqGtAFQ+sZMn8eFNVYAGJvlC2oNzO
6uxOJWzQYdsrZ4Lma7nv8NczToKavoFWS0r9ONCUD3JW/Eec5BDesTnWGrmt2qlSm6Rzmes75wbD
dbwGQiebmN1MedHvQHFg4BS9HeSL7kpO6Fn2mBgsam+hC/YDJBLqmBaSAQi7WhcwO1R2SWks0cFO
VOTdg0Dw2e5KD7bnTol8VKHJiK0+O/QIM9uH0eMnYPm6xKyVe2RHDZgDrpzaTY8E5qXNJzfvkP/7
LYjFn+Pm/268fv+tXpN02v+1/uIvFBfsc0n3v3/8a/vn3+Nv9Yp+//AX3BsI47nvv6n5+q3tC36U
X/TXf/n/+49/Rfr8FolnvvtrJL5tU/5PrOmPWPzrz/0Hi0d+pEHJWPWRq4vV30VL+h8Mu7DVMuBW
/AXCm/zxL9Dd1P5AlQSxzzfgEzqu7f0b0P3txNy3V6wdnRMRZrBa38Yf9lrnJd2QxMwPq+VWWw2y
zWxVk1iFz7RcixP1BRsD+aXRSTX52235J3mR94YKA8vT9hHreVArTB/m1DoP+BsVBiha2jnB8scy
IzLEjTGixWWU93IpIdvZXaIdOmljl4FWh0NQx43TCoY1VKamj31csMenGI5Xn3S2dIxWfX1mqJlH
UJ9AEEkwmQVEiyZXi4Hzetov5yh15573sjG2JgKgW9/FaJlPyQY7J+TWXl6zR3A+Z0ouUxywVWL6
KH2gh1yRhbiY+WM56Y0jw8jVOPc14sSFWXOq7Yn75lR4p/IxcQ2Mxqp5Nv1q2UEOxV0SR47jDFmZ
wyaxqOcPxdzEvXqvY1wgTh4Vnk59ylP6OsRm7OxG36Wy1oYoTrdlH0+KYy4R9qdE83EeWE1Ku+Rc
dyaD/2Cknh7vpOESc+fG3hhfFl8k3q7OZz2+jrHmwC/JS2mR1lyiFDdaMLONSDTTPurW+l/GOPG6
HyeVN9Ue2BQ2Db7bpCzOCbtmpLfIWfTRW0wPKxFHj1MMfJ1Ic9FKVfFLuczxu8Gd622NCS3otDvL
JgCr8j4u/dQJduRx2jLuJpjCWTYdf1sn/7hjZnK4uJSsbZhrsXko4FfQA+BnNEaYvCgy6z2/2Jeq
1HDz9xgj+7tGDV5GsqTDWUdFIi3Z3Em0HSyYxsVxvk/rUMx+dD848/TIQZp/1BKCo92iSkIT2U3Y
pbn9TVRTdoXBgwGQP8lN5Qt/l2BCfOzwYf+U2cA2eAujqXZVdUz9qjtZEWJrXS+uCVYA98MEDR8G
eOyGuCaQkzM6FB/VcfLnB7x7yWoXvt++2KvhbomJ9maiQz/msYNj0tiVZ/h6LXk+FgDskhZU4zj9
SqEn+3iq/S8OYRIFDanK7gakPM/xwNFPATJrF3/2OJy6TBcnbKr5qVmrtHvVgpGPxKA8mUbxkInG
+OTg+RiHuLt/SdEmPzkeL5WF5HhHOWEdY9pqAPIJ121z/BZFrfe8gFxu/abWZiJ44u4ZeHGbLYyz
9WS0grz5P+yd15LjVpqtX+W8ABTY8LglQJtkMr2pG0SWg9mwGx5PPx9K0hmpekY6mpibE9EXHYpo
qYqZJLHN+tf61ngzWIl9zaFl7MxhgX7gELc+KAbhR8I/zoWODfE+Gb13K9ySyg9j7I5+JsEOW7PP
DaNqn1rSfVdztKuDNAvzhm6e6ZbUDDO1uLbpik7ELZCf7K0pk+ydTzTfT1Nv3vTVkh/6sqxvJbWm
X2rYH1EQqdg9pcpc7hq7G7hUYe4kHSOGTVR7LieajkG3piHZa3RAXbxZmff+ojtk0HkkDvmkIkYH
XpqeSi6+1x5B5DwoM33FwgF31pxH/VLLIb10iWyeeugJj/Qh1icSWuVWo8fqHTU1e1GD0910dkVd
IkJ5dtIXdzF2okiKO/zS0ZFi1HHfLXqMJ8j3dqoZ7O/2AKUFQ9P8OmWAixFCj6WsCxjr0YXYE4T4
PtE344/xWRkfDb++mW19RlI1ORhb/de+HLEoyDI/6DjtNqXNbU2IFkJoWro7I9HpRZ2c5jM80/5G
b8Z0l1vQMJzSGu+zimtvQsP6oVK9eY8leH7rASd9Ib043POGRNcJF8orEwABGWYsQp6TLqyKKaPD
xMr2tZU5ULH6Sj5T7p3jCxI8Ldraau3K+iv9Dd1+8QrUiynSze3kTBaUb9XdUZ1Ftn/Aw8JkZEjA
XNvG98VIGOHoZDX5KnORQvB4Ats9XKCL3dXolLdGZcRvNOXl+8X2m91Ee9GwATasX5xU6he/k/6t
xuTufp6Gno2inUmPVitRKJ+uedPXVFjwoGJNj4F+IDAXQTR2HJqxAJ3qiisNQQAYUL1ZXvoGqcg1
WWpQW8l9YngwGks8OjPDtUAH0xi0jTN/IXc3cVfVPJVy4M2yQwsx6TOTSoZ6mTyxl2B0birjU8aV
/Zi3Ns5SK02fhMrah9jt3Ft8XwhpdBVgippl89yWvY/U7C6XgYPpR131jIiFGB/ytEJN5Olxz+U4
zl9B8GdzgEEJ0FJpjyctLoZ91IrhduiUeTJyY836NM3LCEDobrK5f8w0oezNdEru2dnqd8fvq89e
V7rfZ4xGDFq6lpClH39F/chWGDQ6HjilEaTLzTy1dggjtENo5OcMfK3lpiBkNm70Nh8+aqg0OalK
Mq3wfjX8IYnVvER92W0rl1yWZxdpFNhOJr+XFt4nCn+bVy8uHWdrVXHx2Yxjb182U3TpReTdDF4J
2WRa1DHxPSRxCR5nNtjfUPO6/LazdP+aeUV7kWLutr3XIkxXGnCeDo9LZkm08tzlJjuU/Su1ubiW
anRlRoeUoW1ac+zv67j1zovmz990s8/7FUnFdg3ULr7Jx057ShLbeQcgwdIjGe5w5tYyytHGroZC
s0S0x+teBTm8NG9pxi5ZlkDcSS+fxSaLbG/vdgh0fCfGFHiNr5EBFkkVgMLxPiTW9J2emh+ET6qL
Fpf2o4cQjsVnMs9j51ssg7Nxh3FOD+AhX9YPkNCNKfZL1wP0KdO1GM64QEHKjrEBT0ElZXVXxYb5
7HrdsJ1cDQm5qey95mSImDiDt/gQDaJiaRtqlVkTA9bbe5dapS9dovKOCqV6Cftx8B+FjSGhbFpj
p+NleoLfl1jcVWvrTkYNPGxjmPz7PKZeCstoFYy6efYiNfKxF5aOiwJ51nKmk98Z3havWfMNVpTR
wclBho66xj0w+KqDNm/noIzm9q5e8vpOznVzgHxhHCaaqwLY11owjou/7COh3FfOAsbTZPoZ7Byb
mhOv0Pr3gmbEXSTrN7vJ3a2W+femQXcEv5/ece6ACwhjZ0RLyboMtFCttKNTGi3haiTbiE27Wb6k
tSpAktK4czL6KbQrtrcZCYuvpsV1KpP2XcTZdCdSNuse0HzGVFu5WWg2C+cPnBD9rRn3DZdu9ULZ
anElj2vVQcSoas9+V+4G6CcoBFzLtFS4BwMW+9UV7sSu4KbvHNAc1OYMMb2Zo0NfZxETbElZmSuU
kEc7j0XAN5tQYFXjUVDWlNlEoiqOr0NLWpGr3oOjVLIZF3M8OvpMlhGWOc8JJmW+HL6LrLokqJ/S
2EudZQXjDYfpiZNqSXuHPj4Oeh4/67LKny2DM6CFWcEKGHM111p2/s0iHU4rsR0dKf3CwxIDIcBn
UbGDIVdHR3AfKEVEKbNT1mHvYJQn0p4jpl8duHfG7TcTcmLrk8HESY9NAfrzORrgauMQUyc7Z3JM
VN68INDOt36DCOzLFBpH3EynpByXbczB/21BYc8s5yl2YEb1RnpLrkDwW1qnQrriE3WeBhoLFeFN
hJVi4xYkW5bBOM6aW26GMTHDpgcmX5vLh0oobnO1e69GTPRB1Yc5oXhkdCZDVVeOe51O40CCBZu4
ItykuSi2eRY/87GYO+o8rYBbch+aOYcbLU8pSEjNS2tb76JlIDoNHV1cUuahlB46ZJHzxhQjc4gC
aQJvVr3BLViemJibzP68XRKX84mBxzWZLePFVMRVA2+qikB3SrUT5KyCRZtI0sveDJdq5v5vFQSe
oPUsaWa+z5oxIXpiiChgD/qR7V4nJ5FB7ZR4Lfn6fWg0zZPdj57gEDiHGmrgCfFcvyRFnoZDPFrB
4im2uTZJj2ntErtsuyXAVW8Hs9WPm7rq4tuSDP3Ol9l8tXV+uczLt+nSFdwTatUhROLw+Our4b9e
Sx0DwwczQ7gZNDuvF8c/XAyTCOki7b30mBUt1zptomFRLR6rtE1/z6Oll9xIOUuVbNmA+//6xX+K
MHArdQxHN4w1l2WCFf7pxXGRMYVZ6vQoJjo1l0zRX5DmCZA4Xz789Uv9FGBYX4o+Iv633n7/NReY
4sJyADTwUrVBlRbPyEwefI6rb3/9Ov+C51pfCCO+j+AAEMX5GSovq3nGBePGx75GsyZAZB2d/ke/
ZdrdNUoS0xj8hIn8bBUf9UrPYlWhHkOLkvVyzUyv3P74kf63laFL+kVVbfW9+7MW9EPf+U+h6P8v
/ejvnJyw3TD1/yQerX/od/HI/wXMmg+UY6Xd8PX9jczu27/QuADShm/S/5WOLP0XBy8BX2jof3yn
17/ndynJ+YWIrcElXVCpS5TG+idSEpvtz/ZN9KM1AMc0l0wtwLk/P7VKOLBzmxiqhq0zpYQw6Azd
xgLYgIDrWMO7HhcuEAy7ekjrubxdHZebxgMmEZR+n22Fm+qPWSeXeauMSV4TDjlAtjVS/r6r9pOf
mid4mQKbWlo3oe2R7eK76VsMEYCXQCO2k5shH6uzHmM13VRGfoZ6J+/cyvT2he4n+8iN3L0lOUkG
caFRrMBysl/SRB2xljqXvl2lerjlWmD2ZCcoKaLCi77h8ZOkN459C+RCYCY9oEhtnTzRYvlQNRaU
vVQbp2Ovf5ZyqT6wlXiXRZoR57PJ69iCSSWMWEl3Mpqc6xhNHnkGx8/1YO0+O66YwYNUhvZlZHP9
7tapfzWz0jsCeVbf4smImiApanGXJnUPY9ZUD1ZrjadMujoBBlZmWqAz41umVzgcbBgYuNVM5vCg
RW5jvYxv2nrRvnDLhW8FPhIL/tKUxzlt3gbEDxojVtxG4g3PSd11j77f0ZdEq7T6vHJM3lCVJdd3
m5klmkLWY4XyidB5JSFHoiobQ085rdu+dJn8CvXRkNHoER7GV1ZaphJ9mX/O0647+Eva7QS3oC+L
3ufnVFdXbYntk1RdfVLRstzQbzwEpe22O5fuYiNUzK3htM69ofg8Y/mGawJDFu9Sz99WaC1Slpnf
zMKNgFgXDr/o5DOkEVF/FqmtHTJbT/awFvMnEsrJq+xS9keUOZMRMHXL24ILnsBIQj4Nz5UpAVfw
3cPyaPWX3vKXlrYo3YSsLSAMJcsa948xeQZjWyYcHkwOVFBdxu8pBjO2/GkN8ZU5QYg6S8q7FB7L
xmKcfI5VtYT0j4H3VF5xqSFbnw3NFNzjihFfE0oCcw5OofELoGzD4VYSW5+babRqlBebuXHOJB3q
dnFY6oXMBEND5nheKW6hUfj3cTQnwehpW2o1MYbMQ+go+zbN/eELfWryqCvsR2OG6TMc2n7G65FM
N8uCW5CsQVc++1UWvdFWHGsnnJ1NtvVLV3zFR9b2m0Qf+4eBnp9oO8xSvHfIpQwFy6a/F33ZfFLE
awK/HsWHxCzEyHPu5ocWuoV3oJlvpNPc40SYGnNL+6OJFhB19CJt+kiYL+agJzcNjKPPDIx1ulaI
IsSBq5B76rj0PmWu7l6kPc06ypr0nxZcbni/MCuvjV75kIdc5ypafMvigzCJ/4zw+1nTxzp0amVC
jHbmb3atsEi3QlTlNvKi8i2LGVEFuaIknA+rVO+di0Vgg++5PnpR1dExPXDe7dCvz2vhbMjs6B79
0UfGSHmemeI08EWVtfVIOgFQRQddhr7FclSnoYWDcruMHU0xlXBPtt7CETKTzON9QDyp+p4VDSuN
G9Dzq+8HWs8ejEGz91WqyynU/C6ygBcq/d2QCVxpi8V0MPSaQt+ySDPul3V+jGfalDFTkajyK7N7
UF5q8ca6RfYK4LihJlnglGQxi/pjFNNNSlPUWH9CpIUbYRFdPEB6jWEI63N7tVqlfalsF7NoK7KB
++essbgsQGMrbldQmy1r2GkUgH+COzt+a/JkfJ+tUlxMLlDFthtbb96Y9qyiwI/MhvOsH8mQwqoC
g8sYgYjRgLILvX6MZVuHHKVGjIIqhVskm9Ap3ZNVz9TAlyWKL42jHE3T6JhJls1KWM1+0osnLsv9
vlWcvFMmGnhfFJQSSDhziel1cLbgB5avC5SaYjsIKoQrs0dqrZIBBpXuZddJhxXd31h545QdRt+x
Tl8XLWY+PnMol/qbN0tuyhh9mAx0VA/NbXaNJiRCw8+cq8igBC0iVw8OhecPjnDjO5bFieO4XI4c
pV+Yc5YPDYnVh160kbHR0yx6GSGFUGiKaXxToome1lLbFw+cNYvUyGPlAbW80yGO38FhQxyJC1q6
UmkREMSMi0cDCx3+bJZtdrtgKub0tjf8HjOb23AXbYviNvN1flxHajvR5gzxW7J/POoMkDZCtc4Z
CJVzxd5tXGy7jHABLF30aHnKOWapHJ+YBXrkxAamq+aizVeo5X2x77SmIt43R7c+dbKPOJbdY8wv
/gVjJyzfWdl7uHbUCUbN8onL8QSTuNGWQyzymXHjjCUH3/+26ajLlviHhrBPxXJjdIt7TFL0kGLM
7pq8BxzUGOY1qjD+s8hKGq2WaHW9Ghc1VXFFB5618oz76i6GDbVf388nVU3iTD8byrSlufuMarmr
lMOAIcIYiWb4S/I16kBopRPT/Y1qJnB6tt7RVIymeW9INe792fePg+jbFxVVtC0KezjwPDkzoYJK
YXBy8aG2I/1kpNBmPST8keCGMP3mfjT1giFHZtKpzqiOJt2UErkmt644FaLL4vrTsWVjJAxmjLfU
j33Rq9T/IlrTqDZ2azdvKZawT/oYSVrXtXpPZlmjo2xgqeHrl7BJW7lpBxSgu7t0yOQdTtrxU+26
Yyg74bwbVepdjbnkyUvWRROWiJHul3EEGq+UYVSP5ey/QQ6D3jQkXlJD6Wl6EeilZyTIr6P/nmqR
fCTA2zZ3jmKgeTBduGebxXEkXcGZaPSz4eAHwnwoSr0B75ak9KbBXBfnyljmR9XE4eSb9DCaiePu
at9xgwTUVBRk8Xi/CAMPfafytqCTTkve7Nq00w/D4REPgITp9laNJCOwdTrrGPsixMT1eV/FlAT0
J76yhsJVPJToAx9NtLxz7J1esf2XX7JhMl58MiVPoonrExi2p6Z05y11WcXRbdo6cHugzm41PTj5
8s4C+J0yso+sc97dfuw/Q8vhBGFR9L5p7f7d9bXs4LhefteIfDtahXbmwyHOSBkPmnzXfDcXe0Aw
qRuJyI2bE7pSn0IW5j5+b9qjnAOsoEmzqRWm1ifP6dW2WIzlPkHEgkEFebTQfr0g//v29HfTd5L4
QDz/e17o7bfP6qOVf47B/fqHfrs9cUuCT82Efb196/YPKOhvFyhG8r/oNkwgxyPVtubZfh/AWyZX
JRgDnsMNC+bGH3Gh+j+5NZGw+OnWhAat28IyWd5BGPCD/fnWlJu9xiqbDGezWPwh4drAA4zjxrSa
bC7PoPusmcEQ5JYEPXVdqun0Hp/sdf1u15U8LzwW9ZIf/6LWlR4l1DlPP5b/bt0JjB+bgmEqbPZL
2r9Z656hfmwfw7qT+J2X3hrr7iJ/bDTkxo1tDRokIGNg3nbrjkQct9npg1ew5enlXbfuXP6PTQxY
pXwhUzWeVgJVv5nW/Y55E/hGPdFIXXuV/5AnXvGgjI4ZJHtlCzsSGyT7p0PB7tpGqh5WHtsOlZeN
KqKKWRvN7iRrf8G8Z8qAypdpayUWQlPKXPSpJ6Lw4bpFQ59BFTEaWcjnwt1u7wDDJK9NIfs50Kus
Ds14MHZ+4opH126SB3tysu2gWwOdz3o5nVU8GmevaZ+Rw8i8CuhXmOQHAvuw+ZensutloIvps5wm
DK7mIMlbaEN6btKSq2lZ2+0nsKEj3mc+w+dcZsWtNw7JTuuS5aQK5JhNMpuQIAfPXePA+KAz6rbu
DL/NDloeX7HZZTsyhVTjJTamJcA9B32sxvOUlP2ZplhgyaJwqA6GTPg4rzuu5BwcdJxUrh7+4MOM
cnRxG308W205H1B/zA/sCtUJp3v3CBM6n3D6aXJbGjVxCpUQuCtqbjdEifVdI1wthCJW3lPCYT52
s9W9EwPNv8+ohE/G0KehI6fyWrS2dmumLmQ3Dhu8V5xG8Yz4d03rFW+mSocdAm8ZlujKDPolDAvd
1kjvqYlLRNtemTIQ55+6KYDznzabjC8OIydm5F9IfnF1Qv1lWdYWEyLlhGF6azllcl+2g44G4Dcd
UKRi2RR6hccQhAq+aOtjMAbv5gdOiwRrfWspEQd9qWMyowozSNp42tFETE3IoPnZuV4Imedx7R10
YOPfsjLO7vQaxTiV8XKVDD9qGhEi7QsmWa/YRHErKCceHdI4KC79TZk6LutXkpxSiSoJWDIL10T0
G/5U/VVN2XR2fKlvE6vtL6lbc/Wr6ma4V1q8vNNNbdhoxvV0Qxto/ERTqX31MGQor473w+ByWQQZ
yEUgMbbSNjvmHcOCkUyI0uVe2BAcT6B2hk7buZKDSakhOnhOdMT5Gx0NYg1He87afEMMDHE7mih7
3jDtKF5YRuq7uWTGXsaNvuVmY29TrdYvbiKQvBm3s2Vyr9mijjfXIi7iq0osI3Qax/yUc4WE+YDV
+7WNEloUJq+fHzklmHFAH4FGSY1IDrYTFad+YXPfFBoFD8GgNfawK/ErALKEC0U2gj6eW40By4sr
SqZ5rlNFdKI3TcRKkjKCWorqaw5C3dv0TjFdzMUtZj4aO5UwSQftJR5aUO8ZbLAIG188wewRGafO
jKaY3cQhgrySV0/3Rq6LV9VGZR9gVlR1s8udCkXqIhCuJowrZlygfe4U1SGFH8Tj7KDG0BrX6o8R
LsrZeY7dou4eulXoIdoHpqs8LbVBHjToPNJ0dWgNhhwfVTbF3hcq66OkJLmb66P9XBB6b9ytV2N3
32l932VfZ7euhcS6IpRi42Jz+/c54O/OATDs2Sj/4hxQqS75P+GH/DkS/+sf/P0s4PwCqYVTAIsi
CXdDcLb441mA9lVfB1fm8g/GAP8Zidc5I4C2QlXVGdb9IRJv/7JG1zkr67D+Vrn1nxwOLJfX/wPR
xuL2sE5AyC4afDkt8TNXjM74uqXPxTgvnGTiZZ+28dxFYWVQ8kzQXetAh9QFjurN4OGl2jBQWd41
Iye5YKTi0MJuOEfIwdu50YpdPDcV5+KlvVRxeeCe25/ojnBDzH7OTdWX2iNgFHpcyli76VJPbHAn
OY8DD9Vz5iESbXoClntRNxVN0FkD4ZpGE/4+sTM4hTNCHyKTyxjPJz83EUY7Psg0uThmoU6Gj5CV
NNH9uDTXqa1CqIw6oaBaHDiy0zLG0QBujHMSVoT5RfphEjdfe1sw8svqNigGlQXKLOcLrh/EVOxr
06B/STSSZeDVtW2UZRTS6cuyZ7EE/R0be2rAyleamjN8VjINIQFs8fxclZytLdAcDE5GZ+5yt/Dw
cCOLmIXD6xeCvO3cWGFXej4lmX36QOK3CgshlkMtDZ/evJmOeUJUVBBlVzX7etAQv9uyUIgNt3OH
8qba3IJKNcM41Wzsef2EcTFvTzJ1L4nwKQcxiwdfLyggQJH2CyplLGq1Iqwbm5l6zsACuo49XN9r
xMACHOYvWJzo2e7WX4LpbNj1FANThhEHytacLczgz0Xrh8RZi1ONj+2mVukcmMa0rRaXCXRe7whH
lyGKNxksew3U287BJ1vbzajGnjSIYi6R9jKbabUx9d7etlVNPX2P4Z3GcnKI+HaORkXaDp2MY5zw
hpArKaLFJGx0WG0O20m3sNLhurA9Go16B8GM8o2tT+cdaV/rpiEsAO2IiJBtNmGPnEMyMd4nZu9u
/AZVP2dLkVnzVLXOizct58wY3U08ONZOK1N9K/Ql2bt18bHATcugx+6zKlKoHSMODT/TTo3hf7Nw
oYQd7IGQ78RT3k4bZ+Qr4an4HpmTfreYO5sBSAEPDcV9nlgCq811nBD2sTEy8Wmm1imQqr2ZNPl5
ma1pOyVevc3SbD7YJQ1gy0JAQcv5LnAQbEI3rsHXLFbPIXWeaPri/5NCvWltV6xFhxESV4uFHCIS
DWJ8ghV+2J2TFWoXmdmzMpz4UurwhU3vc0wdF/Q0twns2tGewOmgA0H6sUI3T9OHYiDMDu1W31B2
OO+ZFKgnTrJeiGtYPiw4usO2XS4tV++dh4C2NaLE2S2yL0KbUdC2nFCsO0PT0abVstU5YmxRNpMV
EGBgVTdBKruZcxQGWh4I5+FgGDG2tMG4aTW9DzUjqZ9xYvAueuTmDLA2gRPTAmbjQd3odgVdws70
ZyYaeDE14fDkNsvakegGfr8I1CdZPkqys9grev0kuna0sak4CfAzTSYQPQjqTx2MC6IrcmvSUrvj
R+3PLt3g/IfamYIRLGfSudUs+TkdiM8zKiHX03A66b1BC92F97NeWhopsWoiF+rfpygB/DiC3Vuv
N5vM6R6JChyx7jgnD11p1QMenChrtqNuVgRYJuBDkDJDy0KTMRr/C+V8Dym0/Uj0dznmJtjMqdjP
qfatsJZ5lyuIw517Tkf+e0qv96MzIyUhCcIL0BRZPnTPORpaCh1ND5k7/WioitvE3vLYVgYw75UU
mUtX24xe3wVM7OatQfNaqPBGBXrsqMtsuLu+MD78BieBhwEAKae1HyMjiYPC9bf9jI2ORw1kV/Nt
aPORSAMCnq0yc6/nQpwiLwegnhvDFtdNi6Yj63D0C++QkCqqcuOT47TnLLYgMdjTizfCsYai0dG5
YzoMt9LyyfeHV0ohRvqk3G9Iu2MwRGkXjHH+ZIj+xrU6dVt7ximtCDnaVZVfcrRx7DF3eUKPW2Qm
XoC/5Ds95nqY+pgm7KWv9pbFRSPi/LptYGmcZ/KE0CqUR8Vd5B9yCstaM/mE89V/mi1si3kpbhYn
63eDMTe7zsuHcPJ4xXJZnhpMGXcwAAjCsglNWjRt5OjzPIs436neBt1d2I+1hGHkdE16MzftMVac
SNEPtU3cEeHJE7aXpGic91xOb2PU9wd3JsrXG+TS4jzZ9UY37qdy0naEt+3ALQYfkPhwp8cud0HL
Wn9wEv9NGwWdbWDPYExIVnFLDHNHN9G4YUHLjyLRXnuf+FKjTV/NlFSimff90RsWyE1pqrjyRM6B
9Tc9kSQd97HGKseMxw56Zkig4A1zny6mvYvd0SSdUyMQW7XYx272Og6pfVw072nu2ptWkouvtfi7
qdXuKS/zaKe5+bKxakfs7MrFrmUV+smrdZjuZHmJvlTRDoEeH7Y3cyX7nDtt2T0Dfo7wRcNKA+F2
mAgKYHhCBvaq8aWLhoIkfdYAqQP0x7ev8Mj4Kh9HkpsYcn3IiPPZrXlo0C8HKHE1nK5nsx9LE71j
nhXNbFu7rVi9JWHieky5YhuR/WBaheso6gMIKVCFZw6tS+9ZRR+ZvSmzHKoZrolaLUpd/n28/hGV
+dvjNcb/vzxefxs+vv5ZZDN//JHfDtZCoKSZFqqWjmCHKYDT8+8H6xVA+vtJ2kBWg2bucpq3gUSu
5+/fzQk2/8p2PO57FnVVq+L2e6jnt2wJeaBfQz7/RdaEXM2fTtI2DWQAeRyDtAs0VBxPP7l6ks6a
hlLV5sWNWvdlHi37OJtCYyyw5Ho487A3ZNCqE4agRmwq0cACWEAUwEHM973RNmc70nvjjfIUeVsx
jGVqCW4BmE/dcCvvlTUzy7SGt05Sm9jFM9f1GgZv4A8ealPdZWTcnKSkEHacxUNvttV7OUTDdVF+
NDGcK0da/RblAntifd2lxPAPrspIiilJpazLfGzv+PyImzpBLwriGKRcSAchbRjz7Dq7ZCL3ccAC
tPQhPRi0Ifc4LTckVeXXBsvjNY3tocD6XkzXKKow/FLuwO9e1AXpCIpNpHusZmUtTLn6qd5zFebf
mi0ohhOg6JmQhd3MRypDwFcUxTwRWuEHBOUZLXQ4c08uzHuD1PC9b2Xxw5LJ4dqwB9UZ95MQKKoX
B9xFsE6Myj0Ufl42QWZVS8yUpiOw4/WyDDVLTV19MaXxTAFX5y5sUDRZd80hEnba74vIIJ+8xwom
452roEpzD+AcVeqBLL3p1qSboRQBrV7a0WpFRd9xHTfQNzKIvCXnidTLtRwto84tmh0GCdBS4QJj
P7XTaJhuJduHT+dFniof9xtZ/R2qgsfJwsQhEgfUPWbRNRKzthuiStBIarfgwnkz+8Htzi3yYBIi
s9Dze9DbUUTUjRPSDRurHdYvjrscFoycRBKmjAM/tpIxH05d1/e1fivmIutMeFttO4zoGTRrj614
i3FhGcs72sVcqq/d2HQFmytNJnl0/+8F7/9lwcOttNLo/ns94eWbKqqy+6Mp67c/89uK54pfLHdd
W+C8wLq2ufn/vuK5cPJw3+GzsvBh/Rr2+30BZJWDY89UwIXPzF2fVfe3BdAyfiGbJ3BlYagSXO/d
f7IA/uQ0NIjaERmkO4JvqWv9CxrXE0O/pLimDyTv4XwlpEezGPjpH96T/2KZ/dm36TmC0Tv1DbjJ
gPr+7ACLSAoaJpW3hz4rS4BEtAVsvCmq4H5B7ywcsKx0aIGYrSi8ev/r1/6ZHggtQJhoOYTpeNtY
638apCT0EUF54coeA/+TLA6A9YZJ8Lq4Vh8yBpIfsV/U/qYtUzNslzn9NmlkuLaOcsyQBhwqkMCC
77vBywOTorFTL6vk2noZxWdZzjGvm1W9beN4wSjmkupy8jH8H/wSCFE+KiaqFMDuP0+DdGXVZgEk
7wAiwNhOLI87wuLWMXXH+bkx9YEsnqTITCvmgTsC1RijT1+9XcXz6hvwpzuM7tNd1TJp0AfalInY
L7vBI4M1+QM9MQPt1EXad7u5XDpgDsU/ZeH/+BzArvtiRXOz5f5EcWwtE+uEi+U/NYHIAuPPMUYT
LHWrvyt5XffsP/Ke10+c+lOTHgPbW5tQ//xm2YOgolrwSgNiyYHhCB+e4zUnyIzNvW5zT//rT+en
h+jHb+Yj91lrQwkniXWU9wdbsiHasiy0nNeLU3XPikKNVx/7f1NgwCP/829l6QwEbQybnmFaP71/
PuM/Gkk076BoTdiDovtem356kK339Ne/zo/Sz5/eP6rOOIHx4HFY+5mXncXCoJje8Sj5EflxcVuD
iy/fmXnmg5sLkyGHSMDJVVUnH+jJ9M517kgYaUQak75cbqhIau7V7KzB18FuwZel+rAZhIkPZC2p
4Z4271O+m88wpkvUqEXH6hZDXmTKFvMiSEJQGDwDlgMQx9fRWdLDX/+Sv3LG//RbcoZcWfuu4XIW
9e3VtvqHTy2CsUBTmJoOFDvjHY2r8ejGUXsExyYJyLY0XpjV9wl7XWhTAUUWy80OebFeLkXd7WSt
uNJCd1jrpIgSUPzzKgyZ3tr+bH1yYWi/2o2zVWI0HoVfrKnNMQdL4WA5NHRJqBRHOWoU1XvY/Y2w
pN9vz+EFn1X8ieVMHhx8ZrCSDftA01N1w+6SHIo6IqFM4uGglT7QJRg+28SwxL41K+9JRXZ2hI1d
hCVDMypL4+hLwsYT0P8cH616Ga41vC9sY4trnQuPVgOKWe1tPRhWQDdrHzi9A5SnEzE5TFXJl64t
g7wpuUcVs3a1/ZqU2Yxfz+MqvEUqNfd2ZGUEoZ2ETIKsnVBzF+seRJf+BPe5eEUild+ZGoPxlgSU
8aqRTEIlxTy5Aes8vbleSSC7MNSPuPWRcvrpvAC7ujq59EJm0KXPSC0dr31XNp+51tkfegNVEDsn
Jln5TZOad4GAptFtncZbzVWnonD4qR3RgM/2j9OglbfMlIidTuXYbWKFYZIIyB5yz3l9P8MqJ36E
D1rb/Ad7Z7Ict9Fm0VfpF4AiE8jEsK25imRxFElpg6ApEfM84+n7gLL9W/Kg/qO39sYOh6hiVQHI
b7j3XOJgMV1l1icdkoalxlAsftjsUvnl9NFIkxbqcibms+wMSNIgQs2t4HxZ4+aw4O147rGblfVS
+3ZzE/M55cdWdN4a1qX1kKhdHpZcET3hY11lWS9FVRe7BA3cxipHGncc7PXHnMkykBqsob0P+6NB
7HQYpm4XhlTRftZtebb1xzYtJlzh+GWWze0Xi4YATawsb6eatDEf+ogx9AlyuZTUdT+pV2GGUawW
4gSrhIy3AFFg7I3BfR4HV8CxPocoKQ9h24o7XyK0jmv7iTHQi0lK3GbAQ4UjyfYesaG6O6uu5aUz
dsMp1wlKwH5mkywsSmFi2FZtL3BS4TLnEdUtqW4QYFRcjBeGG3j7BPLFGuaL/wnez8QvQ/gIQwC1
DhML3kYtKiZhHEbOhmOIAR/+y3wTD1G06QLb3FMAGxd6BhZFkLVY13gYyYRsxG0XNY6LRYKsqpUw
4/J6LgTfkGxkdTFNUh3DfEwP0kKQ5RTcLrbBcDthtEw8W7c1B7KdibJitteGgBpFnL/WvQqeY6Z6
X2ynmZ6tvh5Omev2x6SHudoz2b2sgRbtYRHiYvRFf+xwF10bUwLoJCW80WIS6DTymEeeM1cbWeGZ
ypC6M3qax4+qF/nOEmZ4FElQblVaqHU8kQ7uWV20R6eYX0bjElshsnZZ8+aXxCMyloM4Xp2QhyYb
G9clbj4XrGcjkp0f99MbPs+hOIspSDd+SVEw95NY1QVO4tLM3E0UcHLI2XeRZnflVvSDueUd1yfH
bs3tUKNkN0NC0edWNE+zN6hrMmHEGUNt1W0Sv7WRXJdF/xVIJ9DUVMzQcuP6NXTGYAcpx3kMozYH
pOrIB0NQX5AKFiLAG6hOekq+ohgWQo8X89vBK6tWnRQUM8JO7tJAVc8x4MwNVshhExGOd2NorOtp
IqG1qyrZlYHXPRZtkx6JCGi+zFAKmAASmRmjM15VJeWXDc/nNJPnfZgmqzxb4QzXFj3ofhqITluz
7GNnXABi9Oqed84S6nrZtWx0Z5lIEtG3IA8Krmen9AGJqZmfMb20eQpse5mtEfY4JJ2HNLdveUsG
vINVS2eJMy2J9dbyMMFLHgzI4ZpoX7bmfAA/la49B5IdtYpelzjRWMml9alHWsayJ5zeqIH7x6iv
ea4XZnWKJ8TLaGaVuZciq/Z+bmgEc4VxN/EC4cZg5LaafQcqvcbZ8HlglgYcyg7bO+GU/FcSdHe1
MKtNzR7/GUI3Yz5mv05fFfsG7uzA6kVYF3oU+7bioSDrzjr3VgXtKqzGY5aYNhSFONwVlh8uybgP
0jdIqmjbiOZy0ACUxU3t514PdyLAWF72U7jn43eSV9hdVXhZN1nVczXrdtWOeTchUqkFgFBWB5ee
n+mSJ+vEnAHVoQrP42CO2Xx8P97/XYD/fELnUcj8fcN6/jr8z+ElKzHu1V//2LaaSz7K714i590e
hCiIEd0frESO+UFTMJlAYZZksu+23+jnmKbBRGFDi4xuaXT/07LS+fLHocyzr2b9/f9oWRU4Gv4i
IouWGaArfmyFwE6NAESYlxAIDLhjtjnY7eDxDx/KX3Ssfyq2lxchpYb+mPf5p7SwtuiNkhyp+YDP
vFqNTjMTONo7axgL7fafX+r7XT49Ci+l+FgcrYQj9I/dQ5EhyYkDSuOxjwgkTaPkwjSBmsmixGxD
eNEhkzVxK7NWK+C0xU9e/k/NC6gtfgn0yFLypf04AAX+6+rBNvFa58ODmTlPLobwf36Hf+rHlpfQ
non6ge8NE+X3lTb11tQJX1YHtvYPo7YeG08W646cwpWYK67S3y/nv/jmiPL6sVECDoadUSsyhghX
FFyIfyzsraDCbQ53/aAGqzpRv0m0C56RnRKNGikFqa38ocImElStYCHD9gGpgEfvkSU1Q1qkg9HK
MQNUXpgzkiOsUY/s6qL3QL3hXitWCI5YPZmVLAdmJt6qRlV5hINn/WLGrGP6pgVpsGSA160wHycC
2xfyDKtWdMrWOaw69vEUPJtOTOPjFPv1ZWQHQ7BC8FGTd1152YONz/spmpwCa0wNiyMo9LVu8+TO
1sD/esVSi2DfACgKAxX0Sog/3K5CzK6rHTOd+Yii6gqwXr+zsuxNOeldEalXkM23nCXZelAucgAx
fg5YIPESsb01NH9nRjbCJinnap9UGvJFLje6iYevdehVRycOr0u6OhZ0BaFWJsUokkT7PDJfAf9g
+yeGsI+OIf1TTCWA+MFZMM49cTeG9zByKG4mGccwiKrgoWXTte4QdwivD0j7xXMyDn5/AHrjb2Py
Ya/yhkM3hHDnk+R4oQPqBGoUo50WbVbgAeSJgaFHheM9VA6hgSHbgrXpEkVTkiFOWkQpfbnLx7q2
P6rcMZ7CpK+v8wLc/9Yl6umhkEl/kdZRd2CWgIS0rkkeMglAufCzqr4qUtToZk7pgTCeSySrcCYU
xbRGVCBxPHXmro9S8agKGpWpZxtrhJHZfeoolxAcikleElsdPERhNW/zqJCc0hlJuWzCEIxHS2St
wYno+2F9W855fcMu+NInaOETJIH2QcHJPYCkk1dytOxDlnMtoIiPdjRC4z6nSQmTWsNTjOCZxo41
HlQTebcCJ97esMr6ag6M4oZSdGNi7LoCH1RWuLFSsasHIuILWyO0BFuDvHXU0b72VHcB9QCxyRza
NxFWO9+3CBrzW0euPBkALElCHBj6aeyDk8r8ZTEy3JZT8hG0MMLZHhGQAsJ7gaU8IVmZSr7v0PyT
9y335lJ6Y/RJDxOQ06MuGwrz9xpdBLq4zt4r9y5g6kA+eCBuLb+aXpqlyCc0HLlzEKM9WloAa/RY
0KboBkFTko4DgsLZVO99Q/DeQ3iQfdZszgkqWFqMcWk23KTN1/7SgAS+P1yMcRwjeKI9sZdGBS2p
z72PGt9UAtWw39HQLK2NxSTvNJuhvFwcDZTYtEAFpGCEs/TuthO+YOV88paGKVhap2hposze+kxO
xaXhpsF9UgjcNg6fNMjVU6sKaB1LO0YURrvxlxatconktuf4ymgq2Kk4EjfEP32h8yHUgWzWaeX6
QX/0cd9spSFuQc3u2qUpjA2QNgX2uv2c8NcGvl19rKXh4E5pBmNTLs1lBwrkpVkazmJpPZtxR51s
PWhdeutcJhCscqdvbjqjtPBgCPcYLY2skCFa26W5DUMYk4Aay/nsv3e/1tIIF2hVLnkgzUdJRjpm
Fv2pXhpnc2mhB4xya4Y8+DtFeBm4+T5cGu6sF5h+g4BksTST+bnJ3GPamx9ZtwMS9iW+QdAPqnYN
vGk4cP2lrQ/o7/2l0Z/p+J3OVC+dUCULLItBBnp1b6WXIQGPBPs6WgYHRG2mR3sZJmDHSDbFMA/P
BVLxFdXQkrwMLmRiMsANBK52jN9QBqVPDETEA+ZKdUvemA3EAVGAZNDDgEunFgZLRh02bA3uE3v8
woYLU9EyEmmYjSSQPx51qDGLeZBhUCunSzzNSDOHIxr1FSOWbhm2pFbE3AXxeI9m2jUOcPdscJrO
qyOtgH7S43uvlvGNG7vOok2Se9Kpsm1tqmnt9BNxcMkyE1uGQJDMioti7PRBLyMiO5LJITSC4LOr
t9kyRkqnkI9/GS0xBSWmjME80vMpfbDIjV9rIQEfGW1i3ismVPYyqmph030e0cycmXrPTw0TreJ9
thUvY67ufeC1jL7aZQiGUbpeEV/DYIwJWb6MyvxlaAb1qzlyPg7HfhmpeRVsG/sCDicbw42ZNt23
uuLfIv+nRf674vP3quhPqU9LkX/1dYxei+8r/Pcf+20VLxbvirK15S2pnN+t4gUkARgXkChN7Tko
YX/fzFsOP0QZ77lUZ6yNFlvKb5t5+cFiQYFHhhBygeP/vyJQ6h/qUuGho6Uq1qy5uKipjb+v4qpY
pWT25fFlDah0elGF4ojOldOqrYALtkwFBw6yiXVC0WTGsUCApus1fUh+IP9QMOJppi81KB5k/6LU
6xG1+Hwx5rbzlbvUYZKCeGSuDjnHStJgOEuHSd1DPJndjsDljuSF5ksKso/IuIlcH71lsxqH3rWI
jNa57YuOgfa2tFtSaO6tnLCitT30rfhEAFoaTcsjHmRlHRYiz04RLtv16KLiMvtMTzNimVknY3iJ
8a0q3fvQdOYl2gceAyMRCX2XchRQU9Y8NHBQ5NbFu5GKp6hy2rnb52Xvmtm6ERmpWBHBkhiLRYXq
tal3TlVON9pMc9zF0xDzo/ZkzJ/LHLrQvzqYr/+XtTCqFJuu4u9vwGvoC0X+3c337Ud+u/mk/QGH
GftIcEsWQm5WVL/rYBTic/ZXXPqEpr/70H7bCtsfTBuZMC02neI3EuxvLbb84JHdzR3pLsmqtvD+
mxbbMn9o2VgrszN1tMn+2yKW+8dlXdJ0czJ0XnQTJx45KWtE2Sgf6yCxrz2/VOpW2VXd7CmRARL5
Pvtq1Mx9ZANZ7YthPKPuRTvhJBWWFGzLrXUXfhNYaISYiVjbdFoAkfPkEMyEJ9y0aSW+ZKIcBOJE
FrHuupahS2XQySKA68CM2O33haeCbRZW8SmLc/lmBTlRhVhV3V8MNi/rEcPGyUlUxaQxwCLW0vVo
d/D3wQxkwWJgyTAyKgBJWHbXrSqzzpIVrLGaUEJLGR8dYfziIsbZZEuPRcKGc7ZDIH3Q7+PLMVHR
0el193mIOwaFOITsVZ3b4V2N0zukaxynGzov32PWOmT11ip5xyu3m1t322DzIXkzRBzkJzu8wwvM
arB/iXhgfGw4duOzJjBsAz7YuY5qQU82AeWLqFWW/a0TLtFCHpvaVSPaiOAT3bb5hm9ievangngZ
migoiaMf3OMc8NllI0VP1hO//jGy/fBiHsbxGcCG1HubJJhjkFv91uO5l+Nji0m1cRjuBqg6rfKJ
4NMaGVEVN2vX6bOT0eSiWBmaIE8Ei7ML8WhwOjSJC4AADiiWdYeMhXkT66ap38Hcn9puqmgimEMS
xJL02ci4OBw3eHitbSNqGztQHL45NZrnMIiSQxOpbjcElr3RVcTKogid22pWI0PCMAk25tQWt4mN
X2Aq0IYyF5W3hvYGkGeZffKVg8K1rrX9ZcCWvMFG0J2xToAcD6ciC3nYTp4rd1VulJcKWtl0JfKO
aemJmmpwSw6NnMX4lg8C3WIG6re8UUkVFscZ6LdaCQtTWr4igsRmDUhS2yUObaT0K7iwrouSiK2t
2mQoGa3briFubDXL3rnPyhwwmcOmqnxM696hOy+aRVPmMbIiioA2HFW+02xskGj48hCse5f0Y+GX
rALHgLbASZxV6k5Yj3u8YQ0dzFicG4MgsT4H8mv7+cCGZuGNJ82AmYPc7uk4BoyF0ZSzTEKKbouQ
IX1qFgfOW5JrWuiIcg3EyWgPwOmcHXvHiAzTCbF7WPVk4hR4w7izfdfxqVcn+PeIuWiVSr/s+8sZ
q2i1MYkoWRch3+am7DM0myI36nkVcywHKA1E1KzrrMucK4JzhzOQS7EHM9Xh3bACHJhSGcyHHbiz
qeFEIDqLtEc25afhSkth15ssdYdnExPnvkVxTbcpmjtIBfF863XGK4E5OfeUYRcI5DRz5nNbWA1i
8oot1y7opuIZcQmNlzt14cM8uyZKYr+s8z3/k+3XEk/XHngSTRTA3lgcTY3idx2lKbibVJAOxKjD
t45WUdZvg6E+6s52Ly22DvN9n5h9eRiSUBbkE07jxi0NeWE1sNNmPzZvVT5wPxJIFmfbOOBppjuM
+MlUxft5tNxTbICT2LiDMY6XoxyKC8dqcuKQiRzau67fbFMZ+AaZLqksdkE5xxuTjeKtgWOOUU4X
phvbi82Lwia/xHJjg9jsqESyrJbYW5yM0UZYqcn3nKgg/qWunPglFq3xkaV9/6kRKC62daEU95oa
+40Rz9Y2k7bRHnHPqDWuYxLbbByS9QV/QJE5YpTkc2vTLqdgZbvkIJ9UY2iKj0k5usRuQOIUKmuc
CGsT+wHYG7tm95X32GBYpSOa9/Go0uIUOuvUFduXDvEP1tIHgputR/RsT4pLmMlnM6J093JhHmx3
cG5tYhI3QetPZBqFDJ8Az4gtW0FzS/MPbom+brzL/Uad08zs+lVWO5m8GuqiuJpbROB7tyqs56od
nwMQAt6qtSMCmmXkp+6670XbYKSMx+4KnSOsnEk2d+DGyadhSzUGt3IkuB1DgCKscDpkFmBWfLiK
2YR/qmAsuWflJnL3XiT829D8rKHR9iLM/ft66uZrnjcsvl7y6OW7qurbD/6mtVMfmNS70rFdGhSX
//q9qnLFB4RuUnoUUO8qPDQ6v1VVJlUVcDRBqSPZLOg/iI29DywsoOlLInI8lKD/FQnt26D7O8kJ
ErtlByJMxbidFcb3PU2a8ZTKSoFZiMD0aUNtwyWuSV8+mz507y2BftJaZxnDit3Q2pW3Mpu6Piq3
kGI3V7Q76zAVhCNVTZvqTYihCs0CC79N7b1CRPavB9ueLrJJio2KulGu5oyhKIdtA7FbTkCOSdws
V4bVSGOLCYQkK5OscHNbx+G8N9DCPdbNxCkbV+GZSGuxdYx5/uhDpFrY/064rQmwiLecXRXInpq8
PFF54LXlKJyXOSbXHD8FVrBVYVsoKCiSkg0mN39DuOQhIpvtqyFl8DoAzLoa+ZlnPRVxt8HvrS5h
T/pAmp1GIGuGrg/+WAfmtjAGfeO5QXrRAwK4joqwveqHBsOhH4PAFD6JVQU6wi2VHi4WJ4h7tLdJ
sB6hja2MmnUpAVQe2ZklabB9qq2Pbs3HzKgs4SVYeC+Yb+ipSAcxNVXB1vT45FWk5AnebHbTGpa9
a+05u0WzVtzEnVtfkwEIXRQPen5iX8ZZ7c7+OhlCENueCRJ5YXkBygrEFgk2HICamXoMwEw80Va3
l12hnhsdtPeSIZK7d2vitjlU46BcZczE92SfWY9jmpg7Zl3uPiuDmCRdGMNXDJuZoluCyLyCaAat
++YOy7Qbb23b1yfLGMQbJ2O+VZm8c/qbRU+9aVig7yl8blS3UPCpDayzNJrukyRq4GMNe+u6b2K9
9jLWAI3brjVkANwZsDwtdBMnMnPY3JZxfovLX10xiHqKBmVvmG4mm8nuJujAgX8/dboiQFJnhwGv
vShkSyBrHN+RxyCuQa06G39UwzGwyY6KLXdLDt2wDjtRbPy5gJzj9YV/iMGV7nB6J2/eMLxK3zN2
nFc+keRtKu+4yMGz4OqGcSHJ4k3JGZYssDaJZSrcdPq24GpbY3q7YLgcrtA4IUkKm2diyqnywSAj
N7HJ3J1cfsuGQino2DzITkZshkLjmRYrOJYQaO90WpZXk9IeIZYNESxGCH+QY2Gdqjo8W33FdcNl
O6xGezL35cSmosvDaBMLReld2hglXanHu2loNXqRCKg1tXc2BfKji/wh2rEFGzBsaTkru0PkEgah
ezfYpJyVSGTImLo3zUQP95pjld2frig6HqXiWtgKHUcXdi2cW4I6/PBpVDMykU7GKQBZr2DzRLLi
xOv30ZmdofnkWeD7VymxayQD47ZifSMLQz8z187j47AMT1ZpMce8m1jMKt8jOKj7+z6K1HDfsmJg
aR8ERmwRZyr6+FOStDUxyVDXcpwJoW7M9VQSHAREzhx5snVREHzKZBQsCW+SMhhidsbliUVWbMdp
ljR1MhoXv9owkSGBlYsCvMqsNglQbLrqU1cg1np1Eo9ciU98Rh5HfNq1xQmJiQVCIffpKvmXDSwJ
vqE2KNDJQvIf8qSzqTErmt612damz40FJuTfk/r/NPlwGBX+00l9FxZfvv7PsUlf8i/fndTffvC3
k1p+kCYzQg4BXDffdAS/zj8QzLtg4/AjOj8QSzEFmRiIcHz/Lkv4z/RDgsthyPA+FPnBAPRPhiBQ
WX/aHiNtEAqjLUtxHPs/iHkrMpDqzINLaDCHoLoNi3siwdpoG7heto1M/TxkfX8FQSdaxV35nAba
OIrBIYygA9OczSFiq0Zlt16f5ThCxSPisADkV0qWeEHhuCHWhWgt6aRrBYp6F09gm93GOZdpTxLi
KG/icahfPCu7wgNyxRN9D3Pf37S1BrY5ZHoFrs5d9XX01okuOuPwZJPglNjw86JaCYPIqlGbUEDE
fFF44sYGMLby6uFlqZiR8OAfVDh76jZ6a0gs2WT0ZFuncM/sEPcDgJI1hMU3LwEzL/s7f9RQsSLy
tc3kqpvmGxWTbE9EJJE3xooZxQtVRLEpQKfrNuEhKl+Z+j9XU7MrUrRQNWmgT36lDgSk26uBvOtt
0SxgIuJ7ZWs9J3364ghYASIY7kSdXC2fQMspuGHN8BaXiOwb7PQ7KyUCwsrYT3aLmbIf+ofAGu7c
fLTXaA6CY516r1QA3l6G6hAE00XC9us4p2mEFrLhgxFirXR0MsPOBNM+PtjhdDeU6jm0klMwpi91
Fb8Usz4TkMiAwlbNVvGGBhW9Fe10o2hVd5PV7iqvhKCqkhO+bnbWbYi91CSGyCz4oMwQjjyKLLIi
TBFuo2SJpjR6Au5LnseBsXyWYfbSyYniaBkDtzwRkd6CIVf8AQD0N8gZb1oT/ko4X0gXsbrRi4vS
gW7ZJ+GbxWh5q2V0lSTjBVUjzo2CQVQc8Q4LNT2CSWLD1topS3rL2CQNL9RHbkyxqObLmtSKYpof
a1X5PLXHh0zozTjlwzoPaxaSRfSS94O3JXMb2s180ZtBxAO8JsW6cp6jUfziVta1x/KaWTdYBVi3
s+7qA5a3h5nYiSgiCLStrUOA55OpFI6JpGXv1xGxZBdTuB3g00D6kdbJc7gSxrlFpWxmhJc04jEP
5KtnDfhQSCFftUF6kk7/UNXdgxrTt4y5zVrYUDi7bHywfPjsSUQYBbMNYJi2Ea6ljEjOXT53mdtn
xqXP6Cbjna30ucRHs2uXn+N9rsIR8/Fg2c+E+EwHQgznFUfEuTSN8jMcJm+N0mHa1Ibf31o2l106
Bv4a9APwc5CSB6YzPeESuj82IJgWgTEbwXBKyW8sMziJ5URQAu4tJpXN2jRS67WVzeepr+1L6Sbl
onQoIkASdRKSQYc23NqQGTW8+E7BphQ4TWrvY1Xlj0nuP2ajQXUwKwLiyXBkyBn6Z7CUnwGF9utk
TEEQcNzNVrQp8aFsK0TLEimwTZpNNNbByS2wc9hOdU6N8CYnIGvLROOxMFAoNJiewf7olzGfiA7P
TViUjOW2RChBNiKhsJw9e5dFGYnpU+HfyBZFX5Bz+c+x+VogUFo1VcaQrWegO5pyZznMPvgtqIQg
kGFYpA8ZTeVeo3zq9qPJRTclzrNj2MAqq+Ho9/WbMdQXyk5+FiL2p6f4IjdiFs6t76A3XebbfxD3
w09XHT664qAYN8OqqNpleHaOdMWYRto/8Tfpv3g1jwMNVSZLK/dHgRNFYJfbE4sncq8LtPfEYKdW
iH+AB/ofDtO/UDct1pXvOshFRIdWjBcTrA7eT68/vK/BcUYr9sviYCLO9ha1xvI4juWAiaJh6nvk
v8S3qcTfmmT/JFBbXhMnGksJbGf8+/vPMrByL3ThJlGX6RAjdv9AQmm6NiySvQ0iEZb3m6ZgDhqe
bv/8dq0f7LnKXV7bs7UgiU5Lh53id99jmQTDHE9ufmhQQaHdzdybCa3r8ri4YFqTHIQ3vg4NecOo
jPtT3Dfctx5AiDokioc5a4AdpQtQB+GHP3hehmULDiPRlEQf8/h2bZo38J7EusZXuV3vMt3fjVnw
KHQIo3ZUZ6JhDUJaCm8PoLz8FGjsFMrl8fDP7/QvLiEsckCFpI2pz/xx4WKmkZcVpgK/Y5K1XYgb
4c032VxXP/lE9V99ohCDGJFADuJS+uET9QbJisNdrlUvVUdaqZtJRuxUGU5QTHvxpnGTqzaQ2W3a
TzdOK7LbkFDVtZqDt6rnubyUKnFCASHN8SIwGiTrQ/dgePbZqvs9sHD06mWUsUEIieAeTeZv2pz2
WWCW2zGaootO1M1dnoyPY82xT3CHOkEVyrBUt5iG8+jNjwDF5En6Tkkv9qTdvvnF/OgG3W5u6TTG
0jqEkz6EYR7Ba5+XOfV4ASIjXZvdfONMGBgxxsodepTPtQbq4khqrH/+wpar/sc7EX0huknhOiY7
su+vzNkxALwbVn6YBwLYKCdGnmx4ou0VkMLDP7/WMhf68bWwqiu+LcSiekFc/fFpVptT5BDTlR90
0t+h8jplxc8emO930g+v4djSVFjzsHeZP86mEKkR+CQEy3OvL3dNRJYvBm5yLsxXWBLTviXoMTHV
wTPM8+B74dbJ05Mx+k9kXP1C5jh6SFhMGINi6wDrjEPW4+lUTtkVA5+32R6sreOz6SGFhkUBGIxV
J+bmMo3sbe+WH10GLCsb0sORODI0Opq6BfcWIkLwPzuzxqABYtfc40AHsWJGbzrnEqyi5KofE5Sd
rBVcO6ZAlbSwGsVnTi++Zsx7V+QmYTfWfPGT7+Qv7li+Cw8ZMs9hBM/m919KDjZxLKYsP8iURqEn
rmMdwYVcmUbCew75BCLKLVBM7jnTtPR+UxODK7Nr1hiPLgukLWMall7+PDCblgUjMvE8xKW1cQU9
ddLbZ79zwN34+hwyGdzomidRWQwwsuLpUZjD69yIFWmZ96NFdQj/HsGmMQLsF48ThRjpuGG5t1KY
xuVwF2i7wyrB9YnPy181do/u0wAVkPmptzf1/OiVdf9NIPC3R8df3CScGcs/zE/p3n74jIagwuM/
9PlhcPMNJc64cgZ+HcWEzy+Dn3wjCJb/fJ8s6nIeaxA53T/dk5WyJsZAHcnWZpOjlQIn5vrxyeek
8iTfDxILFr7kJK4gRLarOKYCDNIrO6EAJLXbxpGGVDeCTMRuFJ99lGKKzieXMFy0nL17nXpAl0KP
an/MCwvbVvOaxfPdmDJ0dZbDmMsssJIXUuSoUkGbxzMBWB1SxbEw15Sr276N3V3LV/reXrLhtDaR
5g96YI1Zw/AT5dDvSr9rCR9uw+PojjfvTZCfj1BX2qQ45d3wELU0ki6TX6RxtHp6Hh7qNhCrSXk4
iPoHM5E3lRGdLItqTbJ5i5aB8/IfRsb/8fvlgiw76JyqbrbLbdSMGgzB8GCzciFxOjG4n4hBTiuq
JeHHV2OF0s4p+dM1c6Mq1txirV9dEkX4WpMCOHR8wEBXriI4imtvpBRXqXqOw/5usJS9tgp8jChh
kImeZqgaiAm4gds2PdEUw2/gZImCnguTu8Me2qtU6s8hOMtTIvW5b/oN9pFpvTRGZMDB+0beeIFH
/py26tkEafaT89j+i9ubWgfZOrQRrqgfPeugjeIKHUh2aJzpFUrXXSM493raLF9zWy/113urXbSe
3LV4qPHEcs/nIRbqgUxtKL2vOQMtyNw5qQmA61wyJB2Cv4JqjcMi33pjNx1S2Rg0aAmQrEBFW3SF
wWuFl/iqrNG5zgHnYgtvH7hVSpXvsCkweMbE7fTYW5RborbKtS2ibj0GUFxTl8o6oDHkPAwtmFuY
+ZdlZvfQ9jxB4drdkbnQQtxKr/quu1Mas1mR2uM2qtGjVwPe3XB4iH3MYpk0ZjbW06vdEE5Xl+2d
Q3cAuc8+9xwiNJndgwVfd6nmW+e38/XfXdhPdmGYZyS1xN/vwu6LDoTl+qUu0ij/bhv264/+NmNz
P2j+KuZu3+ASXOC/jthc6wPqHgoK6BO/RgX9uguz9AcTvgAeHRw2ysSz8x95H+M3zjrNLYHLB//5
f7ULw/3xw7Pac/AikIrO30nQ1bc53B86GRIAk7yOowLbiyOHrYcfgikEZsl9iCJuB65AdWtQvO4t
+T5zvzKjPDozHS82PdhodwOlUnKhRtaT3YTTTWGb+X3f2P5nzDYjEYLWUB6cYdYH4j6Q/mIT0RfY
Cjk8kxzdwDAiJyGZfkTmG6J3JLKQBvnM8op+McXeBLa2Sqtt5UUB0QjTRJXHYBkNy9zH+VuTdRH6
Jqzeu8Ro1HUo4/EmIaCMMEzmAVtRGRbJNaD4V3wFOUAeK8Tr2RMfB/Bxsq9MpP8ljzNkBl1mWWya
XOvIU1Pk2zGt+k+ClTNB9ZnffuVViLWoVY4umfhMhnluWUUEOtvptPUmbR1Hn9ZlnVA/A7JhXXaI
BIXrFlt99hbxhR+0rxcChCY3Q86R/2W2NU/gRA7NEwFA2BxB3DRPCm71Uz5AxQBXDNFuxB85dH7+
UDYEW7YNKfEXYzUGeqM6piwruL+4T9MslT6ajooFwxyW7i0J9tO24vDgOSV9P1uhnwG2puLRIcN5
Lj/LwHVv/JRKZsWzXMiND+8UORMRTTuHCE+OM+c4lll5ncjKu9F42cJLour1oeHz2/VF5V2y36j2
cxgOl2HnwfkN+yxbk9dZ3EtZubcGfQRdSshJNLkaBxVnEmeMfPCLBGrGxLdjpJE6EsxbXCd11Rv3
M7uZre3EEoEDe6kqTTrF2Wzq5gDHqOU9S2tHjE/1Cwie6lPdFeYTu1yEMB6jL3utA1yp0sjgJbdh
ay+LDe92RM4Dwkx595xRwe1ozWPAg79mxqTxCTDAaxYzPYKKTRsaw4s7g3FMGuldlqXlBLtuEqhf
xjiPDlg+2/nYdZCI95HfGZemb/TDejCdbGuJ0c3JK2RB2h5DzdZoFQxldwdZSyeXIZ6Jm9I1pLWS
TIY+5myCr8KGNBxCq1JliJUbk7Su17asZ4ug6Yl44pURx0M5rQw+iPowaSgxnypMUAjHvYHYqdK2
fL4fbOYrhWe5Grau45IXDi/F7A4+k6z21NqgHI9pVU3Rk1k2XnvS/FOTpGGKZyKzjPsJbzkCMf/K
ybL+Iurb5imssjNxxsFlSkXhvcZo8YhqMa2sUP/L3nk1x42kWfQXoQNI+FeUNyz6oqgXhCSS8EDC
JRL49XtKPT5idnfe561barLLAInP3HuucUwq06/XPgSqV9c2s2223GKg0HtsYtzLW5Ncciy5Jh7h
JZmu2SAycnPS5q7P03bT8wzLRytdAz2lDvZzYQV4WNPpyu40gajnpcZLDXF+13RQ41g/25VEkmth
u84x1EI8T9DRiz75cGtew342M2DaSIXH9Tzom8XdzA/E87rrOayfmiU4D3lPXg1AEtC3jT5OWT5u
fIBNjJaRibUNA3fDMT4gsG5a+IlEVS47HWDXnTNB7Dukq0s/6+dh6fFIJdOO6DP3anXdzO4BCSO5
Uc39FJhPlm2zju5ohY2euiFx4JqqMma9Jr1kG9cE3eZufTJr2X/ms38xFxG/o9mfoPW15XPtUdzm
qulX+ADg/5W9erDG2N7egkbxKkEUdbzlkrUB5gKH/XZKGM+WWBYLNzs/ZTEPWOGfaiSBt8t7E/uM
Skv/fpHd3TBhkJciZVppN92ujVGM5p5h3nVdPN17fUnCSd/8DDltd8jtgk0Wz/EWjjP78tgl68bC
nIjlHzGkUsQPVZl1mstZRaOffG8y0a8Ti86n8Od6TW5BQ2HSdG9YnKa9WSXDK/OegQtjMnZJp7/G
zit3c5rPG6zy1ouyRPzdLlxAZaBAST/MnQr6DV3GARLGVMD+ddxT3WZyG4Yde1WZNFi7x8I5BjHz
Bm0Y/uMo0xDgIo8mcilhzbhOxVXhLf5l7lvQ56oglXMTtNnwhFg1voatyy3rVjEk3THFDhcAtmiK
ht4E2to36ZfV1hpppuNMBNuqH8Jdsyj5LkGevYVdYmwGNdarZqqXCx7qBlTl1KFRqoJHm7+46z1t
3NNKX/2krcyVFZIOQISrd2EZaulo1ENhHV2dJ+ewqIKQGZnbrsohG/1VAacJcDJSqTX53gSPYVki
w9myLzY+NeQkKeHWBsJGsD1xAHHXL45GB26gkwmKWmM0roMEHsAVV7frbJzkySSVDoJq88iw37zY
OTS3AAeYN5ZcBs60NbXoV/q2tBEYxCNFIjPKOj//tNmifY5Vd8uKIgQDxnE8uTwHvflYMyaxcZi3
cO+Rib02ENmf0rAIPsDQJxuJJOXcxuK7EY5fWVYn31AFYfmZwcH1jvtaO65xxz1VrEh2u4FpOOeW
uY1fk87ZMWD9HnvjrwAn4G5pnAG3/aJWaEC/zWoO16A3xNr3ibMjpCpStnkoUl0gDRDyM4l9XPG5
0azBgOd7JVjJrcQCVxqbsvVQ9l63KfqpeKwt71InwBIY8Y2bahDmHAl0wSBT026CJmVVy+XG9Abj
3X+MefrCGoJSivqCaYzF8kKVe9/CrMl2EYcy8bMEY7jtrZhpg9VAVxdpnnIbYCvE6xTFiyE89mdY
nb6nws/2JAX5n53VPY3K+sLuCAU5wx5o+O81sP116w7ZThemfwzneMFQOTpocnANJvQC7OKPZDnE
nJ1SbjAwIGhMlL3P9VwdbCUJHAAYmnvWazbNxbnkmo8ISbC2VtczasiHdIVDcwcIRR6bQT87S9pv
rSWt2WzeLJ/58jFQf64Ge2yeGdurVdYvfNZxZc/MU2q1cVkDRXPdV1s9YlHsjOBXnIhvBP/E72br
2vdot8sV2qfH1hq4rtxflagshNwjizYCi06yZic3tuLTr6YVdcEHU882XY+8pJVV99M+kGiRekc6
m6xFzqQCL91RsfhPFjl067Sc8i2ySn0vaj+GhtAcO770pux2WWpe0rknL9mHu5qzwUPxq8H1Wrl1
sWX+qqHksFVNx52cMhepk6ibpzEdm1VOK+iTWOZ6eIwdHulno+29de8t1wEA2a3YbK36vvGHZOVM
IV1e84UuGG5qVUapYd7HU3+/lIg/0gEBLpTeXFbf2YsCbu31y9SPD9Ia7gejvqNaA8jsLUzaBjCT
80ygSYxbkwQ9bnMXvI/C3JW5rKp8xz3XeRCcvaolzgAJtJh9vDiMuZYH0dXFn2Oc/zZ+/1fjR/tG
j/bvG7+XT/2j/0dNhf3nT/yl3wvtP1wYdzZeC9KI/rRm/dVTYnp/eLYQPrUKJkyUkX9TP9oYUZBg
CB92Gcsrdkp/6/iE+wd5R7ABHEALf8Ie/gNlheXY/9LyMZNzHcQePjyqW+8pboumf2j5uF8MICTk
mk6t6N6U4fhk0s2/Ai3Ky2IZ7SY1YOxrhttP/hTc9b1U3zyVt8+yIYLA7PrjiKOB6CAyy3HSGoc5
tr14p5o8fSBv0vgx+je/vNeY7d4JYjbQrou0/qH23dl+dJysEBW+z9LyD4vVBeLCStxsXvuyFVhp
DRJa7R0IfWRfgURbhRsLdbIGXBWqoSJEMS5yZ7ssickhL6eua1/LoB7QIvk1PdAROLhHsJGIw2Hj
pyZp8WnpCInrN8lKzkNifkwz0mKew03G2NA6+s0srs6c9NhkFvapWD0cMmB3DKZm94BUz8WYXDD8
z1/i2TBQQFl+odp12rjNj7yOg4/Ey8n8XASNUbu5ec0UaogeQssznRU5RwMvod8VTB9PgWkvN2J8
iL09t3iiTUia+63CK682S8OWbQ1Ubg8ITb7rOsMKX9b2gM1YB8DPA/cd0huSejtJ91mfPSdlKfmy
xvyu5QDb52K65k1GzsMwIeKsQjIepoQ8nrZK0rdMZ7SeM14aQsrvGqc7pdM4vpFqWINz7x/sSuM+
qVVId5x4vwYdT1E3Tu8LlpIVlHUW3fYh0cVVK+ImZljmRyCDPxNw4hubFPRnPHu4A+nTdvRHV9Yy
BOr5WKN7H0lmIOqdCEOiSrMr+tcvBivDaYH1FYVFclnS1l9V4/DeVP2xUk29JwxWrjFzrHEviKhH
2HaS0rS2HeqMNKmaqBDFVZoGUCpO/U1RqU8vq727ylvihylsPFw62ojC8TZnJ42h4HTdOcqhWMb+
K1DJrpVSepVY6GOcSaVn4jq7u2AAx3SjhBz8JssAFyxuNBpJulpuDqdsFGpX4QP5SdymPmpGEhvZ
usZTImcH3HXyGdtxc+8awzPPbv2MFaQEcYaskhSdbF8XnhdBJvAiu5ldIyI0cztgQTtwLqTbrhPh
lkAvnlqpEe6UN302blEdaGQRZ3J2RIyaMyz0OvvZ2LeS0CVkMEkgDwFQ6tdNY2M7r0EzuItByIOp
SszqfRYFQr9Ybg2EqiyuRhkfSEiAmdEzg3YH482dkeTahc6PaYu6yUAE82WPbvcdzzTPTkb0xeRg
IVMtiRH0wsWZnIPx5HkDdzyw83ZtE+qAPsdj5asC9JakFARmgmVF8WybEU/gmzbHJyYok/9cOoV8
8EygZmgTELVApPe2FLzB5hYATRtTjvlL71XDajCtJdlleSMYtwP7XaH84f/GhVWQoYQwcSxbe2XG
Sj0gM7AwFHBZJKHCYQNaYv5oJYfqJvGd+TgOWc26nnzUcDdwaYGJmD1Tr1peLb78fhq+rLYFI5hM
MXMvPY7pF4FNIffaFLY0Y2Yrpwvrjv69d7laiA5zYGtZqjJPaR1WSLawMKWtIXamQH/RFkx855xk
4LThlACvtGpMegaX3oBF6QL9Tbb2Jg6Xcke9RExzsHzTlhNe/UzqS5kbUA2KN7FkJiG4BVHILZ28
0TqX3AQk1pUiP9VG9hH3QbfOhMyuVZeXTeSRX3XHjF6hNx8Xe82qix1EFb+2Jea9KIS3c5Zwzo5W
OKAUsdWZFDH5hBLPeC6c3v8hKjdbJwWUlaUKuxydV8ptPGkhNnFT6y1Nn3nn4XcjG2Wg6xuGAWtR
2iBhyeptY5jzrrvdtazzvcdqUfY2bl0y40ilxcSvSBpgwJ7N/X6y8PjAtVhuz5IliFAU1I+TPb+T
8OmiGKnCX53oH33tpBPyeltBExi+eTOcmMw0jY2w1QF/TrAuGAnZWKrkwILacTa5MRgnVNDpNlCj
ta7NhRieRmcR/mG6cMfiPAjmSzYFxf1imOpuzgilrucRN3KtiUbtCa5Svhg3gyNIPwkdHZmTCFZh
Trq2tLrdbCTsWO3hLhw5tdjLzgjNaIVMQFsHPD9u5E3YGRNrehoDAi2KgJFg4+Bz5L1Bj9V6Z8xt
eOhMFdNZa5MpYlj9mqG6bUyDdetoGbAjCAagl0W/B3FI9C9hlkOsCdggtWQCrfuhPaDYT6i75Zdu
/dcq85sNvLhxa/aSvI6ZgD7DQWoEdY9QBPRaR6NoP+iD7yg3x5MFRidaplvXKfz6nqU0qaKaL7Y2
53w7ZYN5WBhD7w3XJ2lNwuImQSxbBQmCffxTRKAVZAmIquC8a73vy0L3VCOa2aTF8F00RXFyZYyq
m3CzKLanmTV0DrKwVP0OoyF52EXxNXpluNVy+Z5Ifmux0Fej9nTjO+jdhPSqnKO/CJOfN5IsyS1D
9xAXIl6lzHIukxMoHu44KTA8vTeW+0XH+ekMWbktXQoGpZ23qhtTOCF9ey0DftXSOUQt0Hp/daPD
lq9HeOlwiOJ2ndIHQBP5YygaeTADsZxVgeBx8ovvYxWbaw5TgneIRniD/sQDY7CfswyjhUoYPuUa
VeXoZeVPQcbeqkKodRiJZ9rmRDqvaqxuWzZq1ZndLJlC8+KslD3/7NN4Zgfq+UTE8hqmtCg2Jk3z
tTfF8lAAoecDXUJkGKk/QmycCsnLV2Du3rnti4GhTh1A3XH5Wducn7sxPpCHN63YXCWPIyEPD+4Q
5+8kxjy7njetmjK5OKIhThZkPHEUaS5REsV80Mx2nVemlNjjXXqLGbess8SeuNGDklvY3TSvl/YW
+eYpBuBJIxi+6ZoRG99zJKTV3CtrwcyIuH/vazf4PhW9+T6a+lcu4+F+MW2DbEeVqn0uB/verTzF
EDzXNSerHFREhhKiQRUyz3ZdrgizemqD0H1CSNWbK05NgxJDSLFyCQP66js7cG43asJ3ij6riWa/
83ZSWi63TM0Ifk+TS8rgKHjM43B7Rvg5rtDRnIGZ5d9IcjR/krd3LKc0xjLbkNHSJvYHVD+XMVwm
flmgbkgSwhheRAYmnoOciLUn8S7FKKPdWf8yy4B482bsn5epaw8xh+cd3oVyF9bew+LVp5gWkSR4
Hgd6zxYv53L2lP8RJ361SkXv34eDm70RbeUQhJ65666ayo2L9xd5gVwY5rTMlJvBbp462yGNm5zj
/qILETBrjRs38gc5JuulC4gxYnFANnRA9E5idfk29qdha6Ff20heF6oRz9jlLgvFHVKA7I3TrHjj
ETd+KydtPhf5EMNI9LOD6U5UvHHrHdta4b7OEBYR/oEC+poI8pVOypiriADn7ogChRsiNadiI0kh
PIoWU0NaaauItFMT8K6w3Sxm3z0OeEbfzGAZP1y26vugb7CF5Plw7yRp99rYbldw/zVEMNjYRIrK
xQVBdYUUAhJUk9M+9ORgYypjWu86ULuWUNoIKEo5q02Wcz+c4LRX1QZDh/c6xcHifUsKJjRrBd6c
6md0Qm7EjuifuQNbt3EKx7t4dpG+K3/Cu9X443O51LO17tPauCtrnb0DSKy3XRyAiqoWXTLxr811
HuRJEDkOVJyor6bqzSSB/BGUBHErFccrkvXnqaI2Zuw2/qyrusH14qN9HZbk1NWUpGWtWniMlape
WFSjpjF9sZuCqjjnBB9voTKl6yZpy5U0lpIVTCfd7UQO5CPLsK5buwuLnJxF9Ubl1niu6mWMHJHX
+xH454OQdjw/BX7eNfc6SQm+CBNttl6Bg9wTFAsVI9IZoNH4J1aDcjO7UTYKv52c5+YvBA6Mu4Hf
9ViAUtA+sD3gdZTaMVZEx1ibcpF1R+5EyjmK/pAQzd6z90MKkAroFxpVcCHS3+O0ktZPrAXx2jTy
ODkDICNXlEu4y9H9JRN2a6ItVwV5lJw+0NDOajDkfsSO86TbgV7Aao3d4sIBUAN598xW5aHjmlyP
g52dZQ4XLRaj/1VhpP1l1reBeZcxrt7pSr70RRhn79gY8Mo74cSU0btJ5pblltAZBJ8NsZ57j6hN
I7LY+KzarPOv+G7MTeZxOm+wvRXbXvTLD5PC+jTNEr0//XHjS3PX8GvhUbXDo5SZ/JZqp3qaJss9
LjKbVgL3+tpNLUw1VlrZ4JlRr+CCojpoi55pHj7tDi/3xXHaam3zGl97qsgNm4sQZKmVbxKedRTn
7bzRohs2Y+kfmPWqdUPj/jQkWbjtClP8cHEG72HlSWCjnExQXgPIAU26yxJbrbsGILidVR5fb59O
P8vQULtSOPe2TsMPeBH3ileC/cAUrAXEvCdfm1i0cUzO6J0DHVnoaVkmee1WhtrdtKwk0CUTxxJZ
eYaEPK7SDdrFlG7EKL731PRgsPxqb2QEjxkTT5J68shhC0qmYIZpzPCHbXvbxA5K/dA37gd7mZ/k
BEiJVeWdLpiluwAROipwo9wAT0o/pfScuzjOMg7aNmGdZXDvkkSvR5mz2YCPtXQldCbU7Tx0pvmR
ZKjwonRSbNjVefvCy2DH4SWPzL7Bs2RaD0FQgW/oATqvRpn8IAssX9dkhd/4AW1wKTBLr3RlFhur
jIEz42x7TzDJRPbU1ywvs7R6N2T/3tp+geI62DmutkySZNWHCSh4H2D3OMzVjc1O45lFyh1IXa4x
YM144yJ8kd7aW8ofBFynG4DieBVq/U0GNBEJ+Lql/YCt/a3P1e16w5O3ATNXsKC17Q3eWbKvshCs
X9a7P2A4g0sDx7eiZrbM1Y2kVQKq4pmXgIQ4N15ec7X0/s4yC38lOic7l0lSPDB/MM316Ogx2Chp
qks/UG/nphLr9jb+0UEvD2HblptlUqDi88D8nGpatHzI1R4mzriejFY85gM5T/DXfw2pHo5+leUR
vHT/yDZlnaazPLD0ankAG+iw/Uo9LnBqtwmLW/o1SrG5Ri3kLHl1qEepSMxBNPzGcqGPmPfc2agF
rpRSL5nRtiuf7LZT6iFNaPVC4dikh3iCRhalo9GtazV+D60Wn8wMYiwX19rgyMsV/nrpdcFqcu3g
DWN+Fdltx4LbDBQK1dh9WZrCZctdiFM9p+fMqN8H6feESqbPULy/YF5S/81UR3Ui6+e0Ee92CtnM
VrXz0btltzYT5NDSqK6atIAvKStjIXIswEbP1IPiW8uRbY1XPQXzgCe/SXJrPcgg/q7MkY2HVgqn
QThPTy3plazMgphtDgOIaev2CDAp/hmXO6V2d8Voh081BxZ6QtttSMxRMfSPoEsHgzuh2nhm0R0Z
g0fTkiWaVide81VJ/w4msrxXnkNhbWH/i0Btk4PpiaWskXwifNoQBS4vuMSCA//AXxHV8yUS8QQv
nMMjyNLjjXR9nF0erpY9/YoLOUKmNApyeb3bRsIHe+6W+rhkfsGtbl07Hkmr0hpgcIvbLFDWjLRD
QiR9y2PR4w5UeTcICnpHZ5X0giPB052a9iAu9iCSv5O7d0QfDXYwk2x2EuMuDtm9LiXW1rz1j9JS
w5bscX/jF155lC7jvzY0+xUYNKIZ6eJWsdMSIK4ew7z/MKuMKz6eXZb+9WPr3KKwq9k/1E4hIt8Y
0h29CwPEpTLuJ+G8gRvpT0NsEG/UeYibSxt+nimTTdZU1l7nNGedO/YHoFUmk4uhiczC/WAxGD6O
hskYLp6yVdrM34uEnbMYZnvrFx1OtcH+GbvKep4CGNieZu+OEL6ZPt3eV8+cfaQdeOCzfEjfx65l
GAUWZgX42bkrYfIxZ8kyXOJmUexDr75zhhIayWI7OEMykkY2PoJx1g1mWhxv3FArXCDbZ7P8QdZS
835Tot/gp8vyq8BvrlfWXBg/Gngu975ZGvucB14XkQem90GRd2cYPmKFvSNP1zpLWK2A/bGref5J
ncWtlZDzSfppcN9MdgzsIR1/GZn3hfRgllEIBOvYMoZ+XLQDmT3zp3olM3N6DbQ7PgiROsul0wHm
lcmvmh1T0CqNwsGWgAexu9w8+T6r/kyvJZqjboXEQG4zFtj0C7FxsVD1YjDnYbAnGOplTtxXKgT3
uQXRuk3aedhzHyAk6Xq2dGFwnQJgmDKtxXNislzqU/s+sPr4R6Vv8TFVHGBWFsgUSpp04zQJippz
yZo+asmGOFFDDHqbkLiH3S7zxqNTc/5E3oALH5YlglqGRGBTJmZh1DQV1uaa5obybmpgnuEM766d
dNpT28Kuj1JgqWY0ghDYzTLH08S58A5GJbQv7KLMF2g6lrcOCBV/G5GDR9zGMUMjBtQpW+K5v7NH
SeImV0+7MuU0IMOss/MipezWPLCAbHRjQsWE5zmyxIAnuRtulRCnzHtVeP53rNMBt/aYD3sZAG8i
4bClaA0I4YoSo1RYK2z97I4SMm9tsimLaMMCvgkjvJa/hRdpkieEZcQEfTNTm5/mAgH4yuZG2yyt
niH39jTeWvCIpgSt5FrZ8gund71hRfA4G5T1C4bqo0QutXblCK83i9tHnSjxludU4GtUdTjLO9d6
6NsGyg9yrOCpdzuep5xlzUO5GOrNcLLxaIOiGqOKBf5dNxvDWyEN8wJQft4JiS6a5rW3H3vsPE+h
EdO+dNjZT4aRip8zmOfj0AcKj/dNoqvFyF3a1ByrUeUGtaBmBPYOcgYiiT/hDVyTD4dWze5QH1+Y
8N/4T2Fnl5h/xOzCJ5hcvukqB7fSJTlJb/0DOXUO3q9ZCmBUjX4xFz855g5HZV0Cni8Bn7zHVk+h
tngDgk8GTCjNEbwRxZK1b6PnNtvJ4KlLpBwPMy6pNc1OtjGTPt9JA90JYRrVqYu1f1CTOWwk4Nez
tGB5UNlb5rlBcP065PVA0q7OqjUKJ3JGOpKc7WwwHmXRygtC/2BfpVay6dUid7gfnZUtC64So0MG
HOBL+cb01uAhNskXk/ru3DXttB0Hqn/GmT5TGiN9QtKhVkGYgKJhl0HCe1/djUP4y1CWteFwivde
6g7k4i3WHQYHd2Xn2AKy1j40qRU84CLVh2l21dEjwGSKSGlZOwNdx0jFuGLe3B37NBzvjM4vzvDC
fxIqBwM4xmyVB/OPZK7A3zgwyOIgZ6xoxRWzsm6+Gpkdb31YZhspQO0YXOi7VJFbrbpZHIq+YWbT
FPUsGLSBGLe1tcYf5EeDi7zcMJfuPcP4saJVINOg03gkfIs1buA3zIGtsAQW6wpVPmkX8sCc8rDJ
3ZuQpMCZfzb8dj25rG+YsVpUGk26tZDnRGGzXIiJ48/N+LG39Xw/DTVzYFVcw158sxMOa/z0mww5
+5pJyY+w7rwoTFh4TFAK1r1BACBA5WYrrAITmFMBl8iflkDSKsBzRF5sLuAClns7zWyoA+2b7IEn
Q9nYEyWwp7Aadmpx1HdDswYRtvHNNiGcmAsVska2vpOKBzVSjh9VmLeP09g+orYr58hsAh7t1q0R
TEvjnrixGQIIwsoWbNAZr9+HY/jj3W/2Vcf5H2WswRj0YAUdJnbtSaXPSkqNWbh9+72L/e/a+v9a
WztoZ/63tfXr8CP9p631nz/wl6219Zs1aoI7vIUH/JYV/1WmTAP6h+lhc4T59RuFyGr678wespvA
8vhszP8CAfiNJgVOin4ZxyeLbvc/QSD+9jv9gx+KeFGchyYxW7831YAK/nlZ3SCQoI4K5ruQteLC
IAMx5LytvCm8VpVjHwqtCzRJSSJPrGVQfs4zihniWR7mtu72XQvbC4EG7o1xDDeI1vRTOs/uA6ds
f8s+ggASw46zJ3Ok1yGyCCj9k+HPmvjLkXDQ0HmlUiKYbk+0M6d4MikewmYZG/dhxY7i2HQ5k8aV
sKwm+LKlP8Mxn1B9a3VIfHgm8SH2sc5htA5a9SwVH/KzUTc+kzknFc6GuC2yqfksHSqSgqKMpCLF
Y16yI0wqkdwMCcuMYaByCBudyuwSV1XKGI+DbDXB3XipKwFeDfbanjeFSxqwwc8JH9QLsFIKBLBk
+aNuoLNpppQLSpVt2sTjj9AyIeP3FQKbjNoU+wKJ1WGjEAziG1nQwxxzpFAusd1AKIm7myZTtScI
qbcIT0Ah+pImBUGe5HYzHC4KI5mfjdkayfw0kyK/bVqkK/ydAKE4EqP0OyfUMpPYyko436ot9JNX
mll3J0EF1nwLFY7MSh3+eyL8fxghNuhgHIr/XshyzboEtf4/exf+/KG/ehfwITigiT0UI79BXkhJ
/m5eQN6CbyDEiUC6n/0PWpbwD54uiEs4BTxPcLT8/XDw/uC32TjnPD8QQnj/UWwwDO5/cS9wOvj0
I/xKXgXymH9xZAbKgwMPymcfBCyZQCw0EEvN0GWONreEvdsbXcff5zpwQUwFSfpK3hKiLTLkT1ma
jBe78eAddewoXT+24k2HW/chnTlMOq8uX5p6JiQNFsqhjYeXmCSwYDWP7Q+TyqjL1owbk9e+M+qr
GDhwZDVBaVdYCj7cuAYNnhI+6Mza/VGbbQkIVTC1sSU1TXRLMLwOXmN8FtrXryhyK/0Z+hBn82MG
1u5Ch7DpMLkFic5PZl7IYOcpLAB4uKBwUKOPWKIHDh2SohrjxXBcjIZI99RGMqKOfDTFDKhvdANf
2PpidZp1QpEG38uiDMSpJ0WTj6URYo8lNznn0mJsVHi3o03cWIHBNLlbqwXeSKL4T6da6lMyZVCS
gsVZu51TfOtyvH2uFTtEzXnuqmTBdxUin5+qxrWwj/Y3S5Os5AMbbtPf/Zb1ciga70NfotjA8fya
mn26LrK8dEhUUK1/lT3Sc7olDU9x6XAxgEGKzXYbhzfrM2j4Qdy32FDarYE75qVrA1D0HKN0YuUk
353EQR4Hfu5F05HyKRO4lNBshdZLWIDYjWYxWS9JNjTYJeRtyzAAc8bT0QzWpUe6fVsQ9fR8tqyZ
qAQ06jQAKau5ldG1hBxMbG9PFqv328nLP5aQnmCfMWTyIuyF/HdzWvEzrg1f4Sxr8j9FuOCIcAem
WbkTUJn+hlgOyrnBodIEFGKi3fDKftjGZzPE4ZVQO+BaXXAT+YedY70Iy+VtVKPCbkdaAsr0IYSK
mQ7uD4lJpd85A6rRqNP9cgpZYvA+K4unXmLxZMydhTfk3z4UFjROfhqKpUyPrG95AZPVsg0B1can
W6lYvpMKj0kniVVB6Tl3dr4ONJbnNYWuJy6xKqd42w+AdA6DVBnFJUubD0wLkDIRVyOSQOwKj5VE
vXJXsuFpV40Bsl9FCM35C9pLfr32bm8+IN90iRZR8Al2k+ZPlta3D45HnKom8U/RH5JCS7FqrBxD
8iZi7AoPQaa88+//o+ePhd4qw7MPJDpybbbqRh/OpyS+TkyEg5XtuKiynEmoZdd1lvPDnFl+rBwy
OE6e2cn3FjitilAndPsky13nMckpEgr7xpzN7AyTJQpk2161AqJKlNglb2smfe6csmh6ozGZjevv
Vxnw0E325ewgziHchxfrSo+rzIB1eAm7ktV5WfQ2LTYG7JEBgWqXZxT5DRGX5e0rhTNx+0zy24Zv
mMPmFOKaPc1dw7+Hc4bTlaYKOrrREABaNCDqSIshUNWfSk4oP2+7vVOZ1rzNWll+sebgisw943ZN
Wbc1XeIaQbVrWOOCOrUqPeIcKfRK+8UwrYeQiDSE6dOTOeFzVfks32GIjGwsmhFvRpnWFTkCTijP
Q0AqonQDJOnCaBmkC/AxY4VbYzV3EAk8049PeTiHV75MVjc3DOMTFJdhicqul++MIXo6sVzoZ8VV
vMtZfW1RUgtEfolLfuDQ/8oNjGrMQrktyrDUz4HHItYXHRe26KaON8MHcAabb/DuEB/YiPYgB6+G
qSvttRvWTAD5yCjnNBh6ZCah/6sl5hxEXd0E9oYKDzeF6HEgJUnuHDAT8fnOEF2une9zgowtcGpf
VNM9Sx1n46hEkGg54JUHncI8oeocebA1KrumDNIUuPycICWX9VOpIMJiNCjzBup2Kl7p8fwtbJX5
0/Er+xhDe9rnKrA+Stf/jVLQ/tbkCDy3zBk/7VZPL9Bg5oOsEHYBDEYdkhmvIJ66K8Viv0bkzbCx
DINsN1vsZ4U2yrNFoCZ/puutGWCeqhNz+QSVjIXJnsr+BJfPRzqd+wjUoDTY73ORM92ccDKxcfct
wjLhPVF7uWt3mhgTx3oA2pbFi392k/bSeV31iUM3RT4foBZH0d6i/R90cCEI98mqDKFB4Vk23rdA
9da5pO1tH+Hl4rQzUVspT2/RAak1Akt5B6QF6Z4xxg+16jhNZh9pnCHHJwYWNL0TRJwh7JF9oSey
z7KgpXyNpd1cp7TsnsvJeUhd1T7NAkztlPQWSZmW/1z7tKolwo7gvkWgD+SyJFkxwcufiEmfnDh4
+R/uzqS5bSSJwn/F0XcqsC+H7ojRQlELtdtq+cKAKRoAsRd2/vr5QIpuglrcHvLgGJ+6TTpRKFZV
ZmW+fG/hKsZjmcMSmDQ6LTB6HSed/koapiOKw93Gpw8nRWSqTJWbPAf9bVAwRT5E8qTLOllQw5mg
VXUL2CmhNAcPbjgXMq3SqmioBRVeehLWEmViuADrr5O0icIjSoU6GPUI9M2ozUJkSQayFp5UapYc
WY1UPCjgUZ98hdw1rlCFoHGukctC0vKsMlRWdU0fRIN7v6jDsrwqFOlrl2QcpzmXgkO5blLjyIwn
SNsjXnNcIYx838IncNE2c/k2kI3ie6U14mtru0nmNIUUVrfQZ0/cC4gDgzM3DMjKZuJvpV1Mbj1P
BiVJGz5YNJkbegE9Zwj/Z2Ua4rzM1cG1EIVxkiswlYG3iGaQCjSXWddVM9FbCkJ+UT1ZEJ0fu1AJ
39iprV+jT+qSG4o9ehvoak2vzMEkGEsT0KrHcE4ObrUg0Y9NraxPmC7zsNKM5pysUfwVFWxwkEn6
eVKm0nkgiS8FLvGE+o5+nM+lJ1lxz+b1PL8ctLr2d12TLmHPtYJ0eS6fTAawvOcuMpIqAqjj0hQj
qyQdGpgKnBgSXVWHZpI22mXtFRpvaKFZ5WlqeAzvU0lGsh1cGRpLRaLnMaotmH5C+XFC1u7QDQ1S
iApCoTAjdkl8sj8y9zrOQtoUvAZpSVe1AZW4yLrA5YILH9oarYGQoaTqreVqxo0FsuE+ERq1d0EL
BO/jQdK5aIYDs6jGiaAsBbTjsyFlJIwECR9ZbdIjUr/60C6i6B5EJEwfc8KPoQIDOuxOIYTRaQd3
JSGnU2cnbXkDf5c6hCiyfZCEqC7aXJUeoZPkgKKzYcwJVI38JkdnrojsW7WQqtM0Lj3+V9HSC1p9
sjtPj0gG0+FRn0AESbOrVyfyeanNy1uwT4hJTowzeuGsyyRw289SHk5AnUblF6/0EG2NyPvrskVA
gVTV5wpwFlnhBqxPlqvnRho1o0YCv6PBazQ0SoPfoRDzGlL6CNYdIAslREBt4OnshKiAy7NBVI18
L94xhPzhEHRMeJoCAvtCgZru/bQR9zQ4mcO8ySZzRF5l+kfmqJ2hKhcg3wRhfSPkOw+YYY5WnAcN
L5jvC+jaNERivba8aIRGqlVRGjruOE/phmw868jkvHmeZ6XxnX6MGjI5Q1+MPLsIp6lpZiNb2JOT
sAut6BFCkKdqIeYid438UqfnRv0ypRhdgZsrrXJcp7JyPGnD4gipsuo4ME3lIphH1dUit1L1M/4N
2p8Y2qrqCLLc6GZe+OpRHuj0pkSNa9xRxlcXR/rA7nBgc8KCuNa+BfBUuUMqQpT/KolYMDDk4NrF
ybpV2FxSE8tPAD/bDYA3i1wjYcBYgVeVk7dV3b8pzgJUWajktWFMf3IhRL5bTOo5LLiuN8yCsr3U
c12/ymIvE+gJZQOUAXTy7klYXDRy1p5asd/cyHqRP3h1ROEhu0itRXOc2Up2HeVJPjU4LU+rIhPn
cqVPToVrfSFQq4fIwh5XptBu5+QdIDivggDyYJifQhK9UPoMfXuxaA9rTVDwR6+cskGkGIu7UpXS
b00QheiE2UpIIwDY/0M1piIaq3RKBUDCwVOCiroZ2O3ieuDBVgGwwtfLb+QuH9KyjWH1F36pTZTT
aMDhdjZpIEryVPMukcPHVA0b7yIOM3NyqcaSU9R2Om50AjlY/LLyLKgpV0DA1iJiF8w9SguwVCAM
E/FfooZoOJ7cJKRbhzrJDkGLItCnx4UHZltTheWaN66SZjd4v7MiwoPWo42b/BsEZd3FdyNthtyi
qRsal3aw4xL3dG7nmz0eAcES4tdUIvW2uzrpPm0KENOGRO4fP6gz9OpBcHLjEagJKdsyoJYgmM9C
HgQYA0xCagHDKuKMWI2fQXNy3+Ka5SYN8eiCA/fpV59uSaplAyPSJOpa+lZ2MCXdZFK4Bew3T5UH
o4aNxc/8llAiFKOkgXWaGp1JPDioIyL4jx8ub/Pc2BKdfopk2YpsqlCab01yTU/0BLWIZJTL4IAO
q9ottTFiK8pDPM+5QWmywctXWgvvJPBWEN8iLjtsmGuGIzAa8sPHA9qm+YEnVSfXLqsQs8qatj0e
F+Rvq7hcZkwhtLNaJf2g+57ysGjN/NkWsn/68fP0bXIWtCpUaJ0VTTUlmJe2uZfoTmvJdObJKI6E
fUmXQvqU442dYFCghQAT6xSedE27gvitVM+EoFe9PcrlgReNASOGuDtO8xNEtjVxHYlKvooGxiI9
F4psf6m8wj6pAtqOD7VFPCFWjwwK+a6k2mRxEGa6V4zBBKbFJhAjvyy5W4AJc6CDrIt7OvfpqVkU
MtQKR7FBbvnrgkskzXVWwy3dncDW4KsuF9AAN/EQmWr6VIdt/sw5EX+3FlV8r9ou17gi61A/hiKl
UEFoTYOSHuTVncOUuFXLg8ntAgLvfGjPuS2eWm5Cjz5fFNdaksrGqfBkSF1y2UqelgmQyMjkq+WP
8H9T8Hh5kU4c7WSZtrwtZ6K9m+UluK91I1v36U3ix8UD4PLCL9pf/dLHhj5tyklNkzIuuhHQlrSl
DbWdLl0OaTmUjyyEDiMun2d//qHa9P6putnth+Uf8pVhgnTL6uOBjaCbjE4YrMZLNi579cCNKXpv
Ej5+v9Vsfvyd3hs4zxHKmH5eCH9abFaFSNoy5l7O+J1J2DKxMQnKAWQ3GtldCkWbb28ZBxzTpNGo
Ja3+bK70j5bAx2+2v7fnEkuuere3Nw9IlhtkGe3VEsBpbE4C2hcHBlASE36h33MSwHVu97/+8hLQ
Duh2UbqYYPWOWytBluUDlogOo6ixnCUmiVn/jfYBLKvb1dRfngQLLTiLsgQhwvoleytB0mGGAhdo
rHbcb/T2six1XcM7bQQF3itk2+FRfdns7KzN17eUA82iPRoGhtX0/HazAAH9al2ueBZ/HFCvHcL7
ZyEHPk3bBup9L7PQnwRTR38QemSiqNXnq533r5bCv/jSD/965Pnh89Kz+rP8Ld/63hfWJ+/rz1/8
ydnzn38oGyRkyy92WIXVs/9xvH/1Jmm51zc+XO/9zX/+8oKvH/3moNZ/OfJnwhFTVECWgcTLMK+c
CP/8n9D55kTOa4f3z0j+/KM3zo1N8BPDebBlt5NK3dmu8BdJn11udTzvbjhw4rzPY0BMzHrf1fKR
E8LEL7bqyivPurNtiiHCee7J6a5O6t0tx/FsWvjTshcOwV/DpW5X48ez0KkdMVtb6vbM6nDZ2fJL
CPcp+f6J9EcZfeuX87kL7mEVDpl1/7m/vFceYtfxn84SMAh9y3hLwuJdLY+Ycd9f2+lmHLLtLj+w
q+GzZ8frLUAZETF81852UcCIEz9fW1oOmUrFHtbfWfyMYER/ljs8x/pRb0LLfjj/j869s6TeMmtb
xHq7zsXF67MJNmx5D4YZWTkN2rWl5SQbzPL6L/73qbhMSvg2tqcZBu89rI2x48e90wMBgH24l7Ej
2lcKQdCL7uEnHDt57ky9Mp8VRW9Nw3Op7WNK/Knnu07/As/lag87fOzjC4D89lY2QuodbfauK3vs
5xRU0A9Oe2cTEA5pT9YTEOrrcXbLG9N7GXgSF1uLm6ynZa8f9b9vnKvZN+FsRU9cHY29mK6cvt9S
wJISY+/6M17N6k8jJ0pzz++7dex31E37sH8+E/msXdta/pQ0g+7J+HjW+NOeGwOJ0t359jHyJwqU
a0sv4zb2cHhfQTb5NuMyPfxdcn7nsS8fcOwE23sfAOQeQpJrz+/PuMZq2X3U10FIRNK/1Siweu3h
kL0WM3c7Rwqwbvcx3/xESPZ9fOu/CkvufqJ+t6P5+59Sf+/lAa8XIkRz8h7iwQdmf5bns15IAcpe
2cPJ+C473o5T8l77wo5mv8wEAq29O5+KK97DQfgRunrHQT86+B1oSftbk9qftoet+TjLi09vDp4q
1x4W36OfT5M493uRGzjxDru96wH+2KJPG7trQ53vQdmyq0N8bPmtTNOPdPTr/NO64PDWP+sn17pv
TMOZI/76LwAAAP//</cx:binary>
              </cx:geoCache>
            </cx:geography>
          </cx:layoutPr>
        </cx:series>
      </cx:plotAreaRegion>
    </cx:plotArea>
    <cx:legend pos="r" align="min" overlay="0"/>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40A71C15-E7C7-49C2-AC15-ABA185D1C2FF}">
          <cx:tx>
            <cx:txData>
              <cx:f>_xlchart.v1.12</cx:f>
              <cx:v>PROFIT</cx:v>
            </cx:txData>
          </cx:tx>
          <cx:dataPt idx="3">
            <cx:spPr>
              <a:solidFill>
                <a:srgbClr val="FFC000"/>
              </a:solidFill>
            </cx:spPr>
          </cx:dataPt>
          <cx:dataLabels pos="outEnd">
            <cx:txPr>
              <a:bodyPr vertOverflow="overflow" horzOverflow="overflow" wrap="square" lIns="0" tIns="0" rIns="0" bIns="0"/>
              <a:lstStyle/>
              <a:p>
                <a:pPr algn="ctr" rtl="0">
                  <a:defRPr sz="900" b="0" i="0" baseline="0">
                    <a:solidFill>
                      <a:schemeClr val="tx1"/>
                    </a:solidFill>
                    <a:latin typeface="Aptos Narrow" panose="020B0004020202020204" pitchFamily="34" charset="0"/>
                    <a:ea typeface="Aptos Narrow" panose="020B0004020202020204" pitchFamily="34" charset="0"/>
                    <a:cs typeface="Aptos Narrow" panose="020B0004020202020204" pitchFamily="34" charset="0"/>
                  </a:defRPr>
                </a:pPr>
                <a:endParaRPr lang="en-IN" baseline="0">
                  <a:solidFill>
                    <a:schemeClr val="tx1"/>
                  </a:solidFill>
                </a:endParaRPr>
              </a:p>
            </cx:txPr>
            <cx:visibility seriesName="0" categoryName="0" value="1"/>
          </cx:dataLabels>
          <cx:dataId val="0"/>
          <cx:layoutPr>
            <cx:visibility connectorLines="0"/>
            <cx:subtotals>
              <cx:idx val="3"/>
            </cx:subtotals>
          </cx:layoutPr>
        </cx:series>
      </cx:plotAreaRegion>
      <cx:axis id="0">
        <cx:catScaling gapWidth="0.5"/>
        <cx:title>
          <cx:tx>
            <cx:txData>
              <cx:v>category</cx:v>
            </cx:txData>
          </cx:tx>
          <cx:txPr>
            <a:bodyPr vertOverflow="overflow" horzOverflow="overflow" wrap="square" lIns="0" tIns="0" rIns="0" bIns="0"/>
            <a:lstStyle/>
            <a:p>
              <a:pPr algn="ctr" rtl="0">
                <a:defRPr sz="900" b="1" i="0" baseline="0">
                  <a:solidFill>
                    <a:schemeClr val="tx1"/>
                  </a:solidFill>
                  <a:latin typeface="Aptos Narrow" panose="020B0004020202020204" pitchFamily="34" charset="0"/>
                  <a:ea typeface="Aptos Narrow" panose="020B0004020202020204" pitchFamily="34" charset="0"/>
                  <a:cs typeface="Aptos Narrow" panose="020B0004020202020204" pitchFamily="34" charset="0"/>
                </a:defRPr>
              </a:pPr>
              <a:r>
                <a:rPr lang="en-IN" baseline="0">
                  <a:solidFill>
                    <a:schemeClr val="tx1"/>
                  </a:solidFill>
                </a:rPr>
                <a:t>category</a:t>
              </a:r>
            </a:p>
          </cx:txPr>
        </cx:title>
        <cx:tickLabels/>
        <cx:txPr>
          <a:bodyPr spcFirstLastPara="1" vertOverflow="ellipsis" horzOverflow="overflow" wrap="square" lIns="0" tIns="0" rIns="0" bIns="0" anchor="ctr" anchorCtr="1"/>
          <a:lstStyle/>
          <a:p>
            <a:pPr algn="ctr" rtl="0">
              <a:defRPr baseline="0">
                <a:solidFill>
                  <a:schemeClr val="tx1"/>
                </a:solidFill>
                <a:latin typeface="Latoblack"/>
              </a:defRPr>
            </a:pPr>
            <a:endParaRPr lang="en-US" sz="900" b="0" i="0" u="none" strike="noStrike" baseline="0">
              <a:solidFill>
                <a:schemeClr val="tx1"/>
              </a:solidFill>
              <a:latin typeface="Latoblack"/>
            </a:endParaRPr>
          </a:p>
        </cx:txPr>
      </cx:axis>
      <cx:axis id="1">
        <cx:valScaling/>
        <cx:majorGridlines/>
        <cx:tickLabels/>
        <cx:txPr>
          <a:bodyPr vertOverflow="overflow" horzOverflow="overflow" wrap="square" lIns="0" tIns="0" rIns="0" bIns="0"/>
          <a:lstStyle/>
          <a:p>
            <a:pPr algn="ctr" rtl="0">
              <a:defRPr sz="900" b="0" i="0" baseline="0">
                <a:solidFill>
                  <a:schemeClr val="tx1"/>
                </a:solidFill>
                <a:latin typeface="Aptos Narrow" panose="020B0004020202020204" pitchFamily="34" charset="0"/>
                <a:ea typeface="Aptos Narrow" panose="020B0004020202020204" pitchFamily="34" charset="0"/>
                <a:cs typeface="Aptos Narrow" panose="020B0004020202020204" pitchFamily="34" charset="0"/>
              </a:defRPr>
            </a:pPr>
            <a:endParaRPr lang="en-IN" baseline="0">
              <a:solidFill>
                <a:schemeClr val="tx1"/>
              </a:solidFill>
            </a:endParaRPr>
          </a:p>
        </cx:txPr>
      </cx:axis>
    </cx:plotArea>
    <cx:legend pos="t" align="ctr" overlay="0">
      <cx:txPr>
        <a:bodyPr spcFirstLastPara="1" vertOverflow="ellipsis" horzOverflow="overflow" wrap="square" lIns="0" tIns="0" rIns="0" bIns="0" anchor="ctr" anchorCtr="1"/>
        <a:lstStyle/>
        <a:p>
          <a:pPr algn="ctr" rtl="0">
            <a:defRPr baseline="0">
              <a:solidFill>
                <a:schemeClr val="tx1"/>
              </a:solidFill>
            </a:defRPr>
          </a:pPr>
          <a:endParaRPr lang="en-US" sz="900" b="0" i="0" u="none" strike="noStrike" baseline="0">
            <a:solidFill>
              <a:schemeClr val="tx1"/>
            </a:solidFill>
            <a:latin typeface="Aptos Narrow" panose="02110004020202020204"/>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1BFBCD34-1E34-4E90-A183-4821E0471E5F}">
          <cx:tx>
            <cx:txData>
              <cx:f>_xlchart.v5.9</cx:f>
              <cx:v>sales</cx:v>
            </cx:txData>
          </cx:tx>
          <cx:dataId val="0"/>
          <cx:layoutPr>
            <cx:geography cultureLanguage="en-US" cultureRegion="IN" attribution="Powered by Bing">
              <cx:geoCache provider="{E9337A44-BEBE-4D9F-B70C-5C5E7DAFC167}">
                <cx:binary>1HvZjtxGtu2vCHq+lGMORqN9gCYzs0aVhlLp2nohSqoyZwYZDI5ffxeVZbcq7SN1Aw1ctB6cqMxk
RsQe1l577fDfv8x/+1I93rsXc101/d++zD+/zLxv//bTT/2X7LG+71/V+Rdne/ubf/XF1j/Z337L
vzz+9ODup7xJf2KEip++ZPfOP84v/+fv+LX00V7bL/c+t8274dEt7x/7ofL9dz77y49e3D/UebPL
e+/yL57+/PIf1f3n+/r+5YvHxud++bC0jz+/fPally9+Ov2pPy37osLO/PCAZzl7pZUSjDH98kVl
m/Tp/SBUr0JBOGeEmeO/3xe9ua/x4L+wk6/7uH94cI99j5N8ff3mwWfbxvvXL198sUPjN2ulMNzP
L++a3D8+vLj19/6xf/ki7218/EJst73f3X497E/P7f0/fz95A8c/eecbl5za6kcf/ckj8X2V/2Zd
k/8nnaJfMSmUMtSQr//oc99Qal4pqpmmgv6Vb/61Pf21e7599sRD8T/+Kz30D5evtvlPuke8YoYz
FlJxtP5J6lBKXyGnpFFS/e6+Y74+pc6PN/TXvvnjJCeO+cen/0rHxLay7v7B/g4s/wE0C18ZE0pJ
BPvrxCHylRQ65Ir/vujRJf/KVv7aJ/988sQp8Zv/Cqd8H3K/LTPPvvnvlhnzShIuteD66BjY/9tq
Y8wrQje3mKeUEs/9c1IJ/vdt/bWTTh5/dpL/jjKze6zup3v3+LtZ/gO5ApOTUCvG5R8F/luXaPlK
qFAJTsPj5/L3tY8p86/s6K+98c8nT1Jmt/+vSJlnuwYpOwDG8of/YIFh4StppKTqqbob8zxbQvZK
hJoLFvI/sunbAvMvbOivPfPHg8+OiBP+f+Jm/ztv+4PT7u79/f4rGf6Gun3/069nB0M/efQZp34G
Eb8H/sXDzy+ZADT9QbG3n3h67pgVJ0hz9Mofzz3e9/7nl4FSr4zmXMmtEhkqiHr5YnrcPgKpeyUp
MyQ0XIIChuHLF411Pvv5paavOGoXMBLEgyEZezts71PUPM4kQoWCEBqwwj9akLe2WlLb/GGNp79f
NEP91uaN78H/AcTt8WvbLrcVKSNGUc60Mjxk2ED75f492hx8m/6fihauoVMpH0Oa+MHsWSvaoIpJ
O+brRymHtrwXgZP9oemWfhE7z2aZzXFgE/I5bZxogtiyudSXJpPLsCtN0HTnk6mr/nUl6zZYIlvO
sv0sS1/MdgdbVQWPU60FfdSzXYb3VTbr6j4MZZt84TXv1E2q8q7lUU3zHlsRrXT1m4wSPzW7tJKu
bCM7ybq+pnrpsOW0rulyxWreFL8F/WjxzDcu/Qsjgd89s5EhhgkjlTAbR2cEEfGtjTSt8yFTWfiY
TLYpunNfi0qcV2LsnT5f+9TnU7zmLRqHiiQ5Sw7fX56y0/W15pozwUMOT2Ezz9dfCx72iqj8oaAl
L/PYWy55FhnDgq44uHlKnd+5zKciiwIRrG3zdhJ86VlMxaomfulV1vRlZG3HHb0xMuzw2fc3iRD+
1kYarSMXIUJIgSVvYfl8j3OWByxzPHhQgRsJ26WrTnV3qELhOYka55X6VEqS+Ivvr3vim21dYYRm
TKJxDfnpuu2wWG0DHj6kC2JORSNpq/6XTCSsSaOpyIf8TZOg+fdRllnGVPT95YHMJ8fWAn1ByIyQ
IZrqzSzfpE8qxzwgc8YfAl3pjsdyIkreI5ECf2HXXFc3eUAtfc3Lbhluy56QNYv6LK9glO/vBIjw
fCeSKQEuHKILgTX4iQO8ykmxlE3yJTFrI92Z7do6WfZBUvdmOVtCN8Mr31/yz4cPNRiDkiExBFSO
PD98prOkKhbiHoSakOWHhaqVlgfppqEX+zxMhPrkBli9i3qltfpkyTI6sx9zS9rpB4FAT5BME2mI
QJYgUTngNDzZTWrWQprWB5+z3Ok6OJ99tiVEPdsMQsMwFWIVcV73C2uj2TCOXcmcZMNt3apiiZuA
uubW1Fntml0nrWPv6zFv+s/ft9mGp9/graaUEyGIkFQDw7k6wZJhSkJHunX+PDvvEARkKAmMReaJ
yyCaHR+D25aV3ZY0frLbS96mw79rLEqVFooTZULBBaDtuevCjvV+6ZX93FQyAIYXQK91isaF+EVe
8UQC9/t0cOV9XcgGiOra2lF5HgZFMJZRlwFtN+RfMjzV5Gs1Xom5bG39A1ihpzEG7YMrzZQOGTys
1El9mvnUtKZZ+ec+YSqo94Xv22p4260+b5t46pYOmwt0PeIzu3S1XXZhuS7B7dS2yUVvXFWkcb2u
ZLmqs67xSdQYohIfD5IE1XtVm3StY8bNDEhkQbHQ5pKspsKvlnkydd0P0pRCy3kWAEyBYCujCOVS
gfadIAYis+nGZmw/aWllIeOWhBKhmCSDMS6mqw4A7clyRM9qEPhs+AonLU1CfDRPnqvuMEz8xwkt
TlGcgW0YJBKljG9AchIW5Vz2dZLZ9lPrkEXdnvdlKF4zmvHlivfDAnOYZKzWj3U2L4uOhsxNXRYD
8Cf1Pu3WJDh3tSjWjy4YenUT5mojCLMY68qclYPc3GN7bhBCy6jl+L51Rbl+XCtVTmVEqmorWjms
DwfZxmR4ky+QVz6G9TzDd1wWC176laQ+3LWy5/1B6WHzXTmnOQhG93V5E6bBMkWhnQv8hAV5wM7z
oNm4gW9lXd7PvWq69mBGR8dbwe3qr50rExdVVe1YHQdpUs/nqUBx/bUJm0R8HMlIEWQ6TMEzxq6x
oCjfx4ZTCIf1NdEajbHQSnJ6Eho8WZqUmrb6tNK6d2k0M6LbPppsYasLPnQTgOL7K56iEdPAIkZR
t6lA7T5dsXekz6aaT7/yddiCcRrEBn+s1yWKtxo7qT4lBV8RhBMbfJ++1gAWxOn3t7HR2WdJwSFK
M43CJaE/C7Dk53C08nHoAqPqj7Voas8jbwcZPNou64BGWdk3dO8SbfO3Yx+mQJw2kzbdp6Fno41C
radqjDxLu6sqCdXtzF0VLlE/UTW+92FA8riT62yvEEQkiwoikryNRKLoluwZQRzaMQO7uEiK0m+Z
PwrJ32wiertEvHR8Hs++f+JTXAs5ChToBk69ySDoCZ6fuFRJ1kxdr+/GoSEgsdI5BhI7rlvcCpAs
cZ7RaUbYzqXheEn9V2YbqHYLaT4UE0tuk1ltIc26fK3ded4yvkFkt/aEHrpqbPv8bJVLiaxLpnrj
1HQJa2Snph3S6PtHYifIFoIBhSibQDV4kFJyAtUdb+rVFg27C33GkVu+TbcN+IAPW+p+zWPoeAv2
lmTzluLAyg1SXNuh0AQZBY2ns9zesl3Zl/eVKbQ4z6dqs0O3TFbdJN2Mb+UZ3464pLXqD2WgHT+0
oRt5Hy+oFzjuD452wjJxNEPRf1OkCpECfO+5t/xcUl0Ndrnj6bghlXcdQmut1tx+8SQsWRMt3nbr
R82arT7WgaVwyKzqKl32a62oTw+GB8N0B5bqYI5JFxzRx8cVaNLkgUGIialqN3QbAJvnOWsnwJoH
I8GCuU8I/kKPRWGKOhUwhfc6C3wsq6FASmSGFfjraJ8NCksoGH80tm+PHOXbVvEkR0PQBbArzWSI
tpP8ierSaRVqUV3wYay1BToc6S3LwnksY3SWWdr8CBZOytG2pOAg9gRliSiwpudmJ4UFhWxn/aEf
KCLEL94joFD7YR9RtMLKfTIFdu4jVfEFBq/GpAFlAejBSpObK/9Wqz5MikPiRQgwQEKO7x10MVSA
OkDi+7lBoXpyW9pNDUw5V2GDXEEWbe5Iy3lzRFDkFC9mKcz4ntjaYieyLFGbSuW3PvX71haG43Df
MEUcfisCAAmKsc+fOyrQwT5Iybx8yLJFVUnkh5K3cTKRpLhRbBVu2XeZU20YGcZMkUXOdXl3SaqB
zzJqwXaCK5fWgXid1JnmcTfZOf1C8oqcT8kg1K7Uja0eRFGt7n1tVY3p50qr6Y0YKZnXXVg0RrZx
B/7YD4dpkuF447osmW2kalLTa04cNbumcYbGxewHl0R2Dru1iLJmdGKO07kckQzj6qaliuZAFqI4
GEYHcasqv4g0JjMdpuGsNVNGE/C3JPUXPtNgZrFeq2ld0dYiFNuLuVySIer6tlCH0eiU72QdzOuH
SVmWfxxElSY7Ljyj8YL+1C6RSn1vdiZnUxmnskrPNeN+11kyrVeJaQg5oxPN2CEN+jAj+7a0tbhb
5JiWwZ2xZJ4/zH7m/nXQ+yZ4j4qhhwfplHJ3qx7TxkattTTr35l5rcqzJIe6cVitCGsbmdJylsXa
rX0XfqZ1ETYPGWvtOO8QKkv3aAY/TSQuq6mnxblPmk6GO/QBslJnSR2U6sZQHZTl2aha1lfZYxY2
3MPKM+WhE69XbkeE9Epd32bvuCJekX3TiLbVF4NJ8qy6buRcdum+GFM/jdeTTNI8PySingb5PmkY
7y5UIbI0PCBWFC+jdlwJynrVh/lkojQQqvO7LHFrsVxMaR9k+dmU16g2cWkmAYAd23yQv9hgULK/
QHBMQRJPHLSF3gwtWJeJ/MLDWb2pmNZ48cc3gzyv8Bkx6OpdvNpedJ/XoTNsvCyUa1N2Tucg0Dpe
ClkO+mxuClpXkRTjVheJDHIcJ+USReV+ThZFTFzIzMj0zTK1U6vfFklQTNVBlzxg7UU5LCYc36iC
y9xEnTGbJqGdl1n5UadJEqxXQlQ9LBUsHSD7NVC7y+RVwBOnq2uadzmt3hbFVITJfioABOne5pRj
74CsbUvLGFSE7UmaLXm3I21ZuHDXeBLI5heWsgbr1UVlzN2Qhl0XO/TBsCwLhxwVJKYq234E+wdl
ibrObJxeZD1OH7cZbbg6FNm0WYxXvsSL7TMf3Da13iBfjD4NdWwmbxEAawO+ceaNq/G99njUzMsV
5usKjX+oJX2C1aqMoslsaL65h7YiY/L/0mre7NwIU0BLCobAwRVBU4aZeOw6NDTdweU5mFY8hXTR
XZyHmRwCeFAM3fDRF82QN7BXkK32LBtWQefXYaG3LefwdLveKkQWVuD4qPucBPMWYMoFm+flEuC9
ytSbacaR4qsosWE3YQ9j02PZ+Ok8znHefYbgluE9ObdW3ZZSJIbHYjIQgKJWZxS2eIqeZO0NflIX
wXa4xC9fjTEgalz8xHGNXOX2F+9l+ZqT3AW3T6YOjl//3cjH70EpYOVrzdoaG6BNkI2fy1y1uTvL
G77g0B1bcekkShlPc3KLBjy1JpJHR9l19Ag1dN6DSy8aapZERrTMxkW9MfVgYaWR1RW+wlpobC6G
zJGMJirJspHetJYMb1Y6Jd1nc7SgbZFBwLXjmTKWo0eLW9uoiZ4vQ7h15+To2mN4qKSsYB8lcjyx
l7raDj+rJUOcptRty2QiU3hzsR3R2d0a5GLwlzgp38x7DKR1WAbsEofcfoXmrsdzGAdyRFfvs23r
R4MG67TiD1txK/Q+ILIpi4uVST23ZymBokX2Uz5Y5LQp0k356Cf4Nx816z5TlTYIn16CseLwbgTZ
fdNDy95+kI3bixjTEC9VQ7Z0qFe57b8ZVJpNd0OVVml+aNIQv5t1nKb8vOwXTf0VP8ZKXvTG67Mn
k5tidNjOnPMSP4IKYLF40eYl6vxIu1WROzC3Ihx3bRf4Jo9JnyZYXBYZrovsfNVC26wgGECygZuy
4ULbdEvnAfUV75XLoIrwUIIszsslN30123MvLKnruDKiqsco6VPIhtTQAd/PfNfjBaRRVjd1N+C/
Sz1BRJNkopCKOmj51c1Y+gSiwOQKrE6z1I4fVZPM6AKSZd1ifzKA8uIw844BYUKXVUO4r2qU2Ho/
B01i+gtpUKrmX4maC+BNWllbludPcnLhq8wVhyGr0O9+WUQvOD9viwzmOONfc6azYQWD9clUJutH
noV28ncdn7JJnfvj0WeT9jARb+e1xInKdOrlXq2EAuW8E5v56NxuUQO9agvxo34a9uUEC9CBbef1
ec7w4hDg+H6XQwoNorxaoSsbwcrGRJAsFlW/5i11+IZa6NbDjnLoEVdHkWWlsnLJYWg6l7CLNOlW
/MZ6lN4StOVQDTspSuilCS3R+tY1eqcm9hWECXlVl2rLJy+mHCJ8WoYeUMlVsqDm9QuQpjig19uM
N+R8kwrYEJbQ4ouqSfG4Wyqc8tcJ9CwJLqekdy6/MbzYREo7oNy91mXClX8nIGMtyX5OimDJDmpq
ZdXvIF1QJSINEUh9EimnaMlRDA2cvwZixalUU29lo5bJFm6OOYrgO1qy8BZKNM9JzsfLaZV1ot+V
6zAFtw5kGqrC2nZGfQLeIr6CqV1hgUKQ7QxJ2wQAf7SXm0pV5eCrYNamtlP7SZkl6+hnMVequlGq
a5fkIJjtffDblNNiTvaoaLySUV9B/w7isKLafYQiOZX+A0m7Ik3jRC48m99PGtymezBjPnbs1z4J
IU2cuXIYaxMHbO3Lj6sYmLDRgOowo9mn1IJTai3NQAdEeV0YFo94M9BjpCdMpubd00mOvuzaAgJx
LCVftmN9hZuqGjf8M0u6oQnY/5a8eV9v32i+qvdJwbb3JCUBvrGky/bFhEOdqPfo3LfZRl4lLVI5
BVtMbla/0HZfIFG3rDT19slTyIJTAomMxLAHI4CvevgGp0Eau3lxXEeUORK+HTKdTjaaSAP1XCxr
YtjF1DVblqfBusmBPeZEeBGgZf6iWwniWxDMH26gW247L3NMGj89LSSdQUnrECrB7bFja/Ji1WVU
NO0g3pVHwCqPQmMX0k2MDqpuEyF7p5wQuzqtO5tEWaeG4HbIZYsz+wlTvPEyZ+lG4zIxYw09Vtu2
hq8JF9gSdSRK5LAlecu2MeOumeYtJnWysjKPZNY3db3PigrZeDgaBDrwBnpliJsjgPeeBsVVxnil
wx8IXycNPbQc4AMimAHcFP2TrJx5zBCgV7PbzFqFXes0nZENkwXMdoHYMqgaIbxk0Zh3295/0N09
7+225XFjTElyHPuf6qxumG0w9RpS1REaC2jA2AX6AGTS95c6EdCRTQR3cLAWJCv8V21t/TcTqiks
uzABlfw9Rkg5Wxt3bSLEG20wswIiq2xz6pAX8LAVTsBlT+D4/b08lxAk7p9AFaISh8c4HHHOnu8l
GTmDfFuktwZTNfUpl3Tj432Pyw/71YI6/8jOf14Qt1khHKjQMIiL5kRXLDNHaFWT5H03NygUaYmK
f6GXEjD3lNnfPyDdZLt/Nu3bCaHdEqkpCxnFOOpkwbkqRNr4Sr1/QowpWzfRflF8kfIwiz4cD0Wb
rO7dMPGl2NVDs+E5d4CGoF8F6tEPdvQ80rEjtFKhQfHSRgpIdCdC42JIMOmFd++rY1JN4HXI8Xko
E+B6Ho45XJCJYUFmGo7iAGoRZNtGipZ3wxqPHTr7g6y5lSSaAS1LDKjv8HXkR0Jv8oWjn4yn4zyr
PcLs9w9x6kY4DneTicTEBJctcYnpedyg7naezcF4k/XlhkzrVyLU9rIZ3i1BOAjcZ/nXpS6JAQiu
cxI4cvunlDqxmZ7BRlhIhpunsjenWVdExAJZbeT6PP23pDVJIPnTEMoigBupijr+/Hx8SqBEj3lx
cyxLIMmbN3RZIS+avtsKxvcPuP3gN2GKgMD4SSADcR9FQNE80TOnZZ1zt8ryXDeBK2Ws61rzT8oh
YX6Ugn9eCq4LMcELBTp9fXq2OmH1MqQqPT9SkVFCHUEcsa7Gy/dPdTJbw6/jhobBMH67JoXbuKfj
jIb4LCnm1nwhBWTqp7RiqtyoouP11k5O4djUMamFYzrSrsKkI6pARfvY82bWd8VEAII/2Nfxisg3
BoeGCRMYXNwhHNAWno4xCcG8SOdZf+ZWRrJ+z+S83ZIYcLN1sL/1a4NBe2z7FJqviepkRRcbeZl6
Wl+BReBqUBrbsoUidc0ENBHytk5kmtrzBZxF2ptkzks6L3HCMAr7te+6Gu2ZK5houn1dDSvzMbFE
9fUudBIS4DWfqeXqrTnOGUuFJom/SZqadvPrMs1Gg6s8w6hyCq2mwBWSczRAOq93VVC0CJEn4qQD
PJZF5ZHuoHMIUcTUV3g9tkDlV2tOWc1QUtCybvRkGlkAom1ZiP6lYQPMDeqnBn3D+2ojmcGRc7UY
2sJvpA3pmkdl72u6Rk3vTJPvVKurYoh+l2I6lPMseiJYX5kdJn4T7Lt24UYudDdC8ULPUyq2b0OL
JesS3c54STBFydO4musefR7mDFVR3XHQccNv1OKNaC8KRYJNpOhHB/13OfaHZlp63u2ycqghB0MZ
0ph+REXmQ5vEwWDTidRRx3Grib01nWn1tE87gE73QS5mXO0HzEG2SRu4KWHqxvoew40PeQsVPN0h
znHN4ZC5jtIirinI8G8LWuI+vJRqntgnKufFhzeQ85L2XWNMUbJ90fQBQYcOQJt9jCtmmPHvG7vA
t7tpZqtbIhJAMRljUEYqw3gRSzJdl6b3/RphTD7l6PJN6DCvzTPSnwlS+emzInW5ZLtEoBFoolo3
tfulgSIUDFF4HAU+YWSHOX2qrsMa9aQ4NFml2AB2/5X/QZDf+OvS+K0YHkOj+spSG12VaCWdwU2d
NhodUTUFwqZWYxusLFk0lcFoPqC42PC2bUxQHepcpjLK0nS6lUsui92ST8lZLkZ+nhO+XtRuHs+h
sNj32ikWz0ZmNzr3FYGWPboPCYL6XKTS9hGyL/tcuLb6JSW53c2GJuiRK+7P0IRD6mKNvApb8smW
SMdmatW1mvJ2p0WWwbskcIdCz2Jf2Hx4sxaVJ3t0C34fLoRXiFhVf8na4ZZR0V45EaRX9dj7vewh
jeOCTHo+2sHsMjOF73Sbdbhv0OYPed8luypr02gRTbOTiekuw5XVhyVpMJ1uWinw0+HSxKJo9GHC
T16E6BM/u9kOZ7iPkTx0pqzOyplWa7SYQh6ygtjbVmBmEFWQjvoo4Da9m+Y1vK+CRkJiGOoPU8jy
PWGeXApisjyyQcCvBeTDg/N989gXOnkHUTPHPSrPzQPFCAp9Fm3p+5EVWX5olybY07727/tRQAgB
FOz6ZR4uee+WMpL1FMaJNkkW/pKPzCwXuBkxfOmZKOjeDq1H+5XX2RKNXIaPoZe63gVJ4C5rg2sS
O0F98W4eeYn+rbZXsve0i5Mws/ek6NvrWQty1Su6RWgit9luOk6XM2j2a6LL8QKqfHCZlzxjuxDo
90CniTfRuoY0QzvfBr9ObTc9dkEwxyyn633fF5bhpkOLa43r2iNys6qtItzkcsOuXadyvlRD2qUR
oW1+s1ANIEarF48Tr/ilCEnVXrq5cwfWDuxKVvUcQYH+KKflCxmS5EZQpM/YD34HyZPkUTrXo97J
xfK90L65aTPhfl3aGVyRYOye9tFQ4m5GGes8lW0UDFzcY2JuI86q5sxCwIgYqf27mTbluz5bfBmX
3qd3XbZ0v7i5rVnUzcMcJ9S1RVRgf5gEh9ACkXhztsZiDqe3hvVZFTfrWNwXdbtGGD7VHxubd1Hb
jvSdwXDjomUujAdHkkuRN+K+D9V8XWAOMWIcIgYsmvgoGYIOnfKQXqswsHlU0dLcuwBkaxeCNxaR
LPrurZpUeQDQKxWbfNXnntrsLe4P4c7JlLk7Zpv2bBxmela0o7p3PLmb0L/frV29hmddK5ao6Or0
cYFBzjKvh2EPerrcemdkEjnRYZJcpj4i2TheKFO2Zx34MY1S3Zs703jzmc8t/1C4xH4e13F9HBDg
u1Fb9lrgwsMZQaXYdXPnb8F7g0hOzXgduL78tBLbnPGKJrgxBpn7JluIQC2bgUikyEPoVLJU5xoD
o7jtm+KslIO7w50zjv2P7JKShh8KxftfoRd2b02TuXO6VOa2rt16lfZFt581IBfteZ3fNIL4SzeI
6W3TJ+6DC0PxhZcjwIF1y3gjlhrJA63tDeV+uJqdni7yaeYWelLYnCWqFju07bj5CTnGXKyBS66T
JHPvVhZmdyEknV+7NfQfUPDTcySbfr3SwONulcoPlUnkNSbvlMe+NtUuXJeGI95dc1jTwL4tMRp4
m8627WLcWCEHNxXdr60fRIqmf12vnRHDFS5QlVAtavsh5aupgdn1vOe6DM8pZpHx2K7iTTimHBMD
FzwECcPduOtFijU38VLP4OA7PUBqD69LyUft98S6svJRZdrkegra9C3Un+omEEvzsfLuHs+kEKBz
+rGvwWCKQRc3sylwLVS2NL80tmWfhiAZprjKJvIaV5CGu5yNY3eWsYqL2GRUX4nEuvBgSN2YyzoL
2x3my2KNRszhd6FZax0VqzdjVPOkubEB7iFcLUGnYWtFJu+uOzNiAEVnR6eLRnT1Gz6L4J1uTN7G
anaZ3Wemde+LNB/rPUbRS3ZV56XNd4FrJG5qJgkNzvTY9+v7JWzckJ1t1IPsTDfjf7AqYTU7peVl
Ca3AVTHVYC6xrIdkfA0Vp+hjPtD0w6RXu8SWVOoa1wgTupsoKOKVh0DgP8ocXakDjrjWSwXilDa4
7nQ+eqUvJZtJU3xY+ZKwMVrmjpjhkgHsyEUoMKk466qlcbts7OVwa4K0LHAzKK3M/2PvzJYsxbFm
/SrnBSgTgwSYHfsvGPYQO+bIjIzIG1lOBQgEAiEJ8fTHd1V2dVX36W7r+9+sbjIzhj0h1nL/3Gsp
loA3Q18GSb69dDFoniJqk+Fp8mGwHx0WYFGSdI7IrcvFNpbRAn/hLh1wnFYA9/ZqguJ2I6K1K5GF
7G/WwG9aPAw+YPke4+UfySYr6Eeyv9JjKqLyYV0Tka2VZ4INEYR/PeF6yGC7lib0kayT0Aztbd/C
NS7kCPm53NdtHotYehhSqRH9aewSOtWNo+6u7yDfVmLrtlPcJGFWsYy0KaQ6sYTnvlkUbFJDU19E
Dq48W6P1PqD5lpZS8EQXadLHkAihJb6GKli+2xyjSbwoHx2niYdx3dg2MlGJEa4NphLMABA5V6Qt
e/ZBMqUYzEzmu6HESbriCyYSdFv3DYfQnLG6VYMqaDOHW173Mg3TtlbRNlF6FwaWmY8wmSU/iTlL
vjTWft73tvnYtOpzkysqCqwJ8sWBOal5xpcjwc2D4JBgC2y5dL8MPhrul7gzB9suealmtasiBT6q
CimpfFnGgVXLwnxhsi7B+WpX+W1t+H5IpwH2YrPxOzifGSnDTbu52nGzSR5z3cYvKcCmpeosNCh8
HvCBKcDpue/hpPonNY86q3WaNrd6GqcXM+u1qc3WWH6Gmt2kRSC3/CwnMVfROA+Hfub0ZexJWOdr
O116ToO7qN+SS6Rgpk6NhqmeYy2qoojbL6NJzXHfomgoSIqbcEVyO+tahWy6B9fo1rNaHC9y7chW
zn0jyoRpq4o8lBxsK0BNc9YMT672EN9fdo5UEIcfPx8FfL9qwUXpit33yz3u8rj5d6wfqk5gvsBD
4M+463QHk+asNKNqX0XXhJ+hCG4HwET5cSK5PKQqFY+BIEtpJWvfyCg/DgKEWoPF7ZBGXLxPLlqn
gsbT9B4TvtyYKOZbwZdNZGUH0faGqwhPuiFQ3rvNlljC4weBteTGurD71rdx+rnnTfjWh7G7tXCU
K6rm6RxDyn6FKRD11zNtU0UsyHzHOI8xt+JwvH4Ik29Jf13S/Sivd+0t0l8nmwVdPbAOBi1E7omd
Rzp2U6mXblvhge0TRMzUibCMB5wjBQs6Qe8GpaOvbduufRENeAyFGNI2K3v83BKyHD4TrVf0LJmJ
0gorvB0WzFp9cyPVtH5S2NrasldxTD7jxuuWIg8yZ0/B2rNqVSI4dTONPl55hkO4294UnQ/UA6Wb
+GpspnB7wOZ5mAwHpTVxGt/CUlwuygN2KZYGI83tpo362kfr1pUa8qctOjts39bV41rBRYk9zSio
q98t3DRbwCm09ShsfAPxvAHK1W07hnngrD8SoK38INN2vSQe+1sRYBxZq4HPAa2DWYJFJrulr6se
hvdU2a3sdayrgQQzuTcuDV/g+mU5aCXMcAVbXTscHYaqG5x+o6u3uW0FRrkcoyfokmC6j1sXBqXh
V0LQS0JVvSiL5ANIGXyIyqSVrUh6e2gsg8Uj+1L0GNKW+rrG2pL7uYswU8cj399Gbcb+IZpCpyts
FbzHkZazaVflEppm8MeARGJMHpiJeVb04dzFXwbgrMFY2iDbBD/AyOs3cte3E5vyEtv2lqjC7K3U
pkxxw6W+auGrZUNhQJknvhqt57K/+IxD0im1wQKmHgcL1SouNuDnuTksRs3dW9P0ydRUDpcK7B2k
hOJxKew2T2w9NJjVxrNpTSB/1bPeLK1bcFlyrOkMD/CFkwie0FEB4FrHavFJQMSjMKrH+5AEwLiM
AGENb8ICv8fT/yGDPCV4HbUYfZWrdqNvdKFR+/K7iByoqxGyDvlVso1CvqkLApVXpAAcw9WfwXW4
p9+bhJONHcF777je5lDn3btRrg3aYswgwAXYbLlwDLcIHMfrq2khKGS3KwbK7Z6InPikNI02c3/c
4brh3cItT0zia5yZ0cqKDqvx4yU2eHp7gX6FKNIlYJxY8pd4papjNQNA28U3xJjZT+CjuhUzDnaH
Zj4olQmcx8E6VT3oqLsIkBlGd5XjxPR5hyEqS47dmkrvFdRhC4W3K4F6mcEldTNuSTfUyoEEyqEd
jFN2u2P0y2oeDIzDnbM8V6YIkzlP6tTvcXKEHylfVWaGjwGon7WIJoTiisTg2qlBwcjvZOwxZYHK
b5e+npjO28ou4Ge2Yo9mmKI7M/43+v8m7xr7CBHXnqBPd7cT4XHZR8zcidB7WatYAiKzOQxqFQwv
It9cep4xwqVFPCqfFNvo+vG4rAR05ZYpNyI0ZPvvaie8x9GaSF4w3EdNtca7f9Zd4DYMCMFQYwLF
hsiFovS4sGSVFZfZ9jXY+eZVETZuDp+zvutphRqR8dtCYKwXWlisBuMeWGwjiwjbGuPEok+mpb39
3gTbVXHBRB2N5d63zQH5McuDgzRhBmgomvOx5CSZpjrxRJ9CPaXvgx0SCJYpj5qphKDYUWyoqdf3
MmPEVBGhZn0DkgGco1gU6L8SrMlsMSCFEXgniFv3DTZvWSQz5vC7DUbgVri4T+u0Z8NN0OgJiL2h
CH2A+VMSSEnkja6ykeawyoK1PSJPgTcm3ZqgiMH8nWY1zKI0EMy+7gAp8Nng+ZMJyITnuasDC9X2
6PFmV0nOs7wWYD5+BICqIB4K1dwGOIb1ZyyXrn1KhVyuU1ccdSdMMOxmSVLafcURGftjbBPxPLmY
3wHfbL43S4hXPnP7BoyOGygj+95theqI+5ht1Dy6ZWjxFBCvg2udygmnaSoRouhp/hxCPkyrXEzu
HEK06CoHZueTixPkG2mvk9OYCAFscqEvM2+mwxqN5I0tOizyFHxkuww7kgN69wVyWf4eWc+oqyKj
LcJmwwhwP+9sbs8NW0DN6XEHptpwt+Hh5sMV2cA2XKox9dEBzhX8XxIj8Fg1NrY4egPkMLpiVSmw
x7jRM4aC0eu72Chz20ShzSpCG5UeAGioD25LV9DQ64hnCUoh/ZwsbdYUEgP4wxxcJ16dJdlYYKb2
XcF6ngOT6eeurXBDFyDCIJc87hIKQLEzpVjdW4B/VUxkV+/zhu9pKDA/4CxSVTZWvzrdjnXE9Va6
lfr3FKeFvWzruKhqmG32rOmyGvw6SmcsBB1UIBlNd/HAo0vWDn0KfIl7WSwhzy9B0EZf/dD1N1ug
9CMYQlGCTYu+IK1jRvgfae7LjmqxlKlLOl8Z54UuhiVbeW3aLhtw/i7xcBFh5OlhZY6+BrxV2z2U
qz6GGDBJXwxKhu9dDhKjkABE7ieQL6ROHfVYCvIIaYuZEyprGYr2Q0+3xZW4b2Kqw3xetfEyZ9fX
jT242EGGjqOJ32eDjN9m0B9NYc3wHms5vS3rNBVtN0J7BOkJgKux+MgPy3sTONJgttqCMsDkcbcY
xI40dJfPY2OC8yJwUVdL16cPq1mnm5XOyKAsaX8LXSA9BZxkr1CMuxQfg4Z9VdEe11tC9LNdfHTu
9bRGpbCZu05rRALpGSHxpFpnJx23I6v2PMDgJLt8O440ssMzUrxdtUDcqhZ81JNyjqmpMb6El9FP
LZhFF7613G9vOV/DQmlDEOmkfS2zgf8K3JlUCU3WjxnG/WOY8PDrBDL+jeBbaBFseOEQRXhDFii7
2wAfHJVdcdVl5gvA6fVRGeJ5ka0TCXEd7I95E/SYaMJEHnE/WEasGTqushTQDL771s3R8klA7Kiy
DYvKjKzzXmxtOL0G2ZC8iDZOZJlA1T8rNYaw6ECA9nH8zRuo/0vdK+hBy1fcoHppK3jzSFe9YaOd
pHpeEj0l9GEV7YxTXmfZlZlaZuSyAS9sXsgZXgOM0Okh8UB8/NFFyJBEVTyRbW3PxLRS7GcA5n79
yLvN0W90TKb+JKZMrknJk4WsQZVZmrgFh1cPygZeG7gNkYcdIxWAwHDH2JgR35VLzxaynY3foGIW
LNroIUlGl31m47jiUJlVP2wDzjHaElphzgM/UQWeNQ1AmwTsFzBpjPGgvTwy2rhogNcnFIhqq6Yf
ZA58qisYrQAIa62c71s4qV3Tg2JSDb/C7fgMzrBBGtHsZH6ycbZihenijS3L65Q5bkUFgzjD3oco
U7eJeyEmbaZKOzRLhDVRsdHzV9PvNvQFforqfOmmBCNZsasWJ8OJI74p8hKK9fWZJKwh+XBsm82m
8ycTNHtEi45nPf4NjH7KtkuwaizMF+E1H1i5kTxL7eHf23N/dcjhGoIAIbAOr0leGLDXwP+fCQlI
ZdlKkF74ISd1zTbZ3xmXmI4LjHKdtokBkmbJFiCA0QlYdP/hAfzV3r4+AIACCO/mMICBoV9LAP78
ADrqkY1quvR7//sDkL+TJ7LPB3ziggm+2O9O6c/+hJ9hjt97AL5NCsmapv3ZRvbHH//nwyTx329d
WX//y/97rUb723f8z93fWtD+7Vcdf0zXMgT9j190fTR//Cw8mJ+P7tqh8Jc//FOdw78obPi9VO1f
/ONf2hz+Umfx5zaHmEXXWNIfLMA/9Tl8+qHX//PaLU33p4ava1PCz+/82eiQpr/A0WbXyFxII4RU
8EN/b3QIsugXRhFFR0brt6qHa9btZ6VDQn6BZoLPWobF6QrBRH+0OsTpL2GO6YyghQGuE2zs/6bV
gWV//UjRa4QOUEECmCxE3uGfgn2NR5ZoFE171jI1lwmTW1yMkdIXxGSSakhWuF+9icNnIFZYHBtI
JBCbsIiG7gQIIIBQxE0K7ydfXvIMXwOOL3/tshVX61XEgVaUT5dpo0iiMgm/YetbetZ8T5eDEYbv
JQ0Sxwq0N4H/SwBTVjb3PcQHpCpnntyMGfzlYvHNAq45az6Go855YenCy5yJt9y511APnCGmp/3H
fbVwKdzgD50NSAXZzzyBkgtv1mnscGMZtatXLB+23AM+PyNC1t3iW0JVLeS6+03BU8eV0FWLaMJp
iefpbnd+xJIZk0/7stiLiIn/wJWPD37R7WOUQ/kpcujhRT6MPQx7yboKUOOAvCm1Y9E6L1+aFlBP
BCehhMbcVSmZwwvO9Y9TP9EC6UR7lyX+kNlhLbHgT5jtJguBukvWlx7s3yOfwviJJzHZigmsXXhA
Hwae8ZAFe5Ubnhc47JI6gv0CV30eKjzmvoo1bixYvGSBvTbFXSr+BHdIncKuvU0TqI2haR+aDKx5
FcGcGKoUumOZUJcU49Dsye0agKUu9MjWImM7tj65nnI3rh8T5A4Ehuc9rAMbgb8TPsaQpkeK94Oa
2z2LTqsg752IaGXwXOqer6989OQmd8tH32NlzT0ZP8MM8Ddhq9JC+qytaO/rJlxphSx286yTMR6v
VsuAhICc74exlXipB4SUCoUc0kMDXfQR+Q1eBW1q3zlY3SekM0RNG9hNflc/VtD1vhj9zmo+d83j
7oS+2XLIObBWyjgLt1skijmsJ8YrMwb8CQbJG9aasaRr2p9btvDm4lYy2CcQeNP8ZWka/Zm42fza
CZhdTCp6Ec0cv/QsERXCHOaWaj0z3AckXjKHNPydichntyXmPlBRUEeO/EB49XPq3KRB4Y7z2YrE
AJmNyYMf0hCqyuKz96xpzYcdiADmNT7UbOaDKXdpjDyRBCHcA2fTOIBpd+5z2+wTqUIsTqrWAbQN
bEtLWOx4l8Hur7JGP4ElT3bakVlFkPUWGg+SXlvo+ZNV0aOj4TsiEO9kMcWCBod6gbekTjnrVF4m
aTsvRwtv6kiaiH2iPPvQcPUDjiOHuwZlvl5gZZ7oYG320A7QcsY860rRsujU4Mx5xk9oijTW7b2e
uwtCxu4MB1JqfJivOxTUCxfd6VzvzTHj29LAOVTvsguUeV5WpMeRPj6IwPBHkLTgquZewZKJbaUt
2w6G5EefxO25xzgxP0XwrOTJ8BBAcGa8uPQxEX3daTUiWkYmeqdpzOs0ntpzK3lYz2p1BUuDoAoV
yz4li8Rkuu6XkaTBCeGw9thnA8wqFgUHyj1kPeLdASvf1Y4d+rcNoHAlxewuWZceknGVheI+BPag
k77oF0Gf2kn2tWK9LRgQlzKzfVLClZxvRB/DzzAGFmaiO2DJsrlzljq8AmLfP8wDoWe6Zsvdhunw
1TVVa4aLIX1TIR0Ko7lrpgx0fizBCl4YhvAI2YdqAn9y3na+1wDC1WWgZLoLBwgzBU2CbSnmCe5K
RQ2N03PPbIaTapmfANLGHzKatSVDVrBqaQh116sdjHvAJ6SHhr5/30VuimRL3YUmoYAxZD8PPRSi
1pp2KyimIuyoLCy23d4Pe+N/xVZv8a9pemhpAyIh7ZQ5blx/Q6oaI3Pa5n3RsjGspoiYM5cetsbE
l1to1p9xY2EHtw72NO4zBPiBT1CwVshJrJSyW79FI+42dZqk+hZiTH6wTfjSpCw7Id1MLh1C8eUy
ZuI4pAE8xX05aZUhJ4AbbD2msL2Qy7GnaBnJmSDvUfK8b8/MJVuNlglygaqKUo2rx6cViW5NGuaX
bUy7GrvFM2e7L1PdpEencp1BDup+NZ03EwSWLMHqiLPXhVjVgHrN5xlWwV6Ipkfya4sfl3BCMdIW
+ZLiEr0DxNHdd2SD0j2ooPR7n1cUfMGNX2d+cGa+bBJ+N4Ew8B19I8hLSuVqMQzqdo3jpthN0p6X
Pf+a5as8N3T5PueNqU3vvkqZmJqEPqyNwe0mXNpzBmrmZNwQV5Jn9zbkz+A24nss3mORGUufsDvL
wxLo+8aLZwNq/Mm14nHD63rDNxrhahzum1Tuh431OW6NcNZJwaxmB7rrpUIsohmRZDKAi5LNf0x6
7wtn8Lo+Q4Vr2M0ukGu685o0Ux3hzrkUUbfFqlgJzIa2SNzkETwas53ULeTB/UV2JA/ekK3dfNWl
abZX2PKjElrcmGK/68NhgHoI0t+fFO1eKGgeUcGrxyij+yFB9iWEATrREPSDwCZydaflDz8hQo5a
lX2Glh0FbaXEsn+Kldk+SSxtN+kqwouB83ScfeBWOC+IJ5ah7wGDoYUCR/8w4jWw7Qqmg0CclDgx
sz5gX7zIRAUUT9xYmKJxQaNUPme76W4Qh9VVHNM6TXN38FHWfJ8jExz16uij9tl8cNkcHuIFOTkY
kTheUfCCF6j3aM1pSdO8gsUCVyTkCsGu1xg6ZIwI+LIntiI7NeiAMKErcHdDAGVKVHxZlJFtvUaL
CnUBdS7PCty5yIFq3NuKzLeZKHVqumLvh/bG63Bsqj3T1pxJ681laPvgHMwzw+DH0UED8SnJH5Cz
YSjeWPe5O/R0zmGm5jvMXsS8qh4W8LtG2imsNkHEUwZ741nkwkHnYlhepzCnR93x7bBkhJ32sIWg
PvfAHAvilxRmwuLXT0hC5hXXeXiLWKykxYA3/22Pu+TAND0iQWGgn+9QtotsBNUyo4Ol1FNsTw1k
WIvECwKYMeJNYB+YAAYRpPNQShZl56RLyCfQDaJsFOFt2Zg464ElJaPFx2UlZbes6xsO772O8SJd
phzJlbSHlZxSsHp4RznyLYjabUUODrZ2qxEecSMKlXhlcEESqNQPI+yZsGR9a+qVtneKOnSIOLne
OpPSMzrCFLgQZA+e9LCYvgahPByTkS01SML4JsN6bKthTPz3DfTS5xwz98fIs/TCE6g0ZQci4VYT
jGYVPLsmv4OjE0N7Td9WGetPnkMlYQ1NDkOwNyX0AXJeIr8vpRaCvccqsa7UmUITBARP3Eui/A4F
Tf5HBGu+XJFl/YLztLtBFiSs/ZywN8SztS/7Rab8EEAPzKqV7BG6JuRyAK0XPxtgojVl0Mgnn/Z1
n3T5Md+kqcGv2gui0O7e68Y9A6NdwKy4DXFcQHtgVdsvMJ23GUL/lBzCblpZoUK11HNk11JOW1fE
fJ3rgLXsEFmSfo/GaLtFYcR+jwy5elEODUolznPx67SG+kM+EmB6IRkagFIiv5l8w29QsEVuCEga
BH7pfCFzw57ifXWlI2o6R1Ax6uBKtIdpomo/piFmf8JqSrkpp3RtwUkNcjw4puhRAIY7bwSzuMoH
92FahvgQkKVewSw9dM2C4hAh7T0iO9EFh4StcAHiYkktQDeLkw89IV3ZBrOCPy9Y7ZNQQve1fi4m
xKIxMSTiojrMKAgkzBig1uFb2zO6n1L4rXU3G/arXSf3nckN5qga8u3ORtEWHxwUzN8Vh//d//+/
Pal/b2UMCUHNwr9e//+h5fy6+P/+LT/3/iz5JcNqH2K5B7IPrQxJhL/t/dkvCWIfMdbuCIAKeP4/
9v6Yono1xZSU4RRlDKmav+/95JcIxX45aEcG8x/66n+z9/8ja4+fcs2fhCjRuZLm/ygkiVBFiY6T
4JQHQSJwQ/D7yeSJ/vCn1+SnePSvm0DotWENCgYCJfhtBK13/6BX7SGQTkBzwQmBlfADmhNgFRiS
PUiHFq7/wPTjBf1LUgG/C21UKPlDBRfCA/TakvGn+BLeC6R0bcxPPpzyB8IWewfwH5DlTrZHxSS2
/3//5OLwH7UTJOOuPYuUoOclRCPTtefmT79y6zWdw3Thp85jTSz4PK23AD8bYHVA2ShEfZe/EqRp
ogMxsGtgxeKUPTKwGuNxpo0pqbWJK8w2QvgW3XLKpy3oAOMu5OuI4AUQMZ0f4SnlR7cv3VEyH5VI
7Y43MBPk09CjLGsIlvVjuLLxBhVV6oAav+6e+7W7TxoUslVxM7ZHP0Pq7xqNIpBVy6cIOdAfAKn3
17ZPltdUNXfE+K526TCWBpDeaY/i/i5JIpaVrYjNU6SN/HWP9+lhj534GJFOFCPhw4HO7QgTRtrS
TKM7kYmjWWufo2NmyXVT867G/V0VwxrrSxqu0z2sQkRjIbt/wQkdnAZ2xYCWwJ1m7L4NdoucM8i+
0fRNZ6juZLvcgJTurSnI7OBVLVlyIDpa3rs+yF1fbS1mBpiN3jVOv+c0ol7ftqMSh3RM4Yk6js95
SVo0CWJ2keNXs6TqXaBl4ZPI++g5h7Lc4jag8+8iQ21IgXhxiuEr8lOPhEGHMcVmcGQQ6Gq/9u2Q
0RJE6/AASSADpwc1/TZFNcnFgwx4zfx1webdArDoCviKvdFFArTlAUHf53brSMk34Z9bpGhrHZLl
HRU59jBhvYP6wwJabOhX+b5I2R7bsf3mF6GqBmPCpckzcO/hTltZa7w47ciHu3mQ+ydUHQZPMar1
bsmOOGyht7AHFWVJUPWd4KQIJuQ+WUfPHMU5CLaMuo59198S0ZjvjWbr1z70Yqj3ZmdjHaxdfoOX
ABIYZ9/mdcAa45b7cSDAHtLhO4k3rMt9cuHBCpmhbz7mGr7NzNVwDFQGpwAsFgwrNyJ8n5ASNSOs
SNV6EcGSgNZYG8TCSCa+IIHG8cXp55ibuAIK4kG0svmZuyG6Za1+pJtzYZFlaYKPNq4e7B4WN88E
EYbQ/thkin18CdY7lCrtX1dUxJZ4Z+lXBf75AQYeYmf7uj7PqAApkSd4RsS4qw3d3wKzxPfR3kY1
RiJ9H6T7XrucuZdxzE3ZhLk9QPt8Gp38lMZ8ik4dGDCbFCu4PP9tZB3mFm4N7AxmEA4ZCp+pSBQ7
DHwMv7KnNRINvi/9MLP9NoMYuZ2HnKB3tGwxG5OCBzAwXnvtUEuAgJPRDjtcMM2V8VaLDwnKA5p1
KBCMzqz7kPq1rfNQp9d5BsxDGXDEywo6E6imazaOR2eRuXnbggQ1LcgsRiCkMqdJ1Q2Bx/IqdDcn
EE9XZPZ7tzfPtqfXQhfV2eaezQBHMXgso3tsQFhlcaHYrNtLzgMLKBtxffoeKXC3yLWNPMC8u6AU
81UgFE4PIIxo+j3dABcB90fjyE3vUUK5vPQSGSEYfrnu3wOq+pfcyu64kKsIO8mUnixZh9eU++Ca
ko6w6GBDjG8wLE6kcLt1pqBBmx8pFtwbRG/m23Db6CmSAUmx8Xm4u3LPww9ROzWi0PP1r1PO+Iv3
xn1j0QjyaAxHdQBrGZ+nAUmVwiTAdHozJGelyXgDEy6vV2n2sZQzB9EBWGy6zEkCKjS1aXgImZ6q
YenAB6l8LUdNsq1AggJ+K+f5ZxC6spzXYHzZNaqWCjoGBqa3dfJpixP1I4GRc4sH0jWHHoF0cGS5
3Ct0TgxtvaCi7Ay6Pn8YaMe+DBIjNZpbLArPdCqfAtenmDjRZzGW6HHDv9Fglb+Ceh5eY7Juj0Mv
2A7UWk4vjWyRY9BYN6G6TD0zuG6H6rdb3f9Ogf9pCkRZ75+Ggn8ygf74/278aXD87Vt+ToEhQZd+
gtULniGq+34bSn5OgXBbfkEfMPs9ApwTBovnp/sDiwfhToKSvDhF/pJdjSG8fddO7xhd3xECoPhx
iEcjrPvfDIEo9/rrzAQPFBMM1K4sIng8/xRClnOq9dYzhz4ehUgbA3GyQtUoMsomcpmUzVBwKeZ0
3c2xR+GMJJ8QzIKB249K6g+RTNZ9QUAkRrHRsCAf5QQuHdRlZi8dA9gCjcCIsQtNqaB/j4cEJa0S
dFjuTyJwLgBvhDi7tGfgYlJbQCUAOVZ1Nw5eQPm3HW5neabGW4q05g2GKkvOomP+ziecfxDxrJBE
Y2+BnuzRTTa99oShy4sKdSsk/GkpNlwVFIvmh5Z1uJi6FscWNBOH/Rg1gHntwEM6XOQ7hjY2sO15
B+33hagI5wF60u0din9BQUbtihNpsabbYXA1ZDiOmx2Om0V/ZEXzqTsz2czpfZ6vFnKKJ7ghBgEI
D6b8elyX3poiuFbFtjLpT4ov7iD2BeIVoEj8YIjJfCul5fYhonx8X50Pnx26uO1xWgX6tbTGnaIB
IY47a+N36BRyqQSd7RtqUfwr36eUlUszq+28TegrgBxJ8URBFproDd3LM5q9wuGoIwgMSdjbmjVq
DgsdLrcO9WTXpBqChwThSFV0vYNAgXPoNRd+u41Wl+tjJ9AedGg1tD8kr8KkQlejJ08z6+sIR6CE
IjPwkk10QwBCrCnKMYQIMN8irwTzKFmmihggBsCv5QktEW0FeNtkh8g5BwVFTCVCt7aBJLYSvNCN
UrSEred+TXlHvuzI/0NnQr/r4Tpc1ai88F8kmu+jA1qs6P9j77yW40ayrvsq/wugA5nwt4XyVfQU
JeoGQYkSvHcJPP23UOqeEan+1TFzPdERaicKVUAizTl7r73rS1U9iKKJTnDTsk8lTtRVoA9i9Cst
7ID9RaG+lo1zA6elWfcyCjbYK4BToTUQDBqhxLAJw6zeTgMq7shpvBs6lniBgqb3eyQTx8gLlLMq
jTwFSWfgrbIoxb/qiVYeABXIQ5djRAPsH3zmbcDmBI7M+xLkg2A733ZDugu7Wj4GWdwfRqooW/TN
DmT2ImgfkER91UdLWw8TpU2wzwieeAPiQ+kgUfQnRA+eH9oupTA7M4/0T2kOcaigJRPZwcpqZyHW
1iBpGLI+Gus2qB8x/zXXtavPX7Iup7VVh9MTzaF8H8wszL6m6R4NPA1x0FBp7c1UquK6tuCXrboy
obMhB+ppVpu6axEF5Qc7rOllaV5xwJ0SfuzYeCJP64LsPjUr6bczvimk/ruuxJ3cOAHtLMtM9Tsr
qnt/wo3sbcvClIB2rUAEp4uotLe66qZZyvYw67NvhUgn6uQQuNXioR/U5K2KoPua6LG5hhc1+haW
gv2CSENzLl/UOH0E0kPlJw09tfYG6TTpGnUSzxHuax1VvX07thS0uCxt5X5qfhwA/7cq/sOqKFEJ
cNT9/xdHrr+N/+8Zg9XPgoo/f+gvWYT4w7VwZdEKEUt1wGGJ+3NhdDyC53SJy5SGggUlgkXrL1kE
5REMx6Aq0Cy8lUWgmCAgiMQaQaFhEUFa/8nK+P5gz/pGdcSiEA/hwf0F6yAGux502hMHXAwQnNIi
tG6MZqyuQU26P/ZWP7Ln/qZG8r5usVwL7AaJO64HvvN9KWZodXTfrigOjjGK63mYxHXSG97TxB04
1/XsbX56FH9zvaXm8hNgAIUp1SgTIjFKJvkr/b7RCPigC8b1cpwTK+qfyJgTNYvrTpnGAfC5bVA5
dwXIzFj+Q0HorYIKtQlYGZQrJlsOWmi/4HHZpreqBPF1mKmxv7KhwHGXoVE9T2JW9yqYvadA6v/0
lf/mFlPpoeBlU64BPchW6+c6Tdd2STO6Tn5ocqFuaXN0r7AdlqU8btRtqE//8QWXopDO5Ri9pFu9
R7cni39eAiDYR3ROT45LO3WKOg9NpKFx3B3s598/U/HLfaX1YNgu8l+AJJ50zbffkK6NPofB4mYv
VZ2uepZveTPPNWd2d0Rs4KMMEOhQC3OB2oj7erCKp6KCNuBHdjoXi93Vue8mKZddjoXgpqqiljOX
pz7RpfqHUYC46P0gdCzI8bz7Jk+Tl/3d5y1yuOv0sPo9+9PQfNRytj2nNsx04IJl7a6hUojxiNN3
ovPedhbFQwS59xoC2T1YDNs+xi0U7hw30EuIcdymh7yEesD+B96NXfuaA18e0X+TGYSuZhDXucQ1
hXvLmgU7gJZTo9bEUAMmObvbylLiGhWt1mx6R+eshqfwXnS2ug1iD6v/3Ayl9cVF0TzBopzVsIGW
JJNTY1jqlg66Zq8B5KTePtEH7WOSsVu4rxcnw6EJEnjXK6edNLaYVB2E+MYopWm6EnGcqKvO9Abz
ThXTeC70KMPUaLEKDx7Vt9VlImA7wHuqhlbd0oZUt15a461WQV0994msnmcEGwcbvl/t02qpnt3c
GG51DoS579Uz05fCJELJpLFecM2qe/oVQq7YbFbPRtSpe63WxKPV9e46nmPrhSQCyTI/eerZRizc
U+ISaMDawFL3vdnwTauUmiX6Ay4IYiN4kliF2FW5o/WS9dxHFEXcN1RKj73HQ5vd2nsa69l6sTU2
2JQhvQ1WZAsBVRl3ru8pjV1nC7Xx/sdYjZLQ6P3IiMf+Kk7peWdJSVXUtPiychqqdteORAugekaZ
evTYIeYHqHE1PVEbvR0NN2gNH6OB4qtbMZ+uu7R31CafTMbJUNjmS0nv6zkKsRqEde6dvanxnqoM
09XKLGJGBsAvzTcxLZ8a9MewSKtS3fb9VI3rwQZJhsOmrZ6VSkAyhmU6Qw8kASNcYQs2MBglHMhh
QPBdRyTdKzcsm/3l/puqs7DduibGIwdHgatFrV+TM3F9+T04E6hFTHrCvDFHe43vehc53bAeQ8/b
YnpkAEfL62GDeK32wAeC4CQQ9lT+0I6AWGrlevcGFKEGMj77UJT1masn1x3e7spauTlIyYfKLnRU
7EGpgmGLi3BaBYbGDxRZLPTDKDpnUFSLtCI6tliktd2k98m4rglKCO7RTVvZKsJOisgnAtd+lrDk
nm1Pjq8D7ubBR2E1x7fjpMnxY8vtj3ZtwTmmlWDsV7OeltRZBlyTOmQ3uNoW97l9rIwggqg5oaXm
cAgAPfNB+qsDxzNziwPJuLaAsfgUV/aBN6lTF5bq0YaE6kdVgFEBwu61iZ+eTnYkPrW6rNcVMOxV
NylxQ+ewux+jug1XXTBYnzsUCibjqx3Jl6KzehrA0+xNtwzzFSapkk53SW+RQv4rImdxTe/AOVK4
sq8rvUB7iJt/OgvKgzxwxdlzNWPR3hXV3L16MfLwNYbdMF4zuL2jGcANX2MGhNYjHCd4Mgo40Wuh
mR9IndHoNdcvhcB9niD1Mfc1HMuB32gw6HB7MaSm1GpfI8G/oHns1T3LHGNZBkUU720tYJVeGgMc
MapnS3TeUz5F2NSccOmZ013gQKui4Gkp0F1Xpqiep3bRTMOmf+GgGD4lnPRPeSnTxwS320cUELxY
3mSRcKBzgI4dqmdu5WE19bwAU9zolo827oc55oCOJNQMt8LIXetowUbyPs5tJT7njabNhxk1tHsw
cCUYoy+qVqFqgM1+tKVhfJnDwbI3uACP/3boN20SHcC0PjpRVP83Ln3g4M4DLYvUwUY8Hiyj14a1
gdfqjV2/kMWNwobbb2EkEk/y1rePYK7GTZyZ1p++/cLRzC/ADfj9FStW8wGItAy+eO4YI6SCjldu
Z7eMs5UM097EvpNq55xTHrcuDyoKGlb4CUVQuY/Nwr1xIkNfJ7xVO4golHInrDHPsNDZi1Sd5Z6N
Mdb8VAw8VhjUzSbOsFxscMeHzXXjttNhMhL3GjyS99TgdkbUn9ntq54lHiUSi+kttWcGTd0zUtpQ
d9fACpeh1NMFWodRKa6JdWEurW3om6vE488ZMNLv7C7yzojwDMPPyFLAEdTTHlo5LpzeuDL5D1Fa
MASVEXpnO6sAPIUyZb5vhmY/RQPz4GCFbbtbOoJnOA8EBQE4ylYJi0nuU+eiB2dwedsa62znTKzj
pNvFOyOYzZd5osfkX6ZAJ+opt8C6XIb+qGfRLWFuGJL6ajSRTvT6DhIxirKm09rXwsCxvxJGw8ov
59p6cTLWxxZV/rjOrThr1qhBs2idQYlhxzBxrtn9+FiC4KtsV0cJOwmq8SxfDlicU501zZ4Wvbrt
Bva+VNG9jZizYjrKUdoFdBUaA+oK4LA0fL3xyudR1lVE0WbgU8d5xXelGM8liyaenHsTtxuyvsoG
35uD0w7rFFeGqyOHg3lv2sc+BeThY0ueHgKttJ7tSDCxTsiqz2PVIH34e1KDORP0xrzoiIes1PRj
1Ufad6ImvB31LU/RJsrY5cSa4z1JNTIs3KxhJa+9TjziUGJ5ChtVpNsGFMHMJ4mXO4pbBu6PheaM
HqBrsWA2TFUPwfJEkwSQzNznjLis5TGC4ebU0KGbgDdhtdXi9eZorz8JbcLuw31ia/mA9UPrH9Bo
Znblx2MURu49akGPGnVawWrAkBfWU7yd0lgLBWQCdsvhTuEUAxjEdiNDrbmJIaSkfpDl8RqYKCZq
eqA7nLfsQRwZ6Uc6mBHitW7wYYoTYwbJZq2I6ThmyVxd8fjr+9JlZkmHSKNH4sVHDSABUJ2IpYeQ
kz2SVgG/gm5S1o8W36O21/Q2oV04HubsNvAh0N2FLlO60YT9VuihwBAlEDwrVR9KkN3oYDJxXwCv
KldsQxC4DE0MsJsdSWfn6XfQ2Bb9vTLYe3OZ49arB9ADZTv6zArfi6b+rmXTjafM8cC4ZmPQ1/qN
11X6jZVPw3rQc99up3yvegtMG1byB0U9Y5uwiK6TGlGIgtFp6p15RTepuONpsy4XKjuy8uU7M081
Co1G57u5vQm97KpPwVAY3KobnXbNh0qz++emlMZ1OeSU4ihwsoFU9S5D0r62B6x24p6dH04+zGnf
LTuwjgYGyzimTeol2PcLDHeBu9eS+ZtV2zwQE48OAW8WjB7QlXoGp3bShsrXWIHb1dQPywwS0UGG
mNQzG1IBRGsntYNtTHV1hWyPQZpHzDax3TAiZyTQARL2jL7glI4JWlm23evfH6OWU8ebozG9RA4c
Fn4LQQniPc1xHmTiseJVqAgvm/4BA9eqWTa+v7/OL6cflzBNChXC4thvcnB7e1qDbYVkrOyqfVbA
PVj1eDMe67bR8DlB2zuhiebocpkOf3/dX47+XBd60qIgwc/FSfHtdTmSZ0ZCqXRP09J+6bS82eet
ytR2JKCv2ZR5Md3bNiI+vx6WXe7vr/6u2QDMEFMcwEMQq9hXfmEuTm1C9QSkxp6QCQ4ggGXkI2GD
5SlxWmb7Lqz4Va8ajiXLzpv0Jyb3y0f4X8Xunyp2guLST0/rl0bWVVl0LwUw0n83suSPn/lXJ8v8
A60Qz47CkY5CE3nNvzpZNk0uD8GUvViWKC39u2BH+wvAps67dCnlLcWtPztZpvkHmYZAldEfUSDh
EPmfFOwIn3777jKodVvQeqJmB8/efF8BqaACyyCYohunIhLBz7RcAzhEYoXPhJROe6dMjWLbQ7Ci
uh0b1VUo2aRk+OFegYjPJVvmXFY+IB+OHdFc5wgZ4S5/nRtJ3aaI0XSbeTWdyZtqso/xbNbnknS5
14TBytYeIQACFYug2XWuIVbYxZpdfnBIXpKHFtDTcFRG3IxXDaevDXwTRQ6UzJD3TnZ6VQnOI6IH
iQYY4owUp4pR97qhL5Jihi42NZ+HXtKFklF2MJmVJh+JsfhGra3HtUkFZevhkJdkHBVW5KM/ja+y
Abd6n/VYgpu+OQxlnlQretnqbqi1nUx6ieLe+zgWCqiWRpOABgxNgNU0zclHxZLOOdWoUCSoc4RT
iQMsQm36DGNK/O+6L7MEl7pjNFa3EgWtB45NTbuYqtJZrHjy3GV97sVtDHRg0cG0ty3dQfu0iDW/
ckemE4jlBFYZPvL5QBer1cyT05AEtGAPVhWeMKIfGpcOzUYqOV6ViZnFZoYIciJSrNjas0t3xR9B
LHbGHp0OJ2O6Y2k19M5pRlLVeDMtJMpQajPCuUkinBtse+RwEHmKyONEWgrNxG6lBOGXKUcPXFLV
GniG+TwYUty3YAlvsxomzKtXOFXy3UtE+30CEzKiHylaKxcPbPLF1u5ih+00FnznUzUC22ET4A1n
4Fscd4oegz+tCZTGE9itAyknhQHOK72DTE8rK86bVRCl4007kU2nUxNiWKq0XE/Mhz7cEHF0kxTy
VKjP2zmO011aRjc0bNV9Z/fACHCzyXVMkEThZ3UXHl23c/B9odOyfQk5Ya+zc+825F6hC1F6s529
uX0pZZV9lZiKja0HgNJi/0fgbOcGLpkk1EupByC+PrZGR3yMEWbHJI8TsTeL/jOgGJS5M3boW407
aC068/Bz2IBWDBMz3+bK0naDYRZrh8tdZbZR7cQs1F2BPndHSJmb3JgiwPNVuzQ/U6mnJynCegQQ
1g6kckJpGYDAXJNllkgUQ5kJITCZj8BndA7b+qLiiF74jOQokC+1JcHjGsFQn6570z5DmiHXV6XB
56iJ6DvlM74+9q+btE6LYy+c6gMlimurcKy7ZWTf4GjWseQZBR4rcTUngLuQVLBbMip2bTHcH+5A
pX8vxaTflFYafsKvPJ8wf4/nckizfcv+djXFdrhLEjp9QdyyVamr9lWOabur7MZ7CE20XTQC5Jnj
6RNo35vCYOfvaIF9xrZknau41vZJ0o4frbockRATJnYmY0Q+59akFDvquaRan+nGvS3xdGCDNL5r
josGhfJWtE1xVRx6pMLglT2/iYPWXWtEYHirdLDNh8oYVeRLZyi/mu4UPpKwFQL2ShvrS5eXVC+8
lny8udIOmZtJ34CIwilyyA7EFJfHVAEZcLFObHB2c5AnK2Wv2AZS5SoGl3KzSrYcdDEYOH0Xn4SH
c61bpEoZ9+eRneQdw7q8d+V0JsCLtjBgib3mRESSuUbtHCGbkLpEton7quwiuvUyN94PQVm8Olg/
MJuSpYPlj74QhC0TdIEuDoGd3KM+dzkSL3lZjO4HoZVVvhKUdPfYLoiZ6uYPlL/EelIWjDDHqWPq
LHgyy143PpdZSBkTGtBajQLvntJt69niyLc2RDXfl8qLsb4148eU/IGVxc7pSmZ4LlaDo75qqhg2
gzS670iqOLJb9bzhrNHuFPrUTwjS8ptZxN7NoNz5diqsciuysLuVTVMhnBv1B2p0c+q35BkSkAfP
edOCW39xqx4DjerL+wTiUEdIYWSgwOxp5Ysu/A4+St8XQ+E8G7KbtfXM0CKSY0RX0E0Dx7wQ9GBR
MvO7Y8OeH0nhlaxxAPBGGlszFPJDCGP4RKk2OpakLd3WAkBZR5+AO+tF0zeUrN0D4WYwWmpJl77V
UbGtItHmCBcRiAgxSJo3qKx8CEbfcGEZG6FILjIsuB0qqRJfM+rmPBfleIftaoMQzrtiO2nFSDTj
KDgYtpZeRbqo10LWyeesHeRj0mbVlVO504M+CsyLVOy8e/CA3X5wO3WgUhmbELnM0R+iWL9phir9
mHtl/TGEe3hb9FnwVCEMOPWqVhhu3fmDQBaxifQy2U3NMJFx09UrnRN8tDb5tvSYO6l3hyKbwbiF
Tv/BNOEsk0DVFmsttgqK8Ga5qXFK3tYI7wzCXIPyWIyaiSUhHaeTBWUipXon5MYtTYP72I2f8MUt
RbfI3gFmGCKUM8F8FLGwv9IB0al5BkV8G3bY6uyEYtk0Wy1WzpmF3iXaM1u1YRtvkRfaZ1xy1WPg
DNRpNco6sDEDmt9rd1RnaK4NhjSz/zNE8X+b43/YHCOz+m03e/0texlfmm8/b45//MxfzWza0kTL
03hGUY9of+lY/9XMtv7Aw29D2Hxv8Te8P1BKSbT+BuZ7nRief22NDQwCdIItAgUsSUILToS/WAZ/
9nd/ABvCb+Xf9HuJwX67NWZrjuMSj78OCGrRk70LKUiTIUoEGU/7ifiuT+iJigpWicHSqxAQ+spp
8m5b1dNtVsp5IZ4OPi4FD6G5Xm0Tos3Rthqz+BTEGFlWRUGZPfb08Zvq7IVYgpHKDUgGXOa3wtUA
6PfZZ1Mj3c5AcUKuFvKhydDBzCsPMCQ3Md4HuWU9JJT2zkp183WWWGwz3F7H41K3ATgU0E5HW1De
6EswhmTWsDdZMHm0zpqTqhGj2jnobE1ZyW7kw8mVQcLlwZnj4FCiiL8vvNA8ksDwOXFq7VOc5dpj
WBd45mGz7XpPhhtCZ9G6Ivm+wVdJy1G1dwN+PEtL+ZKwsFYiknemnNKthy90TU2cpAsyOzBBp9+r
hvbUSvfAohX6DKubHcFW1l21rWlt30eDvLMNReaP012R92qseinvYuE+Ihy+AmYEF0AVD3TFxFmN
iM6zFPeZRGbML/m5nPKz6VafMNxLfxadQlYbfvZsaJd1Oawyw7jDEfi5tgZK/WX5oBJtfk5JN1tX
RhStU5YRbNETJbEYI7vjPSrcRIGDKgoy0fIRgO9b/NGQYo2dMzv6jZFq2haZEnrS1suewAuYT0IZ
EIyLjGjPMDBAcyF/BS/DcqAD0JurWxj0M6AW7diRRPVSmqJ5RCiL3TcOqI8aVbYBFg6nb7T2HLFY
662uvgEy03wyU/fRbuNyVyq6F6KdYEAHYMVmxxN7r7ZdNsjuh4z9CPFFxvgBRl54NIlSdXwnXBwM
XtB/1XQCvnyn1o27DrX9dR7XeA5HGSmXJG8W5CwqHgxNQBJu0IZRcDPu26xDb+TSyjCMyAY7T+0v
iYd4HWXagMVTUUNtaqPiOFAJKNDxBCQITQo74wEaqBSqP4WEr5Fz2mjWB4eIr5OZ2/pnky++bvFd
+OyTwXtZ3EsWfbeBxW6oST+NE0r0Q5noLBEWDtjvENVnbec22J2/T54zXmWyASYUFma6yZzYQFiZ
hX6VJ+Lhf1WQoou76R8meioDVBl+o1v6+NJC3ApBgfw81//5Y38VQoT9ByIjKhYWoYrokyju/VUI
keYfjoHwziUt6m0NhPV9EYLYJhJgPsJfNRDrD8tEmQICQZKvTnrvfzLRvxUtIa1B2/KDJCPQDP+i
rZnLue61trfv8gFbiF/Eqr8jtgQ7pRrr9vNPN+ZvVpW3pcTLxTyPrGGqO1jcpMXq9bOkJrSUCZq1
M+8ibaqeIVnJx6kbvKc07mg3ANepnkNqRS/ekDT7/+LSBnWlRUNkc1PfXjrWUqG6Uph3s6e4NKll
3maYyIXbOL1Nf8NVrAat3jAFgZmhvvr7y78VEy3f3JGmpHDLWsqDe395acRh4SWZcceSQo3UBddY
+3rXz9UxLpfLqQVD/vtr/pKYfrkoQ8UU7DBo/7673UVVBH1YefKOdpp8xDdsHODMoDtYsmSeLq1D
MzaWWrLom3ZHfbl7tSsauJlGv9WvbY54lRMmat8S2Bps5pm2G3oirA6BNQAmHxZkBQIQQuJX9HBz
9LlZQTfw99/jbeH7x72z0eZZbHwEFsd3OxF3dI1eOSyrotcYK4sVQ2WUzrYupqXHjMn2BHCxff39
Vd8Wnv+8qsfrAbSBC3vvBoyNNyRRViPusA2Jx0KbEWc7RfRdTziYXoRnllmJa9bJiCCMpR3x++v/
+mIisifIDVnjovN7/64MngdCkZiNux/6l+WFmTx6jOFQi3/IcBNvy6CX74qgnzcLBynNjPdqQoB1
XaHrvbjDf420p4ro8g3xklYSkML5qlKTQAjdXt5OnaYtXTpeFo1wktsk5WD+n39xMGnMlhT1MJK/
G7WSI6xXQw2467ual8R0gqxET57TSI6L1PsvXhKHaY/3kr8cS75rb4gKqbBmsPOib0m0MlEcoKCW
VkK/SLryJjEPxtDS5a1jRrlHi/Q6HzziBaZEaCN2q7k8aTaSibC2VLhJdQllN8UkcBGCRdGAtKOY
Et4yyy3UePQiDm3b39+yS/LUv3tQlwfoSJ6fLlgqPEbs29ktIZ8cuLsn7oIgQQ03O3SkL+NGdXn1
3DQ51UF3ZN7jXH2+NKjDeEY11k5s8KuLVCxOTXrs8zjTABfIOF4vsq/ff86/mQUdekgcKkw+LGLH
tx9To8842IEp7qzZ4YZcbjOKhupZ6GhS6KP/08heVtCfmnOk/OkWo5o1l7YZ2YDvr5h3oUz0dGrv
RoQEJ6vLrZfAU8svJKOi2zHUbWPYKAGCOKCZpQ9JVKzGcfIe4p7AHJC+U/dKHjojXWcG0PFVPcck
4p3R5pSnyy1qWTUoccSLFgLs1OkiwdVo3h7QlqPNhe5y+v1t5Bu8/1qLbZwuCCNXmiie3w3a2U09
ylJTeFcySkjIANKwThwtuamNbOoo9qBj8xMHT8VaWqg9fMIggmjrRSEW3Iw/W/cnBaRJJnLYEO3i
bAdiN7p9ZLe98AsRTsZKC6xgXpN45NFgi0aNhm8edmudo0OzGsNp6YR7TtSudanzZlCEpL6YRxQ1
04TOLSeR4g5fTnRy2zw5y9wtr4ckcOq1WzZozCo6KZ8E1IcbQdTqVz1txTpjHwDHf5rhYUwwUl4n
q5zsYzdFxTruWL+PJF7mcDuMhCIU7twc2T8HnJVZUoy1nMitqbM5WvXUFyROrY3AcR48r450MsrD
1F41cqiR6Fhhg4yXfFly1jvpfqk1cK8+aKku3c9q7siz6VEtHiQ6A+0QIEk+y7CnsVgNARgXz3uY
xgF/koMVs8F3h7UFzUpXWH7dyjTyaUFX1S29oYz0a8+MgjUYXO8pjHqW3ZQx4kz0lFZ2iYa4Jvgj
BMsDPgunM5IKPODWS+uZbBOg2YhrtoBMxMOiDGzjaVG4OCD014FREHkLthLiNNw4ZykRpz0rs4gE
FuO56HWnOtKUT6Yr2yjrs6Yg7W3DqcwjyqKxgmkSxhGYG6/76nI8L8kFiPQdJu0G/FAeXjfSbLYN
tO6yLgkW1vX5k2jd+CgHV61d9gFfJnC0vhXX7c5B3rSVs1F+zr3W+lQSK41cqIpeGSjqW9gHSbci
M6LAz8Pj8aOgA5EdVtY6FyRTMLByHSRRUChOYZOmceAvu1cTsypFyDisHjVsHOlpKAhtBu5XEOb+
6FDq1T0GQDaVDklHOap7pHsmUXcpsk8vkPxdyFFalQ9YRCOMCXI/Ec70CoRXfSJkwTb4uGlC4MhU
T7kLj2PZ/My07olZ5k4DeipPekgiILO9Zr7QeSAyEYNRBeY3DLIPCPl4YhMM22tQ5rTAB2fRQeE8
RwU3MSpXESL9FL5XzZ9B6Ff17DUtT9YWMw+V8jYmc52ix0iFG21k2PLoSeB5bmIzvOuBFtEymdCe
BtZISDlsKrVBnMlslKObvSjfRynb1xbd3MHu0dxoJvOQY+a0HxvEi6uaN9SFe7V4tDhL8uE4cSBV
dsLgqV/EEOlE4lVaYHardWv5TWXmnbtuYH5mOgvgZ5leHq6F6Pgv4YwQn8xaNj5SJ0BkRdRvmW5d
aIwvJB7ylTqy2FuyskVyTQ42U8xF2/VDMOuU6h7OF4t6rDGjXuZI9nDumUgf3omkbvZB6bZwqJZb
6S1a4Lbt+cfLp4Vhh8gWaae6Ldl2ylVvxdMtcRD8I6nzZnNT5GmzD0Nk2/3MExlMdoaTHMXjQCGL
PigW+h5m9pORJVSPA6luo06h+rqoJSfJvRdkM6Nz4/1NVikhNK8x3rR7moDtKyRkWnJhwu5TX9x+
Lo3Ajbdsj6pF/wU7q35OCLSAjxe30/1lozCnNSqwi25CKvb3S8X6mZaZBwzMTV5Nkoe5F87iNcbk
cK1HvNJ2GejXLZ2+8sww4tnJ5dMWJcLtuEUSfJFU64nOJrwsYShZIq2eYZOzmmPiRooeSI9dejsj
tRqwxxMO0DZ88oGfGVZU+enN1lqD5uyywemXrcrSBnr9cfi5qCgA4CyaLWsyM9/UUoxVDqkE5tVo
Te45yi3zJaKJm+1YdviAlVTJvHLxJCYbMNjBl0wDkQcBfHmFRGDR+xlUs2yDWHnAH493rjmiz/Za
nlEVYHfu+FcvFCzAhWkxt5XLUSWN8H4L2rYMTButOk/6mvaVc+DrlCdj0Ox7yGlQwrQo49Pismz2
48iK2y3DEzKSuNbDhJUpNRd1YEID5tZ0E1A61Rhq0T6PAs6Agjx7AiNILDI2ixblLIMlug+1L/es
ozb6pIiwfUxSt842HWlqux9ayCzKrJcoH7mnimoLR4BlEkgzQ91PYBNdP0tj72xT/zvUxJmfKnu5
fD4iXYclxnasQ1abiLI8AYhEPsgqBbjU4KnGkrpixkLOfRjZgl7U8qiu1K0i/OelgWt9SvWMbGsZ
zwjrQ7Sl56Zp+SSXkWgqGs6nMWYKsAR79A0YMyYfYhnC9tZTgaTPUy4PKKlNpiZQ4/U+bwT41W5G
lNBxHG03s90t8kiXWuxKjmH+gL7cejGSBPO8BmHD9xKOIQS7oTk1Fg0S0ctiWDHPI12fYq96xivK
i16LEe/B8g1Zidgjk3YEjKOkfHc58M6kbD3PwuAVDTmixkzdGPk50j72EMweS5g3xqZbdmkzfGiU
TsvG/LJsTjNgj3WVacbBcCO++4zd/lxIItJQKeTrZhGzXu5aUw3YewGOZ/O6WT5OZPMtIH+ZL1UP
KMAvFsEYpVR1r8+TEawdYza2fZsJF5dkyHQUoyvzfyiL8LJaxipiyOO/TTEfULXE+TQCmN4TFolt
hMT4zLoH8F40fjEuSkmt0a0XmHbMLPxu76lQOsdWGv74D0qt3HjIgrNjPtj8dNZHsn4QiAUYIkHK
jZ6XcUV09jL3KZlouzJEQB2xFQmXI7lJKg7+YMbE5Qb8mIuWg/uwuDwuE2sTOqw4l7EboJTAFdLB
8FJOPH1pWIbuLuPTBMu5SygE7HBim+mV07sMEVfvmz0S+eEYhVPj/jkg8jF3v1fOQGhIvkh5taTw
NtnFVWNTS7mMChtW+EyXPkC9iz1iJ+oCixrVcNSpkD9KH+g4UT2dBWV8YRdqlGQlRYjGWiTE8fKF
tDFn9MWNlYEEHPl/ExuhZs18L66FyVdgyIlHK4KMs176pC6RFTUrjIMgeVtWDBr0csz2RixuLEfO
d5zUGdS6JlC1diOT9mUGNNMuzddlADjdB/K7LN9dwl0ynJHXZlmA0LeEeEn9auiYFMoQvu221lyU
1sVF8Jz0Ha+ZUU9cN6wmdf/DNEKmj/fkLarr0Ar53nA64EiO0gTZnpiNIomUvdD8MAiXTLCuHwoU
Gi1pmgd88uL6h5LfcjvuRxiXjHZdkOz92Fk9mxCQ9lCCxmqxEKjl+4IGvDVJOHroXZXfSMP6io2M
HrOXtDBWyeNyFtUcFvbkO94nlEuyDpDccKT2h5KmiLEQZvCgsCIReDr7HSVPb2E82U/kRXOfY6K3
V6U1zmqn9Ymx1QsXrCmcezI7BwUpiGzuK8NEO+OzauYHTvZqX4iqmPysqoqroDTK754iY25rS8Vk
yCaTrK9WdsBIVUs0aL1M/sckCClEelHEnqo3S04wWZEdSDChCkOVDZlhFozaQ5hIHk+TV/wKKJOb
ZFizuqUCSE/IGJlwmmXyrwf2OPmypasjV90T2njJ4SXUqIbbcTkopyiGT6Ph8ap6UV0E5Kjw8QK6
Ck+pLNkfmMHIJ1WXxYSse2YsKy7Tb+VF75l6FT6pZQ0XWhI8EYDGCLocDEOC76oj8CYCFZuOOa20
lROgdlHN3olKRKp0mw5j5YnrUFkeKugO8cc84dSBV3PgDMZzLWzJ+tksmKc+D5mtSE+UjwNKU1o8
TJEeko/bGcemAXKv4J3Ilv1mFXgu0Q4uetmgonw1KrOi1QODp+yY95qaV6hDkL+LAy09oiHf2uEy
M8+E59Q+Z7toL0lw+GYOtt6erKrnjesIaFpZae2dtR87jJoaicbKnKeFi0PQmXXnwIGN/nvL+YbG
XN8AImj77f+xdybbcRtbFv2VWjWHF7pAAIOaZJ/JvhMlTbDUEX0bgfbra4O236MoFVmev4G9LNsk
MtEEbtx7zj456j+fvYqGkYDQ6x6dKy07QYDZmj4Pp0SmePRWYUgGMbQqXixeP3n3MR3rzdxI5/hs
tIO2sCwHzyWzYJaEnB6WYlAWJoCaQvpbApVtSDZdfB+33fgwxnB0YndKHuouyiBryoDVmd0OmbO5
3aHs8Aoyeia3Nq6RKVdE78xB6TP2ccaDHQnjW1c74jvo2vlHTlX5BA9GfRjsAXMhdZV9hj3FhIGh
qn1Oc+Wjy8fF0BaGTB2bpiRqs8FWeRLOCKYVmcImSr3ksah1dEdmJhEWXZGjSVLC3E9LwEvg1OFD
bMjsW9VM/CZRmomiUmYmeT2XBjvW3IwGay01OT+rNvjbD/qfUf47Ex6B//VFA+YXmev6S548ES6W
fHk54Pnzp/4133H/wCtMS8uzbYHZ/N/DfAyrf4BlQWXkAm1joE/z9W9nuo0zne2oT7cT6sSzi/tv
ZIv9B0Zypto+A4sF6PKPhjyvGryLH51xi0VKhnRooNsLn+bl4EWzMa8Xe88l1FPmHgP5NVAp0gUX
JIeeFrOYTunYl9nWNDP9SVdu/4DaH76mCsrm8cXZ+80U6LXvePk0rokkWNKwdBec4c+fBqBSnSH2
6i/tpSiIcBJjj5MVMXwjiMpg1Q9u90mCmEDQWvhLFZkuPslwVkgU/UCW3wOtzSt+R0wcVZ5bD0A4
fWs/eSL8YU3Mbt/prz43gf/dX30+fy5jI3TMkKlMwDevPnFCa4l2kb500IRFG2+c84cev7qz03IC
xt/jGEyhDMOPmiW4Wgx4prMv2DNi+uhpZcSjUrwXDToe+LiYxutiKVplizBwG1VpfJ11walQAf20
ZXz2QcXNWcYMfIRBbngXSYtd6p0Jw89zleVLSeQndGYkgz8GkK+aiBJvMeV3ri5x7wcfqogBJVEK
NrdGXTJoGEYUiHVo5R/fvvw/t2Qx8uNYtHwYiDb3In9bPtYL/qEwx8itVVRePne3LFi3bOvadYIW
+cPbR/q5S/rnkfCJL3MNj6mj/+o+q+G9zA3Ilku/NmneDHiY96H2J/oFdbw1m47SmVwGH1a+I4bi
vZtmuSle3jQLqtNkyOk6UDlZHV4dXkonoeMFWFHiH/9SpJ34kuXLZxBzobbEdkH9RmsW74e8GWg5
ZpX8odkVH4dgcs9Hz2nNNXpcMnlTSXSn01LqbGIf4G6NKWYDAaKQazBCbnsQjjd374wsX4MquVAM
n1g2HHy4Ls/qMiF7caFMrxMlKFvjApF58SVpNVZYy8h06a6caSqj0xAn2Ve8lySkz02884jiYZ9k
9fJJQ8er1lMcSaIk0v5H0jryey/qWJ7evsSu+OUiO6AKHXJNmCyDDpWLjunFp/QocswWMfdFim+O
smejKfP34zM9RsPbW5PxRIYBeP5uRUioXLdWia+4rfdEDtgAepvits4FZBqZD9HjkBbVEWOsXtWi
qR94U/ubkKIQUuVCuCHjEJ99mKryclgQOM0Cw4mg/wEGeGbk2H1cHOhx5bd2Gl1HU+mMK/T0zaWG
r6OfSTveAt2xkslmbXC7eV6Zg5+e5wugB/KSe4oXaM/8zO8ZzNgt1tx0ydHwF8LPsMB+rAX7M6fj
t1o1+q4z0cSugERLMHBNd3RDm15ebA1oiqUBSWiOM6ynzsIXSsrG+Nwt0KG6hvafEYN+tJog/57Q
X+a5X0BFoAtGueoXfBEyFEA8nIc9c4jgqhnI12Yn1uysZ/ZRLiQcpH6I/GbdL3ikQjlUQHVwRWsF
dhJSdX3gVWMP63KBKyExzz+OhRmf2W1Q3wlHA2EKUsPeKa+Yv/geynZl0kza9Zkf7QyisL4QiDs8
qWey02wvlKfymfg0LvAnZ8FATc9EqHaBQ4ELLQ7wKQS9/YUdBTWqJ077mSklw4GKj27evGLLHK6d
Z/4UIslt5C5MqqWHv0meSVUpd5LeOXohWI2OHM9hXcx5eNMNjS4KuhtLRPX3GOuEPX9SgzEukX9B
y1JefbOnItVOu+o08Qzmpc50kY2nIGnmfR9gfD8WbUIVm9p5dUdShHMkA4UGZ8c1COnPmtgwCTT1
GUSGIe9DiKdDs4UbH5nrlpZReBXTDJPVIZskHrlpzAN97intcEcNxL3gDex4F+48I07DK9T0jhet
G0gi3HBOpooddv02WBGVRVDils6WB5UQxQZ+kBA81rpSIbvgOOgGEgRySUNChVQFO1EuezJ/xq+9
Lm0aaow4lq4P8R40lVRi0I2qosR/Mroe8fXGrGy9T1y/8y8FLKXwVDpSS5Guy1E183RQdPTaGDFd
LIttqHo0CfTFS0yduVdMBzgURb0WNrF9azmKKd+3CePXNZfVfjTqApsqIa7s2vnLNK7AERi4bHVZ
PqZFERRHpwV/vc1i7d3OS4uHGBC2j2fxECsgrUgJYr0P274u73gZOyfyyOxs19V8gm2lCbHZEvEy
EwSSwm64KKDdh1uDR6XdhJbVnVoEPvkGcVvUbWRJMxy93uJFK+fUYauQoTbckKlAIrQzFXFztGBR
HaKE8Mu1nWWNs0mqJNzMXZiRZTe0dXCdhkPqrp2kYYddsM02zvA4gjWvwwhTaxzIemtN8Vwd48Ri
WASIIAZWxf8HdhZmKbdP5MDxwAZO0MWYGJ9bUvYmg5zhzLcvrRnMa7Lye9dw7qd8sLtLrw4mNIik
0V2IruSVFEFY5wfIBeBshUlslbTliM45MRfB6qcGMaPQ15G+d0nn+SLGcOkOWUvHoyvHZSjizWzB
iRVdGsdOk6k1DbttYiXNp3xYWvRplPZ3Ctb717qNnUMvB9pXfibYVJYoQZ2dyCt2us/UFRKjHfeG
/aJ1/+e2c/AMWqqaceGIfr5IkwOWHBqZJbo+++rZslyazXJzpukyjcoVjs9xcukJmc2C7YuHkg9W
kUZjnfEGoysER3OJYxxwcSOQGgGyKUZG1ylc/ezW9ssAlYmbAhNh7rgUn0sDVpDTMG6roeDQVTUz
+hntQs97M5PLl2+ZPAysT3yupYHjipJv0TWCUxUzJqG9kPU8OnUeZclN2UoeedqUsGieYSCWrWkA
NZY7kVDo1MjQj/HQjt1FAelErRKzawj3NlEFb6e+oQ/Cn9ms841YQMbAWupkXRagkJzg5PdJgnSS
EFjui6VtPJRLt2VsafI4emRTH1HmptAayyy983lbANwwrcvnMYZr2qRTxW6c2CdwD0F3FgJM7TdT
K7HbzHJy9rXNaV2bspm+ZXkmrsdOEcbaoB7NHgeohupAyHnxNM0EL21V0tDMZh9AkyKxpxgTulcE
j4YZYvsZ6qhZoYhstlM7xLeQ/NVZUGSp2Ai7tSOWPdR0KzKmgBekRh9tc7vkMZmN0AmObllZ+AlY
kKeTb3FLbYdlxd6mAjzWjqDkfstLZmjOrLazEW4Gue550zqkRsgWHwG76ODemCjTT3OgW+s7oSaT
WhUWU8ljMtj8qrGw4iUcLPKiY81lGdZ03rzdXPW9vhgnSQRwD0nal+rgFmMvDvMAyJe8JEvN+5ox
TnVReqN7bmhidrf0l4r+LJqGOl77QhXxPZUILAaa/DWj60T1zJ3UEnox9H7DW2Bq7vKosZKPVjU7
Pm1uKrDpodYOswvmeww2Ykm65ckI6+ErwEL0qLlUXnZEbG3djJDs5n3bQSTZJvPCoUxsnTrXY8aU
87Lw6pwOWY2058K1YndcA4oYFMY3sDbbwYdqQw64LFg7lMpxbDhju+lzgLJ78Dzc/Zk7RnIzhZOp
1mFNpNkjEyLrPo0B9PE4JAsfJyrUdRnA6dt1dh3gvUIiMKzG7hPDhcG3YEH38gGBGv3NQUSY0d0w
9/vbhhQPcsQj7ugtsQZcTTYOjK4SRzMZk20dO9f2aObeMcRIwvcaRyO6yFpjoTgo3HYMk4tOX+Q5
aHO6JVm0U7GPInsYTfM40eJm6AtMHxVKGMuL56r0P52Udzopy06B7dz/zfh7RF2AVvZlH+Wvn/m7
kWLiGBbA5DDmLnjZhbr2t1DWsvhPy8THISMBPeC/+ygL4c8k2dJzJWxcmp3/Fsuaf7AxkMhlfMSf
bAHtfyKWXXbEL3d0Pn0cy3UCQVMHba7zqo0SdoOViLAZLrsCBHqO/Pvri7Pxm9bI6y356wMsAqoX
m5l2dPKiHjmAT7kc+5CFgi9Jf5kEjHi+v32oZwHhT1+GfhO6YoYhbJt+FWNNuFxzQdL3RSpypnuA
Ewx27HgtAt/OGvFZpWPkf4ur0NeoQmpbGTM7EcF084R+qImK7+hCfBkRqOfGsIepqKKllVl2PxK6
Wklx3v3pzzUXr27+p2/Xx4cJqsCowvuJIhvNuzgB2rOuUxL4aJuk7LX0GrkqPfRnm7AN357lcOid
QJOEUDRxdtdgxOiR7pC9IwkOWLJwV/B9iZcuO/vUWnXyQGVMClHYdBIIBDXPruiT3CnOpBbpRowe
pCYrE8Nno4KHnhnRssZpMgnJ2XCdK9eQ9XyWspM07gZkDm65dfooDFCu6CzVY0iF0SZq/59V4/+j
sMd4vYg8/+9VY0dXJPn+5eWq8dfP/LVq+OYf/AqM8nRYXdxRS6vlr1XDl4Si2h4tXjoZLA0vlg2w
2AuUgOeYD2DaKBP/tWzQsyV3FQM32l+6Y17wj8Cgr1oUMDMc7hrXAlzCP5qLaevlUx3xypn9uuoO
tt1FGmVAwCYL2lxw7nZOgP1VtOU5DPYE5lf8Lp/kVb+NApoeq29xfpC30p5ePt2LNaVpojno51Hv
hw6xn5yguViJnW8mmRSHF5flN8vXbw8FHpyVFpWn6b06FNbq3rIKofeYehiz2WSKEd9Yb+mNNZt/
fihOZeAAdeWiv6ahzBa0vcl19T4fR8QEFAgb4KDZWo+yO759qKXP9WKhfD6BMF1NmCvcFL+oo+lJ
d1kuOIEB03tavTa1O2lKY4/2ogxhl6N2Wy1ZAGvajNU7auhXr5y/Dg5XdrmL2Yi/eiNoOGyhU2tN
TrOLyjQd421pgZF4+yv+euEEb1tb+uQK8x6Vr46iCHBQfRN2+xbjBsmscArASoyN7LdpXTChf/tw
r15zfCmxTDt4ZUPzZTCyfOkXtyQEctuJLd3towmSQpy1PxgWP8GuwYedF2deyNvo7SP+ehqFDcke
CoPPBOYXNyOohBQbQdXtcVIBf2YjwMUKqu3bR1lO0893CkehE4aQHIeLeF0foDNi+Npk3d5J+glU
knEeLZhsy7bBaYLWe/tovzuLL4/26qIxY0HSI/Ju7/cEaYTEbkQ9b8I6zRjuwJRftVn29e1DvrKU
iOcrB3PYExRbATfkq6VsIlLMHwYeOyv2gEdVbv4hMjschtXsg5Flzto1txIkOVN6V333tOmf0EEc
uqit9n0X9NsOLMeqHWT9bRwd4zh5brCyiWq7wx++wh0EvyRr5ncWJus31x9PAWFLniAD/Zc7zlcR
7DrNYwQelHxVd8nKWJEN0m8Nw8FwqSyw7j5CEoezt7Xz0f1szii2OrS0lyQZwHysIxIMfSd651kQ
v/1orM/LEw7V+fUYBsEU/UWRa3rWMYjGWGwY9ox07Ty9VWi2HuA5pGtz8IJ8U+VzeRrLtD2nUddn
2E8xTvagtBjWpatmKs0VGIJwE5YoTSiiprOos9tL25uN45wNFEu91ptBIoltNPjSjpbRB937pGLT
fVq3FD47x7ETaP2tvwULfNJZS/VlECKsQxGsxlycxW72wNZNXWYuMvHJmUHCYdrdDIa+qgI5H5qE
jAK0g+T2wN86N+PJfDTapt+nJTqfUExP2eTcal9nq0BG2UEDHLviN5e7t+/WXx8Q+EEUBjz1vIN/
ITiPKhKdGJaLToawAe+CIZN5tJLxvpvDmmzTwvrHjyRHpB8BQwdFEevNzwtb0I49kZaZ3rdheLSU
uyUo4FtQuuetQ3eVvsHHt7/hr+s2WRysNjj4Fobz67mkioK+5NrofTrlCPWIBTtG1YCS0W6nzduH
+vU2JcXXZlPGpMWku7r89xdrdtRhGx4YZe4DvxdnldFYx4pUyndO4G+P4qIdx8LuOJzDn49SmHSN
9MAJNLzWBJUpA+NAd9O/fvvLvB6Is47xbXz87VSLbDJfu6tAB84WTVAa/LDTNjTO0503InP2FFHR
ZMJLSgpufBPQ9Kn1H2lE7SsU+e8tS8tw6ucXBlIBB+63b7EVs15b25qmcuekl2rvjrncQu/Md7SC
9c4ddOKvHXd2j1Y5EqxtVj/yapC3mU6HfSTM/qKYZ5KPsip85wrYv/1MDCexQzkBNeur1wrMGcMI
4dzuy6grj2YrtoHZ0fYrdXMZqhrGsuzqTzm9UMhBxnTV1QnZXIlpQyYuKzri+Y/cGvvLDJfAPA+f
OwY86ybR9d1UEhhb60QcBMiRUznll4YJQ+rta/v7LxAsqX6U9Dz/r+auodUG5MIPnNR4uo1I99p1
gxs9YGHhpd/IlIBYy1wX0tO8sdriRGf9CyHc96r1gmNXh+F69Nt+4YAEN9Usq3uf4LuZhJUTStNg
R8NyAmiVGrwrdL5jMlG/8w2sV5Pj57uTDcu/vsGrp4Dwaj5wNaF4RI54WmRJJy0gAkPb3eikZZHv
2KenqXl0Kvz6cD3ey0V0fnsXBD7IPR5GC/j+zw8i0j53YGSq9qkR63rVAer8Sll1LYGdrMgl+17l
/fgIEjH+xvAe8WK0TisbioCDgaqP1M42ycFq6disBoYWBXrDDt8HB9xDX0jX0GGtH1NpWSyV8k46
2VaYKSM7I3iE3NwerF6Y5wbxM4e5qr7I3rzzJg4Uuc+xQHhM3jnnv5ZueMVo7rhUCBDpXrsOQWrI
DPGy2jdp/liywe/TfGPMIIyrWTjv1Im/WbYhRQp2nq7kF5uv9kkqB1bVsujs66h8ClA+8NYGyuAy
dHrnSMtverXAcKRFt+IiYCFE4efLSAhkB2BMcCe10X1mORGY+cV5gkLVgxuX0f81PYOIbg97zNvP
4W/evp5J2CPSR15MFN4/H1pHCSwgfAr7Tk6fkF1cj7K5Bcv6lEv9lS2vt3n7eM+15y/fVdi4mOzF
4P16TQ96Q41Jwi3LNry87Rzqnil0NlMJmsTp5x+MG+5hLo+baKopblwfHKiKWhxt8ztf/bc3E759
3iwOGqfXr+Wk072Ie55fwNc45moJQYR5MfnSVbQWcfr09jf/zUuTdikEAaK9UL28XrE9NKBR0Y1c
5Kkd91Ftheu58+N39oi/Pb+4cul8LqcXF+fPFzRVVoSBvlZ79sjt2u/HeNOXabD2Qt84Doz+1xHj
rY0x4ZQYEPGu6QbkDJmNs3kG5fv2d/51U46mh10hm3JEcnSMf/4ww0QmY6wApTm9JvE9kvT32/li
6qeIoHvLWNeqKPdw8Je06M5857F6rY1ZVmjWRY+TTd2O7u/V4Ql1ZMwGER9Nuht/rSVYj9XQRvoK
9LtApuFVnreuOn4B2X8LO5twmFxsaLMSA0mCGtHQgzENF33sgBW2tcZ2KaJ3Tey/WWj8AHArawyi
KygAP5+l2PCTSZRes/fGsN11LvMwV2EaopZP3jklvzkUEyVXYiOnDcfZ+flQYP5U3TAg3Os5LJ5c
Z5I3cxmDKTQ8zMRvX/zfHos7EbYaz/Ivq1q9UPNr3232wk7aG9r13o788PAsbTVdxH81Gq//XD3+
q+yK6yohmO1//vs3ixjVLm0RSkQkUK87FfYcRmnVcaQEFtEG12J9R2QbGaCmQrczFvA9iRt5Z/n4
7ddjfw0jw7NwKr66ajAbS1rPotkz28ViQaIpsufC3rQmLe63v1/wnHD8atWk0jAZkqCQc54HLi/r
ej9zqy6aLW4Rt8U67k2TRowXu8O8YXBd5msPif7GoyYnXcHpB2PHzrEbtzNT/+IGiD8PV+LQYzyG
sCg/2HXPrBdGv9/hzsk9sNVhE3+pkCxdZETSql0U53hZVIljelXylZy19CoUL0EvBms3IBoElLak
eCbMm+HjQepOV1EWW/deZ6P8yN1R2LvUKkZv6wR1bH8MGMsUP7yUZkmEr9j04jPyfXHytEnWxg8q
r6zpmJd01/YIKAp3a5i1dSpmRoZ7+I+9uhRF2fkXru6m8MZjLlLu+LPB1ADbSQZG0Q2yclMyvY8u
fFkKuemEU6W7TjT5XW/gQD61pVEdrDZDyjpFLfDHIE4+FMpzsOfiYkiPMhoiSLFdhf8BdPkUbQHD
lu152rOdxBAaAOTbKzUEhBP3wBs3VY8m56wwGGbSd8DnsKkLsRRXCcmMXySj34nwUj2uZ9+t2rta
IINY9PbpdD0AgbsrE7fVW9I1AnlrVoUfQdXro26xS427xgdUiC01QvUFh3OeMbqkwb4EqVht83Bp
/5nI/LNVo4T/kMZNvh7zosIP48Y98CNEVofC727o8+46hH2PIX7uj7nhm7e6ZL4bEqJIFAn5wE4T
XHX5tCsbtRtjWd6GkiaqGyNjQZeyt91s2GRBVuyirj85IFnWdq2+pJnnrkRnE0KXklGPLAW3pDFs
e8bzfIZW7j01mNvATby9Cx59RcU8r/AhRWfKrcevUjNPRthF4LTsv8yNR3ass6QMjtMKxv+HBQoJ
IKG5FkHRbi0SZq8zB9dLZybWmV/k8QXiMlj/kqGUIq1mnB2xF4YFkhJ9LFqQ8Bhi0V6PadZRVECY
ynlLbJSS8w0+i2OjXWZS8yT4W3aV0V0aB7cFiTnaG+JMmu2oWzzzcdijwM4K7Ccx8ROJfx367i2C
D1x7gx/v5rmd1xPgqE1oA7CfKV1vwyivP2OENs/LWBIRRUwLFErdPnlGQ/CrRhrq07De49MXxzZn
Ni4J/z46ZgJUeMInQZPiBJJqR+KBRT7i9LFAWvKRTJ4Dwy+4B9NH5D3ldjADGnVd+LEg4LflCSz8
I5TcctcbDfIlYdxn8INPKnSSjRdV/tZMXYPr0KCwS4N5A2G3vk1ao79uota/Vd3Ie9FR53oC4pqP
KJImo/yhGjJpfEcnh0QVqPcKv39yle6Q2RHom22yHlvihPqyKRGxr6g0FxJNlQSaZHgf9IrNzfNI
TJMzbiRekYyXKYsEIdXDJ+hq2WUzcJelU0g+aWYdSVSH9l/paocD2z/jH6rtyAOxDf+MACe6IhrU
JxKTpWqALUOPzDYzctFPBsxbsq9R0hloX+q9XMLGR0mG4cHJ8JNsCr+VeMErFP/nhuFpHMTSb6NV
PvXCONGeNRVN2gbpUsuZWumszDcLjRifSzpeP7t8w6LMkiMI3nYr0AxeWoPt7ypiSebViJnkFCfK
/OqZIfUk/d16i+UmP6t5yX7Tyo88PHgRWuZBJA6EPOXduX0WPgU098mMLwmkWdVhb25wGI0PzJmK
p7ZuPcxthbI+I+IifryrxRUZ2FiNg5JEmlhNe03Fcu9PbvqpV/yeychRQGm7Oc1Qf9bJSDgYCmj1
SBduQd2peIYI13EnxE7QfIzRhn5rajfbZaPRfJSNnRzSNtT50UFWtUtQjjwK/C7sD6th2JARUMCJ
nhUPR24bAhmNm20izxNr/NqkJDUi20hayCQ26KDdZeybikNRo6pe6STqPzThsMj3BNA8uM1DmBAZ
5DbBumA0eKzLOF/uQWM4RUEa35lFnK8qiTRopzidxgdEX3xFubgTziJ75qN6WU/WydgNF1EYRleJ
T44SmfDzRaXxCrsx2XeIgpK9aybeXa9tgUVuks0J9EF8hZam/kzrzsYfWomrqOVR3ZaghXdzN2a7
oRrdYo9LIrrK87qX61rE4oqHqOGh4urShG9OWRG4BMDE9dd2YU24c4spPuF8J2k27WeET3s/5qQS
kz6dGdyaN7Vo66+kGi3+U2+uSRdvUrJaqPgOYiz4tQbifqt1m1NtkQAz96r+qqe6/djHnNcZ3u23
yoqgJs5dzGlFsBSeIroRSHXxpwWDElfu3IC+6asguhoTjIHUu2Skfkf/6EL7q+3BcTEUDlZI4hGv
5XoDMxsqNXiOBlJdTAgQ5rAQOEGFE7a2JoLuRRU+1F4Mkll01WfcaNlG48qGBoKu2lrhnFTfRefY
W3yezWlqzXATITY9awu+PByS8cE3UtbFKEwOTs1P16YRXXVQAWeEFIIKvITEeeU6TX4Eq40+SQc0
cTbk1oYn/LP8D2Ef+KsoGnK9See66lYzzzltrFI9ThNNa1+CAZCRK9Yg4/Oj1erlLgcLAswEUeRd
UsT9BwyLaA6Gig+ZCzO79XVb45uOvTsjmJsca8UQXwGhKMnRdcv2Y95gWvTBrnwwiaC/xbXtXtkt
pniRWqTBuT0HygzCraRclJIGFG9XcdYIJ5muTdK1nswZt68xojaEZumHt8gj3SNwlPLccwZ+YzVn
t5Ts40NgMpGZB2Sgpxn1Qrw1inh6kiSvl+uwI7B1Rb9FtSviJQZYtkaFVhYGO+wgsPThrRuz5VrV
nWqmY9H3Xsx3506ajaZl6fVc7jTWrPiKlPHKWhfWXF0bTkoTF/0F19pUftwfIZH45TpQ+qkC+olx
xixgBhcDWSZVan1wI+Rb/aCg1Pcp2n0eveaG1WJ+quy0RvJhQzBat6nofiAfmwXXDC6oUdecFo83
udqboObbFT4s636GMHMbaKByifT6H2PtNzc6LGn8N3Z9qXuIWiN6kxtL+9FV6DXJXgdLnp3ykWWr
eJGfoUM6loQBPzYwMc2b1vAVa3yVFeJYobB9oqKWF+yJw10NY4BFjHxS+qba6RgIO/5n+A36Mizq
aN/nOWlhXsGl4bV57rRuRtqtjJJrz1X1Dq+KesCpjiJ0jp8IKuNfqbquN2FfO19FEImdW6NvrWFa
bGxnBNDZO97e4nytmGi6m0y3PIcI4KdbqyCf8tnsuSREf7DzyCXZoLrTgXsB0WOJ9jMBwOsWLzXy
+0uszCezi3tg7XXLYTPvyhzQr6LNZt1wQJmMILIuRs+or8pJhHceeYnHYEw68jeSYgblz7CxAcB0
FIk+9dOUkyLU9RfYFdvzMpLlKYrLaUWpTwkYMP6jhfolEEijM4nrPqt653tPRnGTmBZLGk6uGRDC
tvSsGuSye0ZknvtIvb0gvMfqazAsc6aKYGk6y8cmrCTTspiCtE+r6dEfh+jWLONhJ8ks8aq82QSD
gZIxaaqDP8xf6P8VnzCMzosfgK2VTRwZCz07nLWcJhcAc5apY2aYzqoPDWxmhVvvFDrds9jq6g0V
KkZrPzP30BDUXdcYHktdEN12ioN0IpTXHXLOFY3pCVQPblsk2t4HRPr5IUnkhzE1iz3t0pg6kFJu
VSyw0Iqco4vEp3FTWfYxBE37lZibYUdGpLnXtjVv/KRzNkPPw6jqmFTljFZhNE3eGcWF+5i6Yl+K
sdrxOLEAV6DqV5EHlTQg+Pipzzr7caxd6zIoghnVQuHe1/GYEgcZuDvB2nVWhCr/YAkpb6aeqyTI
jQQTSF24anWLQ20c6x+YUIG81zioL5uU2yAp84g0vrGsWdZqUvjcIlXrsU5bTAU4IuAorTvpUdC7
UfqFVPDsFA3lQWdNnq6EawCsTceb2bQfNQaCHY/iDqFnugTJY3sLZXdZuCJ8QEJLmeH2u4wlkPhp
DPG3vtnOG2Ar/plCj7YOzXgbizxbZWjGropagCWKh8BiaJHPx2mq+gtPQCmgRjMyHjivPNXRmGIc
cGKyl4iY4blrS7alubHEMDJD6y+CUKcfCyKH98KiAU9rDS5IM9e0NLrEgGoROs05jPiUXZ3sE/JT
2zQ7BUNi3sIkO7WgNw4hkQc9zKKLZ0qhKvGgKLeCkMGAZ1UOSp/T951WnkoPFilTHwNmpuxzvrRV
uVgsxLxuaq9f/F+xv+p7bX1E1N4eK1t+tWbvR9hWzWcq1hwgOralVCnjgaQzY+f0XbTVsituJo+K
JZ9ai6E31ud1NGLIoRwaD+jo++RkONXgbnppKnmQGbkXq9L1qiuDGAocDZOsrmjfVOYKXg1JpGBm
WIQqS6SfiyItb+zGL248qFSwjCYW0DQe9Pdc2ebXkly+701oQvKyMVdfNagATqJNq7vJhVj8saXi
4bolbHIQBOe8JQys5HkN22heCJ28LemdzfnCaohoSB6rMLHvqY/ZmWZF7J6iJeOzyPBWqk7RRFBT
VzxloCbilZp1+NlUqfU1e1YiVy7afdWM4Wc7Azq1dsPECNb1HKrvhoBqRgxcH4ARzkR5lzcjC4OK
x6HayUj31c4NBjoa3bgwgWIbusKqKnHvxF6HfwO0SfhZWPDsVkE9QqeQaZCJjYt3G5yTM+ls0ys+
JYp05FKbEpWWZBMzctAUWaE6S2ah2TeaZW/F66EekmhH8cpvng0fU4I70H7cxG4wGXtjWkoAEBUU
L2ymgvM0NonL8NqCojUPPa4SlErpEQTShZ/7to/hAncQHVfYSIonu+s4KlwVPKkDItfPf55M0RtR
t3IYTybrWS14R0mqckUqgFftkcJGa6fBBbemF8SpxyVV3gn0Y+U+T1LaPSgLYPSX2Zgdaosu0JXd
iNEi12EWZ1OrqzsxoKjgEjJvXQ9hw/fLpKAf0tZmlp4pVAz9vpgQflwEve6feo/e6KoD2hVfeDC7
7rOpt/dlh7enwON5k8mgCdc1WdT3yNTVdBhpw4dXbseXPti9yWekKudTJ2XIxfOmsTSY/1VARLgm
PLv0/mPieB2Xs9hDXIBLVkLQSp7RJHzY4HxSvfqRYBvL90HXYifpAujMmDwSe1znZLxR73I550NJ
/+804M81V9yHVHQiduv0CAaAJkrLbCVlcUlEy6MOG5afNXh/rQk2CzM8Lx2yKhvaXH4V9/D4mqWE
zGVpa4hbdvxgpaa9bfLKPDGTbg9D0Tk3ReSP52iZkg/zHA8PoET6P9vq/1Guv6dcRxVGx/pfreFf
IAB3Vafj/9p84UL+JETlhl9+8C8hauAB4fcZIf5JefYWkurf8vVF2c7UhJF0wNSPKuOlfp2NJYOr
fyvb1XK4//lv1/4DuCczNI9RPGNJfugfQP2Ra9OEf9HsJVTLQuiHrh4pITM5a2l3vxBxBKbC6x02
xhlz0P7GFy6ZrG5Lwk8+Z1tJbb8xybO7dXKv35NQ8b/snddy3UiWrt/l3KMDNhM4EedisC29EcmS
6gZBkRI8kPDm6edLUX1a3Oqhou8nororWKL2BhKJlcv8Zt1Z4xKc+ZaPD2heTw9LLsoLp7PLjdX0
/jFPzZEcPMuqDUQckJDYsOzyPr6PlXNEV2cMI7dFQsytnqYhv2W/Eryhi0KhsVHKFxmaGx34r6Cs
EBB2cxMTUrewP/VVg8CRsgFvO3F57U5jh3xxQGSXvbtdhrZ4NQ1aRL7zmNXZd/CRUIii4W6Bon+f
1cI7NJPnUg9lQ3mfZutwXpP8XywyGTFuasr8MJLWbrOimi+XScizMp7LXZat/bnbRsEe0RKHNLDW
uRLLed0KA62RyV2i7UgmRJ4/N4iuL2a1HFezNXemcglKXuNdmq1/LAr7XqH8EDp9YF1hG3VBA67c
ZnMwhDEwc5iJ+YJGiB/tqU5KONwwg/yKuqXBFyZMJyRYyGQ2PKzyYkWKbC89Q56XGd5MUR0RxF1A
DbMdz9VxrlCb3nidlp4t1k+NVzXbaUmeAlCHj1PpCVhscvxSWbUdJl0TbM3FqaNr1S62uSvqBDro
pjGQWkFckbzzU9U6eT7sUipYA2rXbDEcrYvBWPcDWQqpT4WB2cb0UIgI8TVp8KrE1eQet3L/OogD
09hNfgPnuYWjNh1K/OyPtvTmgyyrqgpTBkg3c1n19wYyJj1NPmrQPvTXzkESIU69S5nDes+sOc13
Rr5qRccxKOmUgtq7NpYUh6GtUc5zvB5q1a5ti8NXgYUnKm/MEKQX8kEdLhRqnCugcjKqetF+qRF1
u2+xvCFLC7o6NbKcvLZus4niMi8P1RuRwZErXtF7nBbNYT24q2r7+wDK4CIeJxOC2ycDWRr66AZK
3iXiqXroau9NgEYzVr4oaEJRuppS5C2aPdQsUjirMK2/al/Nd9PcrHCHs6qx93ZqwV6GdTBvmRYG
0cYYOuzN02U0npLcS/OtDetqCXEBna9yC25LCFXz1VvjZt3WTNXvqyKBiwDYvYFLjJjBU+RVeXlt
ZEyMNswVzJt1nARG3YacoK43SV2FFvzYc0SLkyP5iwEdDGzTZvKH5VMLAwq9K6Od/8rTgqa/16CM
2SSuvYW+Fd80uKPeUB/7O5rLaoPdbDVh/6bMq9XsvB0DMXM3k2kf06VSt6JrK2SvGhTSJGxGusEL
uocwVS0EVbMsOkNKI8IeWtJC8rpeYlPTz97WMlA/DU2rkjzyNSc/gh++hBbMP6A4XX8Ps7i6hcsc
H2TjYi400qrMxvghKtR8oQplozhqxOuXH1H+fw/EPxyInDgcUP/zeQjVp26fX+tfSRlvf+f/M7lQ
t3FBkTFyRP0CBsIvRyEOjyAIhKeFtzVf419HIZwMKEnMPNkPzHdtZqM/z0JHQOWyOCUFUvAOHavg
PzkLf0Drfj0KfcDuUnPDfL4OIx6u4dejkN6vAmwI1dpnQJkFewCW/jJ8bseAttw5RbpMm5BWjZ9k
B4kfArHJgcw67WJadJ4EHl8jHYW/SBD5uXNV/SRPGT0kTODruOmmZI5vbKHcp0uaXnrxNHKwrfzX
aDhGMCgD99H0RkYmmAEPRJOEehDntjUPJ1/SXGQGuTFG4VflOUAT0nyGVJSSmm0wml/sik76pha0
GJdPGa4wFshPN57kHRONIQlu0rTfTbR9NODHtw1OmqFCza4Y2hWJXQRg4CzEtN/9/7VM/elx+oe3
xoIk8tFb818F8r3v8se3v/HPd8YO/oGEHaN/XwJX/yV9ZC5PZgnLkdcFWPEPt6ifKlLS+gdtdX4d
mRsoBzpH/Ocr4/FHHkwEjaXVOCQYTv9B+vgDOPmvV0ZfDhwqD4SchWIVhMoTXAJdjqWkenG/JZT1
2Xf8QiKM6afJNpp+2/eZvTyhRJ/2+26Bx8hEefG8FyDgqrq0araZvVeGLrvyxjdqSqAg0obZfpEn
82NrYr26gEBXYhVhGs3xaGxGBxkSwFsFPobIJmQU+jeoCwG3CWNTGdNj0mtp1wJ1TLT73SVIbT22
4EQ+OB34My+c08wL2k0xzQbZVjVmnUInt0silHZ/eZD/BilyAtp0RcAISWts8T9PS9KcrE7dCeRO
utX7prppRM6ujGVCS6p1HSe/ooEb8JWzlVbld7yu0+WBIiHg0uxkaLmfCmGH+fHjS/qBM/v1gTEU
AMGL0r4PsQB02MklycyecT9q41fyEC+/Um4a5+erq+ngnN8infKQMMf8EdK58jHVzGbkycPMVHX+
XM/dwrxGDnTOzgtz7GiyAYdZh+1azDyKXd+vyfqUtCIy5p1A61hcryvpSrIjQnZeE5pxNzDs//im
3oPdoHCwyMRroKm03cRvEHuqXwQucK36ZgKgEp+8KjXq+7KI6vUPGPH3CDP9RQDQNXHA0zYcfN/7
A2KBa0qzdI5etQARkVWhx+rSCDN5wxEZyNybqas9XQYIrzD6De0POd7n+AD+Cd/3Hg/040qA3sN2
8xgnCHD+768E1OaCMEwmXsfOb8W1p5YMfaK2NABAn8cob3jiP11kzmyfUKKPWazNT3HphhUbsi6k
81IMTVsv22ZBcipnCrdGy/SH79Kb8JdNyjoTuFyYfBoLi6mB/f7ubNrIuUo9+3W2cDJ0v6H6wrzz
LFID+y6uG73ExSKG4U/Y2N92ksceEvofyAAaz/f+ix1sjlqgk93LbDL3AT0itfBAZBspq/vxpj3B
C+pHiP0TDExQqewovK3ff1dW11Y+0XF97QrXK+URkaXqsbB7YtSmR4s9VjdzsEYmLm5pWwlzhyFk
vj5lnVTKCcuCgIguaRaVwR1VILj3TTJWdnGZMxT2lyMAdxdf9o8v+rcHo1kJ9CpAv1kQp04DmhUg
HjPbZvWCB0bLVWCZlGffRwT2EPivS1E7W0hICIr+abF+fzDafBD3b1JBGmOnYSsymFaq1jO+AjKx
bGRTpAesdyOxdaY4tJwCUagjr0kun7FrQRJ627QtilKbEoeR8YGR1ISECnKva/81rhhy4z0rbFBl
oJ7R1v7DKvmnrycXKIHd6ixSE21Pny1ZnWrLoa2/Jn4KwyvM/KVfbzsxt2yqdTHjZTwEnerEteFE
KW9TV9ERMZjOLwvBMsjdeHlhA5bZd9FpQD7HH7rRDNgtgGPf3wKwGymiizcPsfgM7YfhBL5zMmen
jkXf8XSqthccw7QDRp5IUkY6RBtdkvCFNnR4/47GZT9/AZNEChHS5o5YCwoyhyCPt4losr3tNh7v
d5NM6XyrsOMGVTcNVmrRyYi69ZbXP/BAClVszXatM64R/5ygGhgBDtbnvKtVVu0GMRfr09o7cnwY
20aM90gJFPxuUmVEEFTYEFtlikmPna/GmSDNFxT4lMGLHvl8hhPWZpYl8R7fD1FR00+ZzW8KK434
lVTIrmQoA/64v+snWXKYLQ1mhv2ma6EVLLssDvhqI50Cfn11wFnUWwPQt7hG5BdBooZ0fMSCcGxw
PHeRMT5M+MdWFwl0luF8mIeZvTT7TFcWDcqylgt/7HCgDs2o12cmjRubt42WUt/Zm9qtVJ4ff94A
Jn0Jt1pBEBXZ1qTEYEE9s2L70aPRQawopWmUOxoEgn+hDItkGEO9HNLDz89oFAL9OycFsoFKjA0t
cQ6dZPVYg8FJF756VgnBkU4O9xS/raqb5xMr5/lq4BemqU/y86poB0A6VkJfptw5qBpk3xeFYDnd
NVAq3B6BXm+XOug5tRz04Ng0GSbJ5X3Ve7WU+8zRbmahYkrIOzVWQcCuiW38CZaNM5t8IHRibLn3
aEPlvnNuoAG4vDQo4bCG9TyiwYyQl8lo85NfmII1WZEWLyacmKsRAeB4ZVzub+n4OPzZIsgWuYks
UGK+ahzEx+Idzpz6uUt7JArs2hXpf9TG7Ejv39ZpXH4C4tQ443nQjS6fwmje5VVApNrnJ8b3SJWH
LfxPLmnh7vmP08DEN9u6QYJ44wbuIK/g4uO3VW+dVQj3SNHlcHn4l/s6b6PcytPrjnLW+5wOLj/A
mFwkl5W5gV7jZixZwWGeEHkLV5/Jcr0tSAHdY9bPLusTm0JvUZ1ajw/Kr/j/xvILXmCZ9cQGUseV
LMOdUt5zFIlWHTy0bNRz1jitfqXdQH9oi5gsT8LryBvRT1eWMz7IFOeHcpfUUk9ExpnZV3nFRF0X
hE3bodS2WcnF9K52UoQctyCcVss7zj68dpyDzAfgxmkwbvGDlToyJUWCCp8wjT2CyTRz9z1Woi7k
o2RlFhaPIKBuvWWZ2f5+B07e3QXlhAoTicJUCzA8GFm2YWL2CI/DD8ic9Ka2EL/vQnJ1/YQrCNKm
tafz3Y3GGbA2XdViEtHXTJAL5pjTRQ4Lj2uMjI5n08DWqL3nqrMYQsPfzkC6fQrKJnKr67qrg9nf
CGTWpmJHICbc7Honzhb6qGqACh0O5O0z3Whb9Mkxoi2Miit4QMKseFknJuiJDrYL9xxkc74yQ4SC
myTxZV4ngyWv+zno9OZJMx1SZI8tp9rnC9T8JDRhXrCHgEE2eXxRa0dF/FztcWgxf/IcQmXXANdE
hZzxKtX3jAD90Fx3k7AJuTQEB54SnH6bswAL14nPCjCbZpEGFp+dyygx6se92auJ36SEafizvo10
XMpN3EfvEKzXGWHiDjHhSblANaaLng6duB5ZRd4FywYhCPy1aR0cQXj6zeJdYOnOTveLbuXCk9kY
+GrXKmaun3DJcQREBnGDbRl5jAZoLRT6kIWr0LAdZ4EIOqr9yFISHxY/Mdyb2VxaxM4JUZ57VKiR
cUt+jd1DuJZMTmnvwbteXkofGN/VzzqEqK8XZ6obpw4OeUtUBdmQZMD0zoYMACy9FFjXW5B9VbRz
IZs3n6Jm5ubTmsN/2QHIkFyxzCawr3vcjSQvdjaspNNHUBN6BX9u6zJlmkqQcWtGGJs1nXXiLGqM
kdSmM3wOLYsJHWvsyDZoQYYsRUyTWhpxypvr+hFc0nBKLKmubfwcs20X5G1vhHK1FvE3/idFC6Zw
Lh4CqMEZe6htUqCAlRqRvK/HQb0o9ACNizYuDfcq4kqdDbKCafN3SsxdGYxWdfHqwtBq78talO3z
hAjfdLMGRoFxgFFgioAk+aSASAB11iRuZEcQWJ8mzx+v2yaJGNyial5al9iH0EJHu2e0oJK3S0uQ
nxHtYoZdjS1SXzhBjDqlX9tpwVhDLoUdhKo1lv5LYFuD+0kU/eLC6kMqa0YZsIBMVYcKnyIL/O0S
xf1Zn3CSFRu5FtO6Av4qmIXsI9ygtSHjEg2h6POriXGU2jNfjx0IBca8PqDcn9QcfKKX5x2e8H7o
uGBcNgv6rjVgiLjvgi2CjRLWu5SI8iByEB+hWvVo/ZjTeoERMjRCa8JqeR+p2aoYQshiTbGVcjzj
VuV16T6CUwNtcIB8RTt+F9TmPD9oVdj+yuj6yrh3Dbdbn3qk64sQMppoH1eJCQlI8l4gL3bwUXpe
59AcpRLbgDEtcqppj0LhWrt+WYdBXjt2spHt2jX+V6vM/Oo1sVU9zttc9EvzLaCBDYRtkKqWIdAn
Dxkl4GeN52+H3PQKcYjwAhXXuEIZORMpgcRSkXxL/EqPjTa1D2qn3lpev6xg1R0U3+Lr1uZmstuf
2bcJsE5Y99iz1EBTJoDCHEuqdADAPELeVMrdqmhqIxBrJvbT+XEZpUc2FpkTL0yLvzD7H2X5jAyq
deZRHysBgYSXu/F1+thygPM6JK7QEa4EwkAoSY0lsqI9jHOAJ/rG1ORfrE1skJKC6Ro5erykhIqz
xRANFO1hkZLP3A9erbM/sAS6cpCZtXK1izuWRXAYmjIVn72qq7gUSyGCHxxio6fXoID8Eia9riOz
99FfVPbBtT2y4Mkkd0MTFC09YlnmM4efLiJjipA5cMrOM3ejBQDWOQauXZASVWDEiSnlUJrcKHkJ
8p4bzytbHRDLwuaMnpjekppMS9CzQKqC1lVs/GaaudIWrVK+ewA3VuPZ4XqYxm1qzAT5MJirEe9S
59V4hx9QutJxMndlwa/YmRVwRRX6eFb7HMBN5leCaCTa2P3Qiq/T1FQAFWxAPpcogY8ci71SOpeq
lNQpSxL0eo0wIBa99X0wOkwct1NhjQNDU6uibxBKFc2sbQBbm+Unhi86RfrR7hFdqU+pnyeYyxxw
BDlv6o6FCND4ZjDkRAYLqWJg+/VhSUuKDiZ+LCxhJtNXMHRGwvb550qA/gU2MShEd+gPVQmfWJcM
q0AhWtXiY6dkFHorpiATqVnKOfI+4+1I7+ntMXJgWtYT5d/QP/hNhB3O3skqYIvHAcsxq72u4nyc
ktt1yswo+DICGMnyY6JEXE5nLuno+LAyYeeurFXp5lPbDmOanCnmsXyW2WMhA8jQXnQh74uGzVLS
rwOBkU5mK/stKudkKbEd6Wx+ZJDYekdTxd3o3659YtcpvuLS5HqW1dXvgYMUN7c6It46PhSdq1+R
pmx0wwufB34hGl2dqFkFpXHaWHqDOdEAAfbQ2LIgz47fTtdkHGMOzQF8GS+U4yiyQOHAkj6OvdD7
MSoycN0bkxXIvkcrwJpFy9Dq3yYradfbqfAlx6WVcF32Bj1rnRqiHRXrZN5R+mrfXo+893guBdAX
HmrbEfjKS2dGxuzv0Z/iFM1wS+aAhcqGvQCQfyEnyPZu6+q9W1R2UF2VkxWP/TYuOh/ZWz6gdEhq
pxr60mYwxpLvqtaWWzDVmOpmBVLiGTyumpIvlkHaPo/tkDpl2OWD6gkuC7ijS3ey4D6EEC7YZzhw
6CIwUx4Vm8nYlwcCIoD0ksKT59wv3rpcOJNN/SRksMzjYbaRl30eE2tmUcDo6cyni82RXKOr/Za7
TWfkHpfdz4rYX4GnjvsZWh3VVxU3Dj/F1Czge5E6mF8AyzXrLcqZJnrrCehKfzsmbdwZR18oZ3gQ
a+EMxsaYLNYfYpouukFl6SwMEx9d5Mug1Yl8rGr2R9RFMU+tL2no1tvZN1ASTtvRq8hRAq9en1h1
HXHh3FHznjUSSHin6we2kwD2xAe10apDpSImi6NifI4yTCVntv7R8q2EUiX3yaPeXr1qLHRqVRgl
XihoSNdF12z7cez0xqgm3T9CK/WHqCxM9Km6Md15rlBHjVddcXuB0bOQkwXuCvdLB5balRA5YNF1
mbL4ECXVPNzhXLN2Z/4wQ8j3ocNAxR+k4ZIfwOMYCZ0CmCYfE7jwmoJD1lQ6E9U6fsSZ6a1qxHoq
5y1toAUTpEj4B7Hp6FzZxS6IR10FvhUWRbTqi67XeYLMy1u2aGSzv1LxuqMPxndLkWSy+6ekqnik
qTXoS0eHmJNwNydD1Pc7YKnaxUrRHOEX14Udtdi5Dlg9j9HAaiLvwHSHwki7lclA4lT5s1PPukJn
4q8jR4C8LmtYWrnelR93jf5NzwivZazAGehIxqAn/UCgfcgjB8X0dY56XWeOiYEA/NZwIU8HYTe0
3O8fvvK0q0abCiNcDzdc10J04LTPuqgKUaBe9F89MenpzdvWKIDhc3R9fHe/f5X2PrAR4mRgxGjq
pLNqY3+6jnQnvqZupONTLVwHJ82ZYE3s+vi7fnQDf+0fW7SOJbx0mwGo+H0qBRkCiXhUt7/OTomr
6sWQaNDuxutdUDYbAKAWZ+EqaoLGgL0gtK5hLBofLZDepu6mC6EnGwElr449b5H55+yjamNdIlTS
AzRyKQWoov+0047GB8prboAEIeW4beql/AWRNbcRHsUIMj33qTVzHRxQuizkcKWE+nilfttzaOUh
nYqgB2N0LDFOngppFLBNEqjnIIERthyjxc+mJ2uV+hURUTz9ccudjlAQtUI6BOYX3+mhv3byjW3T
OX5M//5ZQR7h0/uZl+12SIns97ENdnbZRgH5PsnEws/fClua7Q3RDn7Fx/d+uiOZmnrIQ+qpKq8b
BPX3yzxV/TwC0nf+pidB6YjBFV0qv5K6nP/4m05XGZqbyd06CHGjfOGcNq9zEkNo1pn1N0gpmV/1
qtAHVJpRqR3Bsuis8eMvfE9RZ2gCWIK2M0Nejwkf7aP3t9Zn/kowWVpE35kTJTuIzzrMERQXnmvU
NoC4MB7E1CvYyNzDyG/38QX8IMH/+gaSaoFeRB1RSlAVv2kxUCUmhaVkBWTIXOIK9Sk0wXZ0PZIg
O7ylLWOb6NQYYTYdv382xQ0PqqazK0UPavtselucMvN0i4fWPxIlNFcDh2phLfyKI6FDwszvtj7m
DT44OSvvidZy8vRhOeKzPdbbJDJ58bGjZIaebXsJ3/PFQkZ9QoIhp0W380nm7f4sZbSMlUadGzq3
AvGr0y6jxcOWNjJ65TwzoVJyG4mwBR+vsCnnsuRbg74jtSdq5rmtk6YMhVyd8dmWTpajrMyIJGYH
kZT2WJy1dCbtcR51k6UC+vcHC5TfNpzE0AklBEyibDSkTrf2QGWRGDhXfqmTxiFnjVWvSyDoFzoD
+Nmy/viJ67fl3QMn1KICxowGEQ5QdSdzZQZlsI47f/oSxEL3GAGZi/xKK+/lxrXZmVxB6BbBQBE1
W5FOCo0Cc+0/DYpO79xBhcwkcmo2F+/cqcwKuhbVxLNMvuQ17c9z0N19+Wjnk91e2l1//fE9n0YQ
h+RMOnSKBLZccLnt96+ZsEzcslXX/T02OC88eZnU2yLLlM6sPv4qrZn96/ry6UhwagFVyeTNQbj6
/XdpwdiiqEb7Eci9if8M7cs+3se0Ual002zidIBKvJb8S9KwYV/O6GQ8kQp7mHQq2rq0YCh59Pxe
TU5BHmqtrk7U05gKJUFlcUHZOUt0W2s2dBvA7zENTc5GX+g2cV4yHXkY4Txzc0bucRbFsaEnReCT
dLymIMjn5swwiKPFvqrN2H3TUH+Z/2/8rf43eIqT9WYN0JdElhflIokS7+kaeGjBB6XAx28oYZXk
3C+jihzDDDQQnz5eb60P/n69CWCeFAAusEgjjp7s56lW9FQtN3pASeHHdw0erdN8bHSqPxDqCUFv
s/cCkA6rUM2V7pL+/KkdofOmFAgmi+u5UvczqQUVkc5Gi56OgpFnQGgRbVQJvMlUlfl0WJyBgmmH
YgTlcYr/MGXJz8Ef0yI9RDJwfubdWX1z5c/GutQPfPUyvsX4MR2Xb62J0aID2m8NL9FPMrPIWqZQ
jgT+egstUDeWf47QeCPZu9B0dfEcobrJBy5WOdEC+XhJ/fePT1u7Mck3teQyYD1tf/d+Czfcweib
KnopRkd+ztoKzQ6b8ehR5L5y6fEn/T525+Bi8dMi2oKfro6lnRdPIy7n4w96BEPT2AkDY/G7EIXI
5jGifu1ucWEcE5TERvuYBtldyajtZVSQKEPRYvi7YZYjbkYvqi8SDBSvOJGSlWo9QUzA6DLnr5U5
8ngetXA4MEyGFLula5g/AQUERd4XMw4PWA/cupxKGLdjMHwll3bc9mppdszEi6eEGT62njZTgkz1
tPPqfGKE11vF36AmoL3MP9xe18bEpka18sHmfH5WCbSpMGpFQgsj7rqDnVXVwySd4Sl1HKg6vmnA
5jHo233BCw5/bEO1nyCHdqRFwAWzecj2jAkWtUHJRswISgSpEQ5uOZ4XVb3rp2CkYZNk2V+DL5D1
8KMBDvXU1g9rNtAScy0DwRXDcDfouN25/WJ+tZe++xuEt/sItxdhvxl0fy7xinDTJb34eEe8D9Zs
CMbKBDOPVMFFSucUTgOlPJeNF1evPC/Ic3aE2aAoamQSRGuKx4+/7P0L/fZlEqCcPubJ4ZyTYB2t
LqldG1SvCDCVYIRm88Gq6K+GZZlfja6DFOiM2vAdI0I8ED/+7t92/o/bBKvDyEbzPU6CyeB1QZ27
bfnaVNrUwylUPiNgYgF8+/iLfnzSv47hH3eJcyrAA2195gSnRSTeM7k9gpV5taaad8b5odqMoqGV
buekkPeVXUb3aRcZKjQLL1BbZ1RpcRhTD8UQ3KSQ1Ul7cdOKNjivjEY+ct525ElD0T+VJckLjjQl
sqK95d6ZY1Z9h4PkX1a0Z+9Ge7H/CjLq1NCqLROCVx7fOCWOjKEhS0H3JmcWZ00BjbU2WF6zGuHz
rBnavRV75rM59zjZ8vz+kAudgPBYEp0GkAaxLhBt7NOUwDJkN7v+sr66g178JHWSA8zh4jiv8zMK
QMUXjFPm7YA0LtIG2L4ecaP0qu3HT8bT0e3dk0EqSld1gAEBjkHfeR/9LAQGGB8k8jUeGBzQTmvz
cNZSrtuOKUm/HbGKOcqyByOPJ2TJtKcujzV9q6tRCTgqhYyNm9WK3aODxAPziQi6Xko/fdPmxhUw
e3m5OMsBTx/ngR5ocVMbPLRQMBhbNms/M3bJ8PLaSIX4D2kjTLjJTb8vIkuvHYleRU6n+JjGtbop
vR7Bgzrqhq9LkQzgke38zqh8DggxW9PesfsJfmCbxg9TESTZJmlMbiCZLWR8+pgRgMyajEEIZ+In
1zP8yzRZ3L8sutoRojG5N/9h2+u1O11bFO0p9wXVrDzVS4Y9x3gN12B82V3v2mic7AmDmAUr3aYy
kUzRDNCPH+eJWiy7SlJmgbrV0HQgeKdYcbxHirbk6PyWqcw9p20GkTIaFuOCRmW2ZxDRE+m9uH1V
jlk8pfHcX6b479wZY+DsP74W8fvWItUkfNq+jZ6bdQoGbOH0oPVSVd9iiD2oc0EI+rtGNGDcNngc
ho1p53Q4yhrMN/5ZUB3RnvCOCXDYLX2SALm+Gs7Ntq2F/Jz2xahbv7TQK6NLrnKRdsfGceZrMSTx
WYw+gYtAiqbsd/CJoJMqsxzC1sIy08dUWx0MlmWf5b1xBaJ/5BcmaWBIlyy3C4JHKJaiDrKPJ05v
WMNpflky5iWjdMoRYZymgBI0ThkzXIaeT95IaUou0n3q7bk6S8rCacNWApdhJzIu0iKz3a0TpBUj
VxB1EHFn5kq9KIp4g72zuppQ9MWgPVVo2LN+tYXYlZzag4lX9F99W6efh2rqv7upDRGoGzN4mB8/
nd/jDzslADQHdA2ph9/6eo7NJDSfp/wbLAYTTjDCJ19BeSxMDXlk1FTyde20XnplfF0QVEZ9R4wQ
yv5wGXArTt8RX0OQOfr8wKU38D7+gJTqym6VxbeoFMuAqjEPRKDnUlymhej3JsyDh6athv0i8LZT
OD5+Sfx2VOwT/Ln/cDH/5oVFJ4PeMqEDrGVgv7+YtRyQv5nz7FssTfGpEVZ3jzKHgWYISQbn4nA9
FE1/rtyqPCtmx7rqKwgXoSz6+VYb7wJIrqbxEkkJ5zvI+cYL/SbNP/3hKn9LGfA6BT7PKw5mmqLy
ZMnGMlrKoHGHb3S9m/hRq4p3GzqJSzh0JlbFYoSaN3UrdGy/9ervCfz0PFwjW00HR9bdkxcU8aUp
p/zRxtaTCQmnAMbtbcFyxxlGqA3j3rcH/b/spIdFfft//+f5FbcoBFcoUl76X5lGSPWx5f9ndtJ/
tTlYoOfu97/zT8eY4B/CBfmLmDmOF35gsml/EnUD9x+EVVQzMb31QM4HJHg/qRZQkJhx07F3sRUG
9q3NZP7JTnIgLiG/GsD8RZEdVN5/QrUA3v3uDdYtSv6hcJIWEtxcKRfxa18Y4IjtKntwz7zC9zdg
8MF3VP14WKNkPscRDp85FHOWDapZy6tXd/LSy90GUJNlTfd1PZhsW2U84+FpXuUgV5lURs6DwMM2
prElqm3cufI6KcbufsnG9IGBeXHIGaPChRXW37WKfHgVMjsH3bXrl675SossO0KjaHHBzRgcM6VQ
64up0AFPo1jQapxz+xNdPkQwqqK6iKRTHAanC5kQVVc1Up2bADO2rZGVybk1drgkpiVyAyXCD1vb
iOV52QxIiUTFfANdt8A8z9dk/BhlZClm+44RanAN1M28spbUvCIBMjA/qJ1mTyQuDky248/aD/Ma
i7xbaxbDVWSjAmSimGMJ0ChV4wZGaFLzfidd0Ja5i9j4FjjqTUvr6BbKrIvDigT/43pzF7ZFOhy8
wlSv08SXODBjofNjllkNdf7YuBkmiXPhZgdVztkRTSOcFdypRE94sagG7QHmZxrdIGM13fV1ur4w
UV8+4x3j3MU5oG1nydpr4aCBQqMt3dAKSfdN5A0X5iyar4g6zOjrxnKPouZ4kFbObaDDgkV3VRzH
6odjtDu8GoETpq0HGjNQF3YV4//LcT6kIIZys662nRdBQVYlBsLGWZFL5NSaev3LBZl7aJrR+44U
Wh12WZ9e9MKdDvirRWd2mZS3TAZWex9Alj2nlRwZO8RZhgsFTO4pXtLgi2wEpOlUqPNIiemTgsf2
EERuCitUmFdTZ4K4G1on/Svq3e4yG8ziE4Yh6lCS3QXhBJYHQbJCQj4pHOduxY/oKkYnYg9eBFlq
Q/lUMKmyaAb0aJiknTNeCgZ/t0HLXqGeENEmW93iZZhndR0JURyXeXAuBC33Q6lE+mXwZfq5UYkF
oEB5dyUIr+OMduM1s17nwp68+tjiWXLTu3X3kK1OsJnLrjgrjQGpuGiKwqDy/Gu7UfaXitb7VRO7
+CrS2DlmWYHkepl3BXk1om2Fmi7sZHLZjk17RNR+R/7UPzP0MBEBmnNrZ6tIPjfO9M1r5vIsXtSI
BreWkQLCuKcjgZAj2g9Pjpu/LJOjUEuLXfuL9KuHGq76U9cp1N5MNKjqRKDZhy2Qce4ZTK5CpnDm
dTJSfSMpLJpnhEGzW2w1EBuDehS8pJGfHKqRvxSvafGIXXYJsQqAsUlD/CKLeYiT46RnYijwrXWL
EjX2rv9KYjG2qBRaDwBPzmJ7Euf11BwYIgJFENC5w7TI8js60sW9FxVHsUz9uYjW6szNy3qLUQAy
HgTLL30dpGcSLdk99O1my9GOIEk1Z/eqg0q2Imy4cXIKiDVZcg0EyD+DKpsfJXXmnbLLesMDJQVs
k9zekjyoW3jKmBOL5qJpGQdvgmDv9Vl5iBAEvWICimpncTdCkPxs6D54LhzrLjNj51iBve2ggnGa
V+bYvkAv5kpAtU7mjHKqNeEtW1iDgaOm43/uJRjPUJlrkYaTXGqgDkt8s3Z1jthar9UrFw8z8XEW
GAXTlQzjaNkN1UoCutbDgJ5tMD7GK8KJYZFTexdt3BDmqP/CQLXmRawadbVUkbmzLONzhjKNFp/D
TRwGNtY0AuBsABME0ZD0r9yfzLOCxvoOYHwT2kgTfC1EAhKuToI7r/TFWdch7heujNvv0t5AJFH+
N3tnshw3kmzRL0JbYAoA2wRyZCYnkRKpDYyURMwzAtPXvwNWlT2J1a2y3vemzFQmJTIxBMLd7z0X
RFgJSVXCIdqTeuTeik4W2JQKU1wPbiV8NywWBFxuLrcIO7zPHm+N68WK4y+tayXnYhm+MkSQB96I
QEjTbrjuIivhVhrTc5fK0u9nzTsXympve+BNlxRZ2WctTPLrLoMzCN8+wlVbRcFikAHG4NX8QqPM
OEjidLYg7qodDCrjx+JE6jLSnngBzre+XNRiPbH5Tx4RBQ75RiYZBo7Ui/YKPTTSwwhPrB7Gt/pK
EB49C4pc1EyfhOLUlzCTAhDG9babDPfKJfowpdcBHg7H1siNpo++pzGj48ri8Z8jU+3LZOpXSWz9
mKtwn+Bo2KJeXG6zwbS29YDYeTP3YknRvJRAaaNpJ5tquNaHyDh5tLW+jo2RBSN+FkTEvG4THvGr
jo3hgSk5gsysab3nTMokKMpRPOVhGx5YmbA49UYwQwq5XcjI+FbjIjrVvavtkI13NzgF8yOUrHAn
rai7y+fRfWREG+500YhP8ZBABYDmpvnzrMmdiRDoup0buEvL/E0siuWf5syC4HqyIsJMRj1YqG03
Rqdd2aUwaDKUbTJRKoJmLgiSLkHfsqIl4o6B/uqpTNPoQdlsRIAvNPnsA+Do75qoyQ9VzCO9mWon
YwPctRQxTug2b15bZ0foz8bGmkbtnBgFAL2yuB1IED/0tnq2WzuCl93hgXbVqF6zXj5jcXgRoXpD
v/nsVtN9qS+Fry0jXU6zKY5t6cxbZLQPRhPVpzp2nIcBIOln4rzKb6TtTV/Qyjy7A8xCbvUEo1IG
2otfoU510zUD+XAS8oK8sNUCdrwh6FvYhBBXvbVdBx7nCXt6oMZJubdN38yYa2T4ppLZBOMxjFw4
bUbVudOIEoa9IfZqZtezxzxeXRJsGtVzzQLK3msVz09htmsQyhcnMGNtsPbcAzZ52ZUezeVJtYnz
bM9285XmRZTehvTorpzY1tuHFXQZ7mGwEO/kT924IOeM4Gp8x8cN0stGI2dv9XgAYltpSVYhGkrM
oNTEvEfvBJFXdl86ANPokaIcwgdXso+sL5NmjAeZ1I4/F7265m9OOy932E7m8SlprbPyDHi2Qqvs
TRbxltGcQTuwF3kslzjfxlS4J94g2qcYft55cnLdx041Xw9x1Fy3XM3T0o+bPk7GFyvz5lPrSQ31
lqb2hNbMhHGu2y1zMdQGRkB7lSRHKiLUT3MwVGGP8BwbG15gFJPSFjgzrLsCpn+QgnE4LhYCYxWG
kLUhfJ56EZ2lnuc+9Pn6HIeyD+bIab4qU6LQJCJ+nzRDssNJ4W21SITbNskrUghgQW8qAuY2PfpL
H/sUKWWihqKVG8XeFqF4I7SNbXSNBXFKiD419e/Y7aX7pROKMvSbspwmsx/Dxlo7mAyGE2gk76XJ
/4q4fyjiGGyueIf/XMU9/KAnwnzjx89l3J//6q86Tv8Xk28aLWuHgQ/7q4YT/8KWhFkWYQQva/77
cw0nMekR2oDYhirrJ7u8af2LC0xJSAGH1ZaU4f+mhmNM+WsNt25jV44FnWCESTiWP7QUGBuZWjza
5ZHBZafXe5brKB22aJTZvPcFpqgN1kJjPPfGPPsFYNVA7yZzjx/UOTSFBZLWDrtiyxKlX3eNJR+m
TDA1SQTlWyTJwBlb5BORnJ5A4jRNMDN+efF4Ro9GLXJfefYIGTOytk7ofFdl3R+BO0Z7m4jmQLpE
w+thxsZr6dV+Rv2IjtG0qg38PQiQcVPQt3Yh+6Vz9WTVjftStl1xVOgGd9COd6pznED0g/AHisob
nTf6oZyT/MGIzYEpAjJZoDKGrJ5i/C57Y9CWUzfQQsY+JuVr6Dp1vAFInOMBbKPoUrVz/wgvwz1P
6SLu1dgaQZkzalC6dxHYFAO3iKKvedyte95sOGAkA26cNCEEKpI4WmA/hzFhScHjclehuuftYZQ7
SWA6UIBBv2EmdIrKLLDpRt3CA6CNGBq4Q3i1bvOoA2+YNfanVpjAzxtL+IKZ+RlDUHdU3aLhRFr0
k5XF2invoMhmRrP42PCWoEtFdWkkY/UtZAMt3YyjetCT2tpiZXfOUVjYe6vWi53RmDaf2i139WB0
FyfRkGgq44HosQlNp5LrnJbBrJN1dwtxRJtxlvlOqmoKtHqa760kdV5VOPl1OX8VBYARvTbTAzRR
Y49CJ/w84JLawdiR391EZvNFzUZ6iewi2+RAiBh6TX2xdYt8CJLYdQ+dbNtdw4IfoJs2tnA3jRVQ
lUNvar1Xty3Htwgx/I7CA4NVA558y3Nj3Vnz2OXnOa2ZG+rpI5uc+UWjbY2va7HFBbjDcOVqwAqr
QnCRE4/9Xx2tY1wjhGa4ZAQOCVne4FWtLvmoP2I+qnvawlZzICEhu5uqRjthhBhuMFp6V1aTSLCm
1NpEUyDncw5K4x29I5yBFHoPNlRG4s00nmSy4KgyBm+zTK25A8fn+obeRDGoaaM44DVJ/XIBargx
LCVKH257EZiA5g3eOkTZdzqQ9MlYiltNsw+e3WSbWJXNpZXGCyRZJzw3qCniq1rPv8ikdRjc2PtQ
c3Xt2GELDI193ptp5mwGD9HrtwU5Z7KlMFjgMU3dbacMtyAPEIXW2cI1W7q9erTrybxtXWDbakt9
/kD6XLr1WqVvo7z0TmPlGMXGg886B6gH6vsaeCRbWWhR0YE9Y9Y+GoQfZFMAbrrs46CUTuWcys52
Oy0o8G0K9r5k9ATFUC87vJ0lePkqCsXzEjdj7wPSiK6bmT77F6oEo2m3nT3rd8TOqfA7+3pem8ni
bVjhgC7hmtkKVX3izrWzjevR2914raWThDDkDNxET8Pb0cIZ8XQ5iOpoV/mobSpXMYzGEgdUlH2P
si5Idb3PxVzbL5nuQB2txKxHRz3u1+E/sobbsnes77Nl9tneCCda09RjThkMWuIBBdPDEC23nXHI
JY9auSkmoNjEkFSFT1UOqlOMjLlY+zhin4VMQwyvY+5RREkK2Be+fXXjuLNRSX+Gj2X2V1k+2iKo
qkHbRM7kRFsQ2vIGBfa0s62RP4qcTlRrc459Cdr8IR9d4wo0XNcCH2up15bCG/cI/eQFkDxw48Tj
uZ/sMLCz3CLVXJnOXjFG2ZNJ4e6ruM1uVw//EmEBYqhiV+cptuOrsK6dXTWuMrbcch0eqoGtZqCw
WG/6VBon12n3tlYyvnV7SGZ6JJNtG5FCvBNOIj45ORWMNOjk+ybeRiTOZXntxKq6dwcHo6lshmcb
nP6MeQf9xVoV5E2rB9laKfTvRcPyXkAwQsB5SVHBO2rtVFlyN64VB55oig9jrUOiBSvQJFL30V6r
FGutV8RaueRrDQMkX4NBNovTUIrw27LWOpiHgs6R0ZGlMzyAoBVPmcPEuis893nQGwqmfq2d0rWK
wmyzXJjzUho3E0z3cU6/xox/T/ZagVmUYv1ak03v5Vlvxjo4tLVqI+8BB4GXptsYJ1GXlzXurqon
bXZgc9qWy96Gs0Rlo4+jv3Ta4I9rjUjfl3KxXSvHxGSJZ3JqBzXZnZtxrTCntdY01qoT60h8W6+V
6LDWpBhnor3kB6z0bEpWnaYQSyN1rPle0g5rdTu4Rn9BbKH/GJRR0bOgCs70UD/ItTJeMcpbY62W
67VuhkJcb2n45tfZWlWrtb6mnmtvUbl6ZxzXJf2SMj1n8ZTsYREO11kFLdg2cnnIKdybtYIHZh1/
CdeqPgx1wl7TTrITWIt+tdb/1doJ6KaYpgBOHfcWSdu0R5TVvpBx4zcdEH0iU/q79r21YK1dhgIb
7F22dh70tQcxdhGF9FQICuZKHGMRfQnXnoVeFoLNg0P4lTbT0XhvbgjaHNPa77Bg8F7gYYkr870d
wtu/CSbNrANLj2mXTHr/qBkKP4DqEMrgTZy23tph6d6bLQ0sBn8B1gXSPzJ6vwFtRSCGyKQe0VwR
yJhNl4e6xboCNNh+MSaiGiYLR/MGgDQrQduSwM5TJefY+WS2qRvxyouKJIofOjnXyd3/9vdln/Tz
P+zvgQ+x4/3P23u8reWPb33yTf0y2/njn/25vwduha6VYSr2TrlC5JiT/LnHd8x/oX12BPwYHA3O
z0gssKkCowPqVKqCP4Yxf81pLMEeH6aPa9rsmpn86P/VHv+D9pmDIPIGpYqeXndQuX0UnNjAIT0a
CQNQxUiHaZFQN2M4wn7QP80ye3URzgBkX/ptCVbCz1LZkTs9ZydXB4ssevfBHdzshLc3u0wqPw+u
1SHqlLSdW9ZlodFcSQeP+9ma6JqUy84yCxHQDTEhnDTeriZdzvdQbfrM6e/eA14EeCu4BG621Rtn
2kQ6x6QohiOOCMoXrNsB2Jsn9uI0eBIYxXWFAcBOXyH8iyAv+OuZTr+jGpz2WA/tE/zXGkX2YG5S
dNnbInQ+I3a8T039dSAxin9bP+VV8kaJTOZz5SQ+ldmdjrEbCxC/R9ZTvxVt8ySBsWBdJ1hi1Ph5
ZYTICByo4LXObr11j1GJdyfsODWDF5L1USB4TLM3dMXTRpIJwU6iBVLb8KE5yQgMQ6JHfgKnQbhH
NsRdELb8rYEXoY8okF5uiOpL4ek7pFZb76qcBolsCNwaMusO+mW/Xf9laoUu21SV0iBaG+Uzp6DO
zX5r9/pyF1X5nTfnwzbvOGSOJ+TKthq+/kgeiWr4QuaaOMKY9zHrVty2s7Z/q/JtBiyKnqI1fDuc
aRFmMwFljIm/hbnGu7z1HtC99luzzDGggzzx8c1ygYmWYT80MJYikPQhdMPs3JAx5iNAX3b1Anl6
dDl75rpCj7YDn1d7eL9JkmZmjmA1XVA7BP3os3lXUBL4rfAeRiZdvpGtgXLCvhsSvlSUZtaRSQDw
Q3yDQRUV08nx4NMONf8ao8TgC8+5Tjo9w3ndGVtnQP8jQ/bii8GNpfIC5o5tX3M/v+G5o7to8NXz
MXkF9sS1X/hTGqIAGnStDMbeBeKD3dIvCs4SFTH8GYcsHdF0no+l7On9egO5RhVC29vvR34vKABv
Ndhx6Rsah0q6+Uno0RsPOXc1vRo0j9ydrsOtUq3PQtT082Me80ccla8k3nH9J5Jd6Bsm14rThYTj
YV648mPDc+JASD2NqFkuhJPVsIa6JwcaGkwQrrCruJlcnsb3k0HsIBsFjb9aZ8VrUY3GNhSE/cAj
srdWyE2bZ114mhkW3RcduQBoA6jhQOH6JpbeHRAEAy54JYKC+I+gEQPfIYq7K3bq5HZKA9t+Qz5H
0y8wgh0eSkZB52QkEoGRI3dZuYZ3jGV2canvA1OwELgDnTp6jvlW8JywRU3uhti+fn+8TPAJB6Er
YztZOW/TamXXK6Z9iHi6wMLJSDCHKIn3IH4XszSPYYay5/3aIuxZfYOEyAzhuoRwC5Q1QUom1HV2
2Fy/xcmWHd5Z9lfssrczHuUdsuKcHHhu5/cbYL3DecTvEmsp9+bMMuaRP7+1Fm85vF/mXo0ryoLb
iNlxvx3IvHmBBaYd7Jifik2PNrDSKb09k9XLTl5pzHIJ9OyN+RbaYJOnRwCy8wuzB8hb6uFJtKo8
sw2eru3J3rtj+gq+YUaVOJbnMDOyLQ1QxBmL0A6RzXNKvK9+hgzt7RzJTVYWZnnWOo+jA+1g7S0Q
GrA46AsDr8na4xMjy4bd2jnUx8G3OlP6Ti/MAA8x8RBG1x5Hif7bKQc3mJJCHASQuK0GF9F3Ip3F
beTSvRvcQ2XcxXShcIKS4lT3LCb4gQffJszEJ4wo8Uel8xQBECBrjxWscIiHeF+bDI+opveHdkjk
wKxQe+Cz41u75ZZobevOmNOZzCfN3djM33jtjNxMzUSQCf1gP6tyEaDjK8+TtKZr5WRvbG05NfB7
/fdzLT2CtrKCj1Q619UqJbvcqe8CDf8PZQl7Zyww4S3RJEWAty7fu2Hz1jj870KlIIRsUjQS1hNL
y5Od3rbfkDfbqMz0yK8a53NRgbzOtPhWG9U1O/OUDBU3Os3JROmm5V2uB1LNYoubg1iDctLkih1c
vmZ2XgwbyY5Abj1X77QNhJD01UhpkTC48Wy2ssaDHWV5gD+lTi9z1KkTtm8uoUneCr2iSLfUNhUN
JIwq6W8pEfG+AZeiYqGhALHInzMiZafZa7st47Ba92VDO6IO1YtGXtz3zhu+WYkgICoyp+zNbUwN
ZCU+34VoQm8aDz3hzjuvyOCKAE1rTJ9IFJ751Bq0IOJVFBi6G16gAixURybu32tw6K5zpGrsigO8
h157Arcz+LGKhhzgv2fiCW5zEhSaOWuSa3uQxryNjDLU7gmqZD7vyIeftmK3f+gpfw4+/VUO9b6v
WZ0upkSnhmHwo4I69zRjIVZSHZxkZspAKBGULpclyH2AsAOiCSKub5GVFPz+uL+Kxf48rsUklnHZ
atf74BvwSAeBvlCrg76Gt00jz6CZZN/LEe0UcMq33x+NDvFPOrk/j4bwC62PDr/zoyh9GSPNSpZS
HfKZG2TdCXgZQoeIwfofv+t/Tf5/KALIGXDpi//nKuBcqaRLXsqXn5v8f/6rv5r87r9cLhFSLaxX
DskJ/18EINYSGGrQSeFE+7M++EushSILkSecNZdBFepdXFZ/irUMPnDVaGJRQdS7shn/myIAiu4v
d5GOxc1CDkYv14ZfD+HxV60WObWjqhLw5nYZksiZppp+L+Jmubg0bnZVgz9wY6NheO00J3zgVdMe
56IMT1qbkJ/ZGoPv5I5+rmiJ7jOLPYbBHLkAe5RpD25ddIETk+7K7J93HOCH6QYIlvqRtuwXSKXJ
P1tGwza24LUWwf27VMKKp6A0nCFo2Xz6eiTacd8X2nKomkJ+opE0/YM57sNTyxkgFNywbE4D5/Rv
Bqp0RjxaDXV9nFp9upVhB75lpiQx+n79XXzvn26Rf7M6fXhu34/Hy91EZU+29d/EmsZKiERbXh/f
9zkMPV+xPA3o0DgHvz/Sr1Y8dHhcUYybDhkX2GspQn+9tosiJ7QjoOhIdk234hLnjTfb2t4F5fhp
MHJrP8dpeP/7g/6bn0eryaHs5WZyQT7+elCSX7qxKJEiKbmKYjTFxqQTgAQCNdnE/v73R1upzlTR
vDbBff56tMhzySwoUoIGxQiXq2wJqJxkq4/k9noPvz+W/qt8/f18gutc2eugD/6uTIYBwdY8E8mx
iafchLdBYztoGhRDbqvDhpzj6UbR/D6PdNIOS+4g5Ug6tvq//x5/P8MU60AQLEHsNRv+D5c11ztn
xs2SHhtFmlQA6rgjxDYMHzxZs+H4/cH+fg8hKyZ4xWCq6FrMHX89wW1DrFffyvRY68ty917B9hpP
cB3XWXycu4Smo1OCW/2H4/67H8nLDTWzlJ4jPzrDsyglTkqSSFSOzVBTU1EFmmqETplQ6f7+N344
Fo1RPh8fkmBRxQD13if5iWNgJeBRhhilV8K4JcCGgji6Fu18FVHDPP7+WB/W2/dj2fRuiNpxhGV/
tNinRS+1VuMeWuYFXUsVOsUpT8xBD35/nF/xBYhi+U02IGS0wO+3q/HrdVMSQDCo0uQYAulHRjSm
/ChrLg1iJ037U5wkBXEyBIkkm6Wt03Ariij+Bxvsh3tn/Q5YiFjo1hYY6vkP984wQx9p7J7vMHRr
b3hoGNEtWnQB6VKggnQJD5Pm/A/r+fsp/H+TzftPX1XOct0C8g59t3f+dDmHSA7VEjrJMXZD80ub
yuJE/3++hu8awwqry27Ta9VEHwe3o+OHI9niFD7l9F2XDBO+1aS2nLKwDA8R6NFTmIT8Z0m1P1qr
/9Ek/O++pw1CZR3Ze4iy5YfTk9lmOC6Oph3oEspXYHJW62N89bhEuRzloSQU1iF2RXMcYp/H7EJb
BecXlXR4VBBrrrweueuUuOa1p8kOjs2ALzpAVucM+9/fTX+/ayG+rDAUJAcYMD9+VTIhgVvSG6GJ
Lggxzcjyyvyy6/rt74/z9ycRBgSXDMKLy38/GhkSDUIFnJXkWFFg3HnJGtBWMh24Alxlf/r9sT4u
59ye7NKJ0ODtuErfP26gsebanTWlLOdVi7LYDYdA5DVxdDwqoADRsdZQfK50NTnPWlGiRKvs/h9O
rI6PhCfx19uViAOIG+iI1nbwR9BIDpvB4MkgwRzZwHx0coPFtPcmsz5G6LXuNAQar+89hSRR7yFw
MYHESbKKLiX9sCtU5uHJU2q+7QcPwVLXpMTNgoHAyGFkdHyQHZATjCr/HhpU+DbQq/3szvlyWXLg
EhuvaeUnhxnVyShc+2poBQtuV4zGva0y+UkSNnLoYTed49LCkCPqRHugJbHczVFoqk1exsNN0Yr+
JQ/x5S5E/F06rZ5BujEyeSO20q5PZdEQtloOdXhYOt3qdilDPVAXTrvuEfCcUijjGniJvVD/VqrC
fETXW6NRD99jQ6fQesuH3hoDfIcmlnAihC+RyZNt2Swtejskrypm8a66CFV4pbmGXxZsG8GtCpeo
oMSL1E7E0tqPFi27ACJV9911aC8BQXOeocO17j0xYNxvPP0Rkd+Vx+EhZ2h3rtGxdopOOc+LFdrB
BFb24qz/FmgeX2O2mdo1ydhhXE9y7cGrzPnCeyb/3ICUvXk/vaEc+61RxuKuNps4O1UYnBBRMv40
TwZ5LpcsYh69bZY4JRr9fbVS+nzFQJMVytUn7WtZZdyRoCB1xlO5vhxUUnPuZht4IE1SET9YU2J9
US1INOKdRHlrZgZD59Tic8Y4IZKwr6OgQ373Sk8V4WPYtnO09xYvJ+cIe9GnNDLNR0bfrUFOPOe2
MI3klRQlgyZIZb0w1dSg9tkdiZchoPI7e0RN7PcZkb1iaKabZLaGOIALkXzFqcXSBAH0sz4LK9+a
631YjFV4clU6Rv4cE4UaLJPOBkYvqoV4C0BlNGD65YJsg0xTEHQdMVLdsNwVtgbebCnY56gYMblP
S8LDD52OS+h33GBb0cX1SzxG4gAolLsXP8l0SzTUVB1UTMUg7Up7kHHGCYP2MF8i8ASnzAXeRUxX
MLUWtg0tb3Z96uiHCA3jFsS1TWB81d5FiASPAkHJ1RiNlo+GLgmYUOPkMMvlpBohD8i7woeod8AW
quylkXQ5MadlZG3bzk2xOPssIUsUU+m0F4zwnwndGkHdFntRzUhHMuJxacstvkHN5+ukn++8CTGA
1RIvgFjCMj57yXCTROV8gsi4i4Gl7EYVVyc8dBiFNVWTKzp6m6bgZ+WZ2/pAxfJgHnqFaNYiL9y2
nltoMBcmhTft1NNRHkwsGoRE+7xwzB1a2Uea46heu9q4ykmcFESE+pDvxj0DR+Fni05oNu6IwKvJ
xUIWc48x79WrjRdwDoC3tcIEgU1wnYEi5agJ96mR5IhtBrPO/Xlyeaup2vhamJhQYW9tBiO5jmUy
BhnasGEIr6rSiZ762lhgds7TKYZA7dcA94KqMOZrmZjmBU1wc6cneXfSBnp8yyLPGPNnIoCI73U6
j1yWxoi6H43I6sOsVykylXAImw1a6fSk07fTNyFunbPCmYRuI7dMAXzHWB7txTJ305iHipwww7vq
db25YaNkxcEoWS8yR+RkXM/RozLE+GmubPYPVVcjQa2HZb5kDhNxDIvOjuhA9zvo7fY4Id89xo1X
cFB20Zc2EveuPY73zjjPGFKU2q7vH4JeqhoqBDqJ4pZMscV3eNLyI3IVtgJGVoV+O7MXyeiAl1kp
O2jRTsJSVI6byAp5Izgw4w91SumjuP+Cgm3ejghaa4950ar9FifCTSf6z+iUm0AfE9QHzYKaKMor
F84QwDwgpalRXGlIAHZlmtm3Kxh6JyEQfenTaLxa/Tx9Eo6ndFRQhQnB9b5i/unCjU0A6TquajVa
gG18Mhv27RuD3tdhgbKIpoG9AyVCriEDb51tMbdPZeXapD33w7OCYP/WWxMqN1nqxoNR2M6XaaTH
vhd2gj4cdTP0FMV+DGjJoV4W73rSGnlH/gWuoYp5DOQL50AF7R28SSeAtNZV+6NmlrNlgDGfmh4G
RmEJIpHbkThHTz9DbynZwpQIWpzcu8vDhiSf0AxNiv80tmhTtDoEfo3uQ597Jy6q92my1RLwEsao
XkJd+jaRHnfn9Bpdg6aE6kRAUOBKbgEkSkjuCa3dj46G/s3th+3oJtZjNnfVLXhgEjFCPT2GaWNc
OIMJvNfBb4ZQ3w+2zY0NuxJrrPCJyzBuUazbB7txzLMXRbi66sX+FNqNThj0WO1zoox2+dK5L6rn
J7HQND7etMT0XQICk00W2u4+XrM2GPfRjY+gO34uxWReK+FWN2IJ2fbDqAKR35EwvZ0zrbIwyA35
Ps9K59nOJE2cqomuJs12qyAMrfyIb2L+0VOOn3tzVHe9pU20p2tv6EjGLHmnkzncEqk52NdU7PWe
tHKHAkCvTrk+9zxdPV7ntMjJaLD7G7ebpoPZkFjvJ557KKaFGYSLSXrQQ/eqIvf4kqrS3VvRULxm
ZePIbVZ7zRcrspsdFHya/3aRMF5k0HDUVEkvKc3bz05Xfy34aOT3lZX7nr0Yud9BpnwRtZWOLAKd
doxqxV4WvS06jLgk+JiwzSvEUdjZqnTLFU+2WWF8GzUcMImqMVzbngk2NIrmi+Op6hUly3BaSG8I
XI93IEosXBk2QZuMr/tbXQzda9pmrNl/KK9DDwkZ0Rd/qLL7PzTakkRpa0MW8hS/xRrU9z6BpMyD
je8whBX2hjazvEx2bVwno60etSgcXq02cZ8jhcdmU5YAtoNJLC5TC5tBllMQH1yUB01a88kwUPcA
KRu+zL2eXIusaJiC4BTawD2oSOvM0FnJIroGG+kEEO/pahhNuCrfJpNv1U8wJlJxAVqZB3k28s6o
0PuirlVKSnaXIOaxHTbTQQ+xUOlMw1TQW0bFcjYv0SfXJFjLn2xDHW0PrY2v0x3ivsw9Vh90qQ8Y
hsQOHDXXjZfC3hQ1ZuolUd+APy9UGIzkSq3gLLRu8jWEyYm5ji0O887aYP5ptNNBCjP8PNuG+aIZ
tfZmSDWeQ3eOHuwS34te8bETsJ5HHW7/xlB2+zUkTIrtpCA9tEse2RiH2z6UYhNnzb00P+Nkwtq+
sLyGechNVXzGfyE2wtXunWHC5+WUpIg67s5aNLlB6DT7ViaKzcTmBO8SGBEd+CKj3YTiBVGy703J
a5Ybcelr1MlM9PuKV2V0IErbIJp0/IGcyttTy1t+0xreLoNb5meFPBldYft6MuibwlY7N/IiH5Uj
7vOQ21mkk3412wXWIv1lqfnguFLu3pgRfhakUu+tPpmwrAP6NpQbXdJyeEMjYW6aBQOcHAbjhL1C
bDu6WTgqZmJpiPrYGNMw8zy3ag/OVeBzgZVBjc9bh43QyVKVtWXC2OyKse/Oop/QcenTPpPoVE02
XD5FtQTdM92MErhzbE3yYEN39wXTfEoTzGTKjXlBVOHtpHcCN0Na79y++9G3WrWttWrZ6xJhR9F4
X1tQ0Lt2ruVVX9M7WCJxTMfuTpEyn0hrV4UgkwTG2rLoToXWPI/FcqOy8NRX8rFuwwtLLg2jPOmv
ZLu8oZL9TFLivUMAOCFhjGfT/MUTybhfMpqUTu+96jYuu6WNVOBpuv1Y5QlWw8p4nTydjZUWscjH
xjGXAMIR1uxSVV9NsTNuSLb5VgyMzIyCrvbGRg28jUalvizm8m3CmCxTZewaJ09Gn6Df6Iuou2hh
LuZmpPbWA4a8eZNUibnXly3RLk8TktsDMctnu3kU7qAeGvQy27hLMDhG8cEZvcxvm0E9aUbrbqdx
6A8DNcxZqVY7tFO6PuZIF20zcZ5kZ5X7BESvG5AE0x6TRtIeHdO1nHC8eNpXo84WOmkza7Pocjn3
g621u7iY7m1Det+FdGbtpNU5DZ1NRoaKQBBvjOZV7xZdl26aeJhuc4P0BL8ymix9IaNOjjQu9LA/
RkXPHQ1ZoG43dDWttIc4nus7hIIx9jL2QwcwUo523aveQUmJMbzZaKs+QnYjJWfGKLlVRvjsRln4
Ru4MDyBHZcRgh+RUshWhkArImaEsirjtFUSrMKfPtM405kqFzyqiQAi1hhqjMoCtJ8t0DceXErgJ
5wt+OqrkxNEwijdSXAMoS4Zt782UHcphWRrhbvmlvlYnejINP9LFGG9SOetnoSMi0CNcW3E2hs8E
I9DkjixHv9c7u99KGygF/a5BvFbVKO1LHw9ryev1FWhXu+6+NOXA1iHXpNjXutke2dvz0Rp8DeJQ
KNADe8av4OgO9dUo+68yL4wgadn+bRjtMjBffDQx5bGsoxRyTkVGLeoGH7dxeDJjm6ZAR5HvKoce
wTqpeT/eu7JormRLio3JzCbDoC0cq3h6/yueWxj3QlL2V07q7YEMLAfDzOqXruipwabWoEvgmuPN
uLDt0Sg2mfUspfzE7HG+JG1sbwTAlN17o7jOUY0ZU4V8I0NolBdJLTZJEnt7jN/hqYjH7CSXvkR+
andfGGjzA5KUT2QdWe46Gi+3dpLrT+Q2ctVLuD/HEPP+ER3zdJtN7HdRWYjDkqnlMtU4J/2J/Poj
MY3hQ21T9jUDXjffntNmz1aN2l6p3GlRioRjtkkWuiI0L1kMEDZvQtF6QWUNNuLn/2PvvJYjN7Jo
+yvzA1DAm4gb9wHlyKqiK7Jp+gVBNrvhXSZsfv1dKEmjZktqhe7zvGlGKpZBIpHnnL3XJsusZP3r
Sjuiam1eaf6lOz3P6Cj66hAIIc0QaUEHJr6NOshkaLeJmRlH+wgNRL92jNE5EDHFhEw5NK8ile/P
605LEcENGdouS3XFYyEKdZd0EtnWMGnL50ua6BsAI76uRpl1V/TLb1L0TNlII77jWk3XNYlAe5cm
5co2ECAhHKl29dKKkyjs4L1FhG4g70YNjqHAtVkBna3zt4Nh+YNF5t6Dq9WABiPyaAqkOZ2HmGkC
bfZc6rwkr2xxeZaANHXHr2W4WCRW4HJn6GNkZM9KBM66HTUdc4xjZ+u8Q6ecStZ9onG8Njz6rOtz
48nQzOibMmyaShmryVK8ZTZp9SutxApwAm4HjLKTcQyYmO+HJKpfya+e0Fkn3Doke3MxrZ7Z5NhF
GPWN+jXHgn0ZtChuwxlDjj5AOoiME8UB37AyXdpfUUwAOQbhsdoFVWoeqVvEUxcsP2+pF/m+r/mZ
BlmbpzFHu3G+YU2ZJ+8lUMpXLH289QTMf0+GSHSJvYkF2ftYNPFQr2LSg+66ltcFIs0PbL5vvSNR
OxgppUfXfKl0H6UQw7ydHASKno6rA3Kfm33iDgS8FNCxqAK06gio4tqdryxa4FdNOUQvYsRiuVKu
Mg5FbOL5sdxo7xQWn7yj8nHW1aII12GqIeMRXGJnWQVjQ2vOaRxaCkRCDqvc76gJx6BnlXhKf1si
fV8ZRWr1ilks93QtkPXXVKfbXmd/DGx+qdhFhqMoCL55UcMXDrplDQod+ZfnNNE+jeGxcQ6Y1YW2
KASB6VL2+W4yQAuiTl5RYEzPkKanz9Ni0A4lB3KyS3nIbJBpmTwZm6w9GnKorpOx6x9StM7vzWBH
39J6CvaDkxQzBCaeTDYZ8lv86TNyQ3LlL4egjV4y13GqUApLRGuvpsG9Lpq0/o0G/D+hwz8IHch3
ZPjw9zqH3zE2/6m//Yfw7L58Sz9IHn59/e+yZ7KuES7gQKTgXVTPNPl/lz17vxiMo5kOW1gVIUwx
uvxd8eCTkL1EowaWwaDRc/lXv+NpUDws+bT8S/ySJga7f6N4WFTXH/vtzKQJ92amSVPTpfX+cTI2
G1UOWmzSLwhMW5XxtwJc3cSdnvn+uhoheab6XuLCDaL+2ci1MLPkP83mfhQoodvgrRF9QCK2zcD4
YWpdOzAufX/pVooZg4P9PAfNUQ75piq3cc7NonctR9AmrkARR1cNz/cdMDmsfeaLjbZW4ZTC+XTF
A4pTo7/t6Hw1+CzbxAVe7AwhcrK1NnAk15svNmwF4qbCvoJvmH/O0MIu/zjbdggq85NUhE6UMpTs
7E5wYdcdStU4d49IPCvMh3qHWEwT0qJHmfer2aoeZ5+tgTVxMYENKC188aZ1iPvRo3egoHOCM/UL
NMm+duU4Gd2BjrJZ5kfc1XdFUvWbqaJFpGHJd4MXw9I2MvZegU+gzs6MMHCtFaN+wj0CzhLJpq+L
9TCVnALz06RFDxnn3E2OtZROwmdc4PouLfrbWHoHJOJvKu5XGItWnHGLHekXfjh2OCSsqvpSTra+
y0m4DGd9/FLZ8Tp2e3ms5OggVm9WjSt5M7VNc+smLpmxnG+Z/20u/7C5YGkymAz//e5y/XX8z/6r
kF/n72VUv73s903FYlMhUS+w4b7QZvnOL+05vzj8P75nMkSzztvNb3uKTYS4S6a2D2YebCtnue/3
FNxAGDD4N2cr9b/aU0gk/9OmgnMHbOpi2GDA8eMsEcMD4lt6CxcBJj/qBYH+fo6ZKx6SaHAOEwaC
4T52OHHWepr0l0NadXdJQxANK9KgDSXEwGP3XO54UQ8ie9HNmM3EkSOGS3RHf03feXmFiDZoOe1P
2ngds5FZKOU57k5m5TyTSvlKk22F8LJ8GMAx3Xc5Y1SSgh/qpUTASkaJV7tFJEMSdOgnorK+6keb
R6uf+cZJkm4Vdk2nPwe5kbk4oFLzVFUc0+VyXKkXmZbb8MLRpWCyHW+6LidOkIZmGKdImdzAUgu+
SVNwAiBQhiPJUNLRA4PFkYQ2b/OK0qHbqJEyRdnUjucfimgT0jC95I3rD4pak7waRQbnvlwof8cj
JqhXWdlfqjyzV5SLvFA6ozQ5QZInzRQ0KIOnIVNtvKoKX38+j5HOR2Q4u8i19UlddCPy5kFDOq8M
f9GRZNq8lSnyrjGtKe6SLhAOOyKGr3CUlrrAW4XBljGw9tL3TMfwK5Zl6PaWcRS+DPTd6DDemnM0
2esh7o1nwSSKpiuKdIaiJVogvym0byoZYTOhjd/jd0ve0QdP1w1am93588nlU7GyEUZhdl3O+h0X
o4Jfgw3Fq8btIgnfMdvF0eJjgU1rfmRJSO+mUks16XWccGPfQGwV9h0xqkdsygk5kQXFKe68bnES
O16ecvimXY6jgUdGxcCVKPX6kjC9Djd/NvTbjhPec8PYxt0azUyJz1JhxojT/znwG8oXCDVr3h2/
DriedLPw5+5r/HiPQrOK+6QR84KrkkeczwFAqsHfJpYp3DVZU6SBOX18gEORPGXzYkNBhsawgYtN
yGnuhnlHET7UfMmzR4durawgXAR2mDstmA436Nxwyhr1Qldu3mEzCnZArK1vo2tBW4lESaidYalp
8ednaU4Spt4l1zkYDUcFhHYSYeiayMhta+AKh4Ogut10cS5PtNmpW9WYM03ImUh2Osgxt0yn1QCx
ZkcqgrEVRWI90rbKd6VP9UJkVRLQc+3S0t/lhg7zs7afQdH2x9LRn6jeZnTYtGNgbPdKo6GTF1dl
HCnSGVA7bVOiiFdAW8kmw/W8jyNwD5CDfHGjVFHfkole3kmm/lvGRCUVsG3s+7gKQgOOzKb0XBt6
gMs0ObDVPrFbKAc53RhcoI71aTLoY5IVzawoEjRRRkJdQ1vm3Bgm/c8VhhEmPN0wbRaMDI7DKFOr
fpTarm0sedVbQXYzkR57qLTRue3IwNsMycADVPeAimA0LHD2+1pAoRu0ab+G9u89D0pLryLDiL/M
Isu+ohW5xITvrlUT4LxwLZpBmVEnGS0hC/SSzmteVRtw02uZmKoLaNbtfRsQyLsZB4MnfjJYKWeV
Sn2CjqJvVNYm18wRxV7pTf2ouSBTzNbTzQ0YvRp5edxQl1azwkJLorSNla2SG6uvHCIv2SgM3D4j
BhHXZRIeNfUd7QX5FPD9LYhzNPAvm7L2ENGpWOxBqiQrbXZ7FeYjffywrGhChHpLHqJKvNqAFoy8
QtDPfXC9WFfw4EW+MkWZHQZOHvNqELhsdfD3aWi5kFtEMEy7RI8reqPla630FsLLbF7WUetd13Ov
PdCEWYpMM1FbYu3oN3lV0eFa85W4pUWY78/l+FkTA8uTXUm6FG7nnQXMf/SN1nq+p5RH5GkoGmHn
u6hx2bTOI3i4u/7a1XS21cGsId16M08YUSPZBYiBTa4qTJvbAcWH4VCi110iFhHu0vkiDE9djfpI
UZwwCamuedrP1xIn0EyHAWvguesgEA79ylz/33HpH45LhqkvYse/Py7tvtYi/lh//faa3yXn+i8+
3BayJ3TzDJehvPitAPOdX2AdoLACNk6iEpXWHwUYZdrvBRcEGgdENfEHCJQXvuf//T8fZG3yh//9
wYyh/0mKuPhb+WO6i9LadNxF9PWdHi8w68qPar+4sPz4ZeQpiKojrzeczp6JdLoXcJsqvW+f/dJ4
nsfR2PYeT+Zp2Hez52+U1pqXFrzLS1kESIhorV3S2yh2lE7N2tNaWG5DIL7N0eCifeNhTMyOftTi
ovlMpIR+0sC97whI6NcWWa+rxk/TLaGRcCZj7wQ+1L8dVbpeuiYHIllG/hrZlBbJfhupmUDORlvQ
xkFQNZQ3pBIRvNDZXZgV06WQHiIYhCLr2hu9FSyW/sEE8bCK5ym6RHKDLkEz7kZlOTvZxU+uXaah
OVKYeGWRXHV6ahwyCB7YWqv0Fqer2DhQEG/BeJNiUDz2EwBfbOwE44HBLr3htQZZgqJiGNcCOtRb
WgXxIR/RY1iBIuC2aMmWByW4EbbwdmM1y9VoF9MGRuU78a/W1qaTvk5z1158nq/mMIOj64Z9FuTl
tkzbcZ2pKt3Rko03qBbJC/aqU9nKbXemQGs30ZyRUq0x72usYAwntsMTEpDimZFB84TQdAtG4k4Z
XXnKOeNAbPZFH2Y+tDV6X8WVaKx43Jg+4J22avPnXtXpXW4lWDkleS6WRQ5e2MSDuMeYFN3jfHEO
dj4rzPglh2u4mS2Woia9FqA5noGpy3dEqMHjVFrEMtZ1P2Lo8vxjgogLHg0W0bYv/DtvpN9bFRY8
jcIcnIvO8psXDyCNu8o8JgHIKrDFFjSmdbMwru0KPjKjkKLOiT5vxNFrTXqlqWXw46GwY6zVE6Qi
zabaCxnxRFS1Xu1bTfVt2JLM1cKXzEGHGHXJ0BXf1WEGzrU1Ry/77AETIsIgImsKrGz0mJlFzZw0
Iv2vTOt7UKnGtUXL9WCPWXAEmpp9bsieo39reGlMcaqMbZmBScW4R6fUGTCGdqgZmEHZ00biV9mp
kSglqxvBBTDMmHFS+PZrq1ucVlMUeqL3rEvNsvplBtvxqwr2crEMcfgBtdUwzekSx6obD0PtVPup
4096JvC4NdGe860JqeDR6TEFX9D55Mu3czyfPOzeNFjRp51I9KwPkiYHZ6qZ6wAPlz9odFPSbgqR
ojMYypnjU9m8JNx/u5QEHaiR8M3WESFrbugl9MYb5rXXM2bp97RVw87orearMzFmj3rI/+dPlkVZ
429hLPHnC9P07mKVQPgA7kY+aZT4d/ZCT7C1rvzGedzmFFr1DzKzxxV9V8bX6fLFO6ucT3PvdJ+8
qeQ/5IBjXjrDr1lddBhRmg27bLSzz+eVlqFnJtw+DgbmQTPzpJQskw2sxvpmbJYIiSTO+pWjWqwt
wWg+jZWWEnBS2t4dBEH7kunUdDIm4J5CdKRUxL1H3PjARe0Rw+wx6C64F4yW22Isu/fOS1KIn7V7
g8toPrSRYZ4ikCWnsSUZMGFFgjEMnOhzYIo2hIaY0AaPJv7Q4POO3kwOTBEn2j3J7gCY3ay+B4MY
7OqiCzbnq1WOJUiceJb+SiJ67hC9DP6qphuGs9R2jka7CMhwLkPpZ8jLjGKkD+4VE6ueoxNdHv/F
F/a8Mts6XclMXcuK01o73yILowqN63Bw6s9V6nN6dOdV4F+ZXX+jj/FtMujAnUi1J3H5mzMGB7Qo
kP+1gMOqd5qktbWGZNe56jEW0oURNPlH1+UPNpFDB0ijPp6B+ZtVfep4jqF1s2oQKanhnuwm+yRJ
srt2B/ZwBupAw7zGWhletUj45mvyKji8EoMe1Xur8qJbo9MwJ01mtvXrmKJypLm9c+uc4y6Tk82M
bTr0Ggi5w4BFuINAljD/Mt6rmFKhNb8yXKsPbZI2B2QkqETMEoK/6XwRRndR+c4dnplilQ+9dcMx
PnphlvxMbvsXkt9An1ay3BJnwGFzroYNUjqiDyTpG6G5zO0a163ve9obKzzs6r0cnJUJQSV0IA5u
m266rxhE7wMv31kZgB9mdlzg1DW2U9tHYTbO+RHAyCd3hmrlBcy3prlE0WhaFyOb8Fr3+4aWXE7g
WgB6MkZUpNX1S6v30GmqWj/Oue7tBQt/l82uvnYYVehG2a7wWYe9MX+z5ubUpL73NTW99MIeW/2z
52ogn/P8oTMkA+FZI4k7G2QIRddfoXyRIT6rbm/DXCabWCn2A2soLuJMWUaIbtteKaymQXTflvI9
mTuESpU/X0+JGJuNFQ9pR5KQCaCYEN9+g+KwOtaGe12w59+xrJjau5FxSwCJTc+UNMNV2WvZRV7l
gFok6G1pmM1XSVzIBmM7jrY6R/PQvPZFDaiX6p4MrOFZRzCEFoinfWC2zg4f7xfd1l/Q+ez0uY0+
jVTKoQXOLXQsCsiaBJErYQNcnCt95XIbhhm0umcykCVSFmvdYQY7wm2INxwS/HdK6OHkOamBNqxd
zhAg7FaElc97xl30JAeAY2TdD9mnzANIbEu7/CojL0MpIYp9IEpvgVAwyhm0YcszfdzmktfGpcWM
jimkF2X1nWWj2YmTlpOVpTnh2Aj/uhma8XNFAvvn0TSsaxeG9MrhhBUKGGRr6mpMIWWX9t4KWVS7
ivLSh6E1ZfFxmIAq76UZGVNI3AKkj6BdhCkt0p7Ojx87d9JuXEP4q9wyp5aLCKsnErFGDZz1R88R
NiumwrNctw4oS1uNPAanvr5GpuMh5i6jTdQ6JRiNNnqkwuwY0qk02yD8JG8DlRtCAXwjl5wU8p2h
1+0mnYpoBf4KXQpVy7cKTsGNQc7bp1Gk4wXU1fbJbbuaWJoZ8qAKktXojYyu7Qadl6eIT+cUVg6D
tteZmK4aquyLOiI/oRFdtsqiOdrij/T5WEW7m+3izZM0laVgzIo8Tr8SEXLdwqrFrjWTgVo6j8CS
iaupzra2pu1iMwaE7KuXTIi6WaPCIfFubMVKGbkRpgRybZEndit6hfZO1UyyyaDZCeTIiJUilLmF
HG4VzZgwH2rJk2vwb+axLe7bTI4XlOraC/yAa+go8uvoQbxt3bnbBo0bb/siYopqQdYXIk3XvVDc
4gROhaSbnXiC1jfI4PuwCfoZi97oPFrNtJvGCZW4pe5n1/Kup9QE9uH72W6ujB0IcyDUBgi2oY6/
YpTaWR2PvIHc5s2QZjT29Qkt0WDIFcCm6BJIxTGN2xOqeQfRkp9dzsqdDlHmkwu/zghmNzaupU5B
zu5qHLweHMKwyZolkhPhIBHOdwQwtmtuYTnGIV/YJnuFUW7MIyFuoT7mgR4jR/PGYp4Q3LaoVxCb
0U/N4jJ3UDNnAzHWjZmFeBmmDH710BMoVgJmNkneHsijTiBUD3boWlFtXvA0fJpK+07Tg2HLnLZf
xXY/3keeUhtjVvI6zhwohYNjX3WOem6VlW5U457SgGj0THXdKQkqc13A4rppvcZ5k8vwPDMr9WZI
o7saS0/bpsbwVcSzuRkdc8BoO1jLPNXegx6mV+Ek8jYYC/M4em57WkbEG5OO8HrWvM8YLpf09j57
Hbt4XqFRtUG5AJottdQN4wyJRt7KajUMNLCiBqFVwzh3N3WwrxlMPwRaNy3i+INaerOIAd49cxxC
uy1hpAHCK2r7SwISZB11abBHfeJWG9rTHPrjWXRvuj127+SwZsdxpMNi+pKQJzd1LoG93OtDH+jw
eOgGrfOhyy8ZJ+OAV4AEj3aKj4K5snoqkIxcyaT8QgFK4jWCITTCYweWBp54vU6r5Etbljz1tbZ8
9wZ32bPIxN4SiTVshaGLF44v7sY0renURcC9OQOdrDRzbqxMxZImWWHtdTsA1j4r7jRCcx5RBPYH
+lvVURWDjxB/7oqbRUzKsJ2sqLeqlTpsvyydtqWR8CjQgwXzQ2lYcw4oAv+dWR0bxxA7xilFT/QE
Bqh5UVbJvCmpYWwPkWVrbPkeMtxeH6sHemD0Hg3lgznv6q1kY9z4hrpMZyTxDTlPPKBVfp0yNXsx
SJJdu4h8EZhWCXKnLAMYhqSJJRRzKMlqnxTAKg26B4secYxasW4r2rnw4tJOoa9MoUACPJPI/UUr
h2+JLEtkVV16IdqxIfii+ppPYN/lHIF3tOQxF31JnYXnBQfRcBsnXXMCU67W+dhyukWgAiu89iGd
W+k6C/xozwf7ROHH9D1I6i05GP5l4Wqx+NWK+b+uzz91fSzQAD/r+ly8jq9p+v2AzPj1Jb81fVDa
MCVnAObByXWw6TH2/q3pQ8v3F9N2MSzjkQY6Zhn/bfqY5i/M2cgHY3q1uOB9eje/NYEMBvJ40oBZ
YE7DsPrvOAPOx5E3aXKW79hUSCYx54v59YcmkO7iMspoJ9+TBtHwzFEl7h64PYhEVFEGx8aOxR0E
MuyXXm4+JEmunThckBNna8RGFqnvrBidoJTSo2JcQ2xdoekBzT8NzYvUdf4OyxFElTbU6S1t5WaR
UDnWZZ1MOb4I6EUNAK+jqaEvYo8e1ym92h1q5vykMsY9AdBHIKFYmyt69gLl6mjfaDyMbyYUpAXH
nW6ET9zMr56VzClnKn62VRIz7wsFc6otFXC7d2ateaORm73STp1vwfcCVuMA+DILJVZM9HOPolh1
XwcRG9QvhX0Zm7pxFyfuHRUIs4m6kOanpeuT/4Pq4Iw9+cNoeL4EixmYq4rRGSYAy+D7PlwJETjT
IuneK2EFlw7jyk1jTsINg3qCUILwu2OCb5bBLXlk5pGUFr5a4/o1YJpcp3pMSDvzPKe+DEASX6nI
Sa5J+anfCUfTnqrWkadkiWNz0iy7oqDGMOQvlTwltb+LEwhmvbTqG98Xn7rCwtfQjEfA77g+EnMH
WeI9a9327bub5C9gCwso4zu1B18al/yygH1QBLYNNeXjl2581wcX2xDvV5fRi7Fc/biujWfDtKdb
zWPk1mdIL/GSwXZKOD2GpdapreRpAtNu0t+a3FiaLw6K5riyc5i2tNWjmX9qydn6aja1cYiB1d8k
4BaOFqzNW8ePHmnGmLsgpVWSEwC2cvNCv0iRl+wS7N874hnc9VwLhpF6yZq2On046Mp6r9z+OALH
uOj6yLkATUGYmB1Z6xRMGZYEqF06XYatk74UTZDtbbsev6QJU1vYveMXNM/WpTcX4kIAQENGyYG0
OQ/3xunETZlfe4PGzSTz9CK33qEwZ4LgRQZF65yZwcHnkbyAKKZ+naayJT4P1Z6uwK2ZzKfw+VfT
aaq4SiGp59lVmVjtcfYLE3dB1Xz1C44ROE2o1UMm9i25lZ6xrRIpseY06YFccv0KyfZ061fGcOVw
UsFKZEFi27SJyi5mAS6NsXBsnrS0m24kJqwjFkSaXkxCLkZnuTe1HGHuMMonOyHXKSC682jbIljp
dMr+wUj+w561QBYIVTY4ERsW8iMSPT+uHRNfbRQPnnZCCI/qL2ASqxmSLhpoH+bVMEJIeGftiFp9
GU1frSTSF8wA45y8Z03NnJdhLA4kvX3yWhvle1Lou9ZvnoGxglDr3fITsVEQrgbhgCofkOMWCxil
jjAk6V2sMJjGE3QytIooCJjde7CtMUVp85W9QMbYrubtAGN22VCZ6Qqn6YyN02nmhhQJQnSyCcEo
sxp1d162SPCQB6fufCVayGFGU0ff6mVg7mslA7HMkE+VplqoeSnqg7JJcGdSaaVvlZ7vcElr5Qoc
3SJixv6xs2eVe5vcT/wbX29/F+N9GCR8Pzg44wH+2K+Wnx81h48JnDizZRKx3NrfzQ3GFkQW46no
hLTc1aiePSOcRavdZ4qZrTAYmEO3ktpDNqcMtZypCZqrSVQo2n3SkynNuQdpChXM3v18aF7zwWXO
HnAkwlkI8/2FthVfZun5XjLM1LY/33v+6gugfOJjuSbPZdP5Yf1UKpfCSJgyFKicN8RAokhu4njb
uhHKdVmxz0QLLhqVPVsM8S/aBiYgYk2YDQdjJMyDew9WojnXr9YEZccdJ8TmZtNH27bwo4fCa1Fl
JlVMRfrzz35+Hv/w49seWnWDvmlgopT74ccvRSqUPTqnul+Ul6OU0TdWM5x8IUXxaKhULfa16abw
BhSuZ+mDWVXupd+kw/6sFBnpSV4WDo6D2mu1hw6Zxi4YcaWsRNtXN8qX6ZHyY7odywDFfocW4tvA
Y4JLlNpvEi7Dpa6Uj6K1VdNtb495tfPAeoIkc1Q4LQ3Pru+jJzMxsgvN1/y9xOO+Ac7vbgtpxdum
SKYX4UJMFuMQcfZOxEZVXuWvOtOcvpJkzX5lljYIZVyvxkZhY9siA3gz6J/LxKraEOl7c1nYdLwq
j1udM8F0e771okCL30WkJcMG/yQfj/4ZXjBhniifaJWXGbA/2kbJu95IwO5wTV9YecNXuyiXHWT5
aTIv2vcowq9shHwpHlZ2viYVejiTjvygY4VFWgfvEz1L9sWqS7JT4mS6zEeTofLSGNRsysRkop3h
0JC9JmeUZ8nPFwKHRK70h5VAcAJnhjMlYTkO/nBsYK+GuJgP7YmqvCOORecGC897czFOtEQizD0e
kV4p9uAk3nIUa15ds1OMgdiTNnEpwWW33jopsmLfYt7FGoLQPF8NWpaW5EZV266lcxVyJ+lv84jR
lu2/ezMp9r/2qWdra5i4JYD7xK+JcOI4djVUnYMUQp9ZB3ZlFWFhFVGxLQxibsKA1M4Ln8ppPavG
u5zs8hP9doOpeiLnYqWZ6S5oXe2OTsg8riUi6PfW4bHC+lqyZcGeToaSO5u79gLHznLkXK5rM6bd
k5yYemg5Q5XJTNUmsOYno2mqtVX7FoTmOSmJo+OGCGJ8BV6G+XrlwhP6YuGwWIsB5T6QASwLQTED
N7dUu1O0jeorE8JBsGr6PHnkOZA+4sckR041owVONS2zJ8mIgSlH3uIbSzi3TGAj2Q1CjO+IigLE
99qACcUgYKze6/7Eo0qW7lpQGJJkkSB7Yv4CYFH2OVseWgF+KDkK/jnqzlSJxESV4uMVstcFUMeH
GK8q8Bj7bArKrLcEaBTSMsNt8oPWdcvxJ5gxx6e1tlH0Yt7KApHZqgNpvV6mXfpKq5RxjB3UYzML
gfb/yCBMs+eEbiPS2GejVimwa7Ks7rIKtW2Ic2A6Cc6WF5DRgziUUin8fLl/6aOj2aBLRivk09gl
90eocWMPyN99qJBA7QWV7SgWkX/acsoMp1isO0CQFLJNpK9TSxXfPG88UToX6crh2BqFYw4rvBjz
8trzyuTWLL1xxcOALoZc/D/nG+l/le0/VLbonBcCz9/rGZ5S+aWuZFp9X9z+9qrfFQ0utS2HADTb
nAM+Jp6av/iMvr4D7P23uLW9XzhCLHRr0Htn/ed/i1sg2xzNFuYK/loaX/8uLYdC/bsd0vaDwPGA
t5g2GfOmgbDi47PSNPQk753EPQQoPi9ECUbOwQJ6oeY5V6tOSOf1ux/oL6qav3rDhagUMP/meGTw
+35/Msr51o3ZlM7BchhMG8PIzDfALeUWfnvBKM/4p5PwX3xB9CD8XgFCW5hKH98vyFwlUdjaB48E
x1fAzoyos8x4kEyfdz//aj/0CZbfkku9HPjQZkDI+uGriWRM4j437APtX+c19TJxQdoAURmuGRvX
iw3m0UMxey0iZzr9/K2XFsQfD7rzZWQlOawGH/UMp7aP33Js2dZ1OqoHaWb2ZeUzCgg1p1rCR+Kq
/FUN/renW+PjY/X8bqxAYJFAsihCf6RUTdT5pTel9mGsXd7II1dxCMdMZ3caOi+LsQ7TCN8TjsRk
ltJokM+2UeN1nArACLpZBcd/+/VdjtywnZi0uB62849fPzMSFBpojQ8+4eflKihbesYaytH/z/dC
Fe5YqJQIrbZ/WFBxRtZ8Ms/2wcLked3bmnz3OvymfWY2Lz//WsuC+XhV8RkTseXQ+WJpnfFL31UR
aQeawq17+zBECcpkMtZ6Ey7Qz9/kz0uHN4FxTWbWmZb3w6qFk297HUDFA0f++pABtsYC4TbaylA5
j6Sfv9kP4Kpl6eBpJxfYdC0O5mcR1/e3P1Qzgya7YR0ysuDJAMLMdjBAGrhhIWQDzCh3XhkjcpOm
wXSak85CgU1n4B8+xp9XMNg8tj19uVVpoP2wYAgoph7g8HuY/M7cI8AxtLCNAv/YQFdY6YBPyk2e
owHGTN/TBzvfvPheGSMHUlz8/NP81RXAG4CFaLnSCPs/rt68CFxEkA03L8zvk67rBJ4DHj/YjQg2
//6tFrgcEnkeLeaPK2pqfFELCOuHFKbBKQhiblmtmNjqOT7Vv8og/3af+LjVs32DCUX+gu9hAXn+
afniwSe7qW20PWwtQkA0TTQvHHiZPoz+dItDh93h51/v7D76445Z3tJDYabzCGad2X8Coja5sk1s
FcFej0S6s6FxQH0Scjq58J5OqYy4rpZDSZb4mfmQxtxS5dTVB0+rmnFNeFd7oVoef+cdpLPzRrIA
OC3TjyKFbJ0aHAN//pExT324yx2bHYvdlIUY0K5ZmswfLz+a6wyfE2whWeglofUoaVFAaNvYkHkf
1noJ6g9sViag6dRZM7sbgz92J4RG94n5Fp8xKiMuZOTE3TuTne59IvmF3miiuK9MyFfJWheoAnBO
jBypjThAU5X4E8U9ohA942VCd5f2G69by8y0Lkcza1+6wasPfmxbe0iEaMLmPJtvkVARYox9Lnjs
0CwRnhBErXGBb5w/LT1UDusySBBQoZeKsHz0qeXuiqrlPXx+aRf00m3b0vIM7cE2kf6njXEtEyzH
YKWM5mWuvU7ttEgF7n5sLORYXVyK9SyMKtnnRdK951nRvngNzsx9aaTziXYx/VCzQxuhmjxOPxsz
+L0QrJFLUuroj9FjywH/pepy9zXHJKFWdmY6r7MRyHdpNMsTehic13LOzS+Nikx4BF57Em5HVuUI
mAbxmg1/AwA5E73A4QljzAacHavlJj3rtCLS2K3J5hcFufgI9SrdRZYl3+mBohSvTdKciUBl/jtG
3knCT3hEyyffm8DmOpXuGDwak5DvOWW0SW2FwAmHN2WfT9PssW9m/ivCvazLIKr4K2U2E7De8buR
pibbX5+oBEQvOUgurPq5TER2QRsX8fvseaxsG3zcjBx8Vt4+WQ4mGqFDIHqYXqD2RvdWz0z50MGh
73MqdITkz7Jqckt3Xj0XBBj696wBAIO3nxGtHnkuYHb2S23wWrmTNvDHnTmZfBjkuXm5ER3PRbdO
uP9qxtyI/5VvXCdaWXApnbLzSXWFXMekExzAb0lhRmWxlodMCx4xMfJn/Y7OLX7p6bYxFn9K13n5
tJ0Lnst0ccGmrNBkggIEDhXDGimd1wFtxqub9NCnZCVwOhCpJu5jwlAvFNRxb42iwf5cEY374Kt0
viraAQwug26oMlph+Fsj1cWeDNPhMi5m3kYWE1yQimjptQ7B4aEoVDqGWJKrPPSc/8femexGjqTZ
+lUuen1Z4GQcFr1x+uwu1xQaN4RCUtA4Gwfj9PT9eVbmvZmF7i7UvhYFJFAhySWnm/3DOd/J5ktg
BuapdGWtSPENGVGKzoEaY7jRTHL1D5b8YqNrqdQxN6/RSTyTEmdiV933qiNFI4t1+V2Ltv8VuAu5
bbZPYqwndAV4LCNyUOecTNc9E3HhaDP4I7BTevUKqARbAuO8z+uket31FSqijg3rFhgmVI9Qq3Rt
ZXW1G2okKmE2kMBMSrZ8T65aGtD/pGB70ts11RyfoBv5zS7oRu9NAVfdzkRuvHs0vUAGymReTeh0
36uiyTdEFTIrJh+6XQexYL6Vj9V7pjK/X1cDDBlAByDjKEbJcJgabE5tWxqbhhpwRfwWSl3SuK4H
U7xCnRU/aKRwhypv1CFrEYTNQs/fcVKPGwnE6n4O6/I1zQdAb3OFR71KIdjAvVmRvvfh9y6fj5SN
fWyXMtJDi7gUklLWBsbFnaTJ8Y8uAstLS0AZEjqELj3zuJAtJGohP0jq6zt/XeRgjYMUYc241NNh
ZGkR84PcIoSGpBN5CGqcEEXfyfVSz8bGLmv9pHKvISyn6rZa4JuAjvhZ+F39GhYphpjQmradwe6D
xF9zF8Z9ec+ttKB35Hg/e25zVQqbvKM+np8zJJPqzuy1uiu6noca/JHff8xxb10MO+MjwQBTTJta
9XZ28qaYAhsJQd9EnLb9V9KaHEj1Elo/ZnPhkTXRlD8z4p+STaAnQUhYKiG+MT0wh1XpxwWwPkGC
cmwx+yugD0S/rV2I8OU+DrSIUxSpbn2q2+L63axJdUAAe44gTmMKM7YDd8ZEHwVAhRLOQwBKOLTL
R19L0ezdyc2mvSBm6U0hm+ClkT1DslFRFW82QC7qOalHLE+1jWLSAopYvotMBurXjKd+1Q0+ijn4
0+gQkbt+QwvDGscwRLyQxRMeWhl2+4I0ctAVU5JiV7My+bMb+o+MlelGuGmSRCifmu61WAxtPIIv
rJ19QNLDZWgzTIBFmm/kODZ7cCXLlqhsQurCBEVa6Lvj0yDa8sFL1C+7WF4nVNy3eW/3e85VNJB2
iGLP1cr+AiiUfC1pOj6iguWd4xOfbRoGVuHKTQCMrgZJcMOqKTr/6Im0q8EYF6qMOo9zPMpJWCOv
IpzMk8v24YZtkvPgLVNqrNoyR6Tt8S5kEcVO+GxUw1RtJnhuLAha95bpdXHbWK5+KNOgiVry3j9J
uCg2NSimn3XoDafeU4sNZMZGWNMFThrlsiWyXUOag01ExkcXIvxHB+Ee53H4GStjfESUk99bWqMK
SxPxno8exivcYyyKsspKV83sJJfQndObdhIOrLcxhNo0JN2HnY7qVPoOwZCp0CdW+sSr4qQuW1Ru
c7o1KGZRMjGtj1epG/vTVhaV88NjPL0fKtRaKpXx2ZyZpfXSrJE5JeObLrCRb8yuc9PjlE6TiCAz
gKyCjcEq0JvMUZEJo7s9Xa5xzvylfoICZIeA3DSIKJsxY77XPDyXkRv+F/xmHGJKDbuJi/BUZV1Z
rNlG4iatLdoLyeFGBkBsoaKjsjCQLvrDfWIP5ORUv6WqQOxo3/Kpx3w0F+KMuIxj1DEJzYjQDbGT
JzFVo+YD1HPTo98Rqzls0N4Fhe9yIFrjd23jfNqGV5pPopBTuy4Tf+c6qQXPmj50pdU8IUntnoMC
6efAFj1aMsKxSe7G7o6d3FpNS+YTeoVWjgjhhfl82XMP9VfURWwMcM5c/lR3w0KfUhUL6wZBEt8t
lprpyWxHLO1pj+UdIauzDQynRYSpKrFtOl+gK8f+0e00z+6vmOXDiwqc/nMUJBjD7/HSralwnEck
xADYzGpYNKs4cOpfS780KRL8ZSazpFe/hJySuy4rHW65tOuPTHqBJdV11azJTGxmYgXbliSjqr01
ijHb2KhdIVIl14zgZZ4mfPO1z0ZME8d1yjUyWcP1h1fpAUQiyWfJbolx981VjPPrtgqLK9UQGNm9
NBzetYIBkrsv1VhM+hnRPqPpv3ew/56F/pNZqMVCjUXa/zwLPXx9yPrPc9Dfv+IPkY9lERmCZBct
j8OU7Lqr+UPkY/lIeaBawJNA5EF7jHSml//5H274N7pdJB+2B+faZdL0/6egFswNQZNH6oVghmk6
/5LRy/2r1kIQZGI6Ji8LsQ9rJOcfTfC5FTda+LF3EdIFrxhD5TlV/ozQkZRhiC4JS7syd7CUwA8p
HpnqCZBrtv8tCbJ6JA4YjoxVc6p51vSS+0Z6Eo4/9dykAUBgVXkBYBomkfXaQNndPxiFnTQYLriH
nsyqIRObtNnCKU9Aw7odOv0su/i2DDFGsC7dpp2sDiUdAIBV3UQlob3rqizctcXuaytTDtdNFur7
XIV9u8rMMT4XiMLPnbb7HemrzZGra/zCF/TuUnx/uWFnvhVkHO9AYqt3Lh0zQsHsHTyn+yCakzXF
FEisBL7dytNCOsTeVLW75Y0yLtjP4wla4LCVDORaGK8heoM28pW2ymELZBkxH7dCdmtIab8M83R2
scCsYZCRt5dK82Hurr4H3ZAr3JsvhUhD3LLTjFyJGHZlhy/TFHibwZyj2BnKe7Q/1BW6tS+4pVG9
UNeBEEzTcznU40F4Mr2BJPkR9g1GCkWgqyAX8NRQj++K2hh+drkfH+ZYOACirOIbCjLLVKAB39cl
fsMapq33oZ1+a223m3BMp1eBz548wpRSqwGUG0EnDt5tW1MA+ySFT0H9UqblS2Pwo6tGLZxa4/AW
92RtITqoN26e+pFQPlcRAWiYB4jPEtaKoVb56C+T68HskupwfSKfmqHztoEV47xlipnv8Ss1LCR9
v+fVDz4QSVS2OxPZDUnUxdUU7eVW8uDmVn43z91yG4/SjOTiNmfp2AZGBXMS/BSnxgjH5eNCFaX3
M5z0kYi04ixKNZ8lEukbO8Qy4sl4vBvbpt0CxZ8++8AtqhXKkp7Ww1C/sMyDIk5G19qVfjaeEWKn
+0lU3bmPA4x7kzcmX9IujKhQSuylhQFvNWvlnyzuVzidvW9esPOZK68NicBtK5sA8MYjKzwJOv3s
TIByV40z29vcyRsUoRCCadPksB2kLaIchCYZhCVg46EsMe30yqU5QrcNaXqczmnDi/IbT8Erm7un
BPVruRpyW/6qcehtgqAIydKCCdMK48sjJp2NoswIO4sTb+W0xmhzqyIdcpSjtn5mhi/YznJs9v5J
xVgbyyCQ2JCE+XMgq2xr49D5zJt4YWFeQj4mt8DbsbyjpbD68TWsXefOyGN/bfpBvNWEwGFfz0Hx
16NBFnWAm/QYePmo1iUL+M2s7eXOF4SyYSqvIs+bqjWUePvQMYl5KBhf7oJi1M9Civo+RWEMa4FZ
A1aYJIVC4MwY5uHeRUHIr+TVaKzRjIRdxDqwWS3tMG+sZcgQUcfzJiWh92mYGmIh0aeAVjDJhCdf
c9X2bnwjg6q98zwgy3HQ/kAV5z2Ejt63FGi3gJOpDyb/KDQfa/yj9nQgWQIJ/+jVd1kJ18EC0ktQ
qgrmR3LA1U3ZDYjj7CZ7T00LoqOHRUeP7XggP1jGh4o4k0dQj3YUYgxwJmXeoC7HKFOP94nbtNeQ
e6AfJC1cOs3bjZlPQsVPHQ6FJlwnzmgelsb6skbhXZTbVAfbGuxD2WlvlVpdGU2VAobBm7xrgUqs
41TB/VdzjD7B6R+xUszfpanwqRv+vJ8zZPPknJfIIS28YmzXJfMEke/oogDoxhzkpr30J/An01NV
mO62UVXCenzwbsypImgdTOIhTOS4jnPytJ3alPuZKiQypiLE0trPBq4o4b1xCS57WFLGN+hZg8Za
OhHocf0ri436AtCxfugaBKIQ1n/r2D6SpUw2jVUUa+zvwy4YOuDOCuHCGxKL/tyWxUOH9/EoQ/AE
Ttuqk10k/d1SofUfp2C5M600vO0IPb9KTuJl4yZeuytd/CI0kWA182BYa1+638nVvzX60ydN67Wx
p1Ncxfkoo9YTxlkauJ1qJcYXNQG/cOH3PXiwtDEh1t6bDiSfDZAB60UEJBql+XRTSW1wYCVMswFB
vAMABNXiE6NnxVW1W8za+hjLxMVNuTxhEogje5ztvRg8VZL0CAEmTa1prcADE91RPCymdaB6QCPR
OhYoZZNhJaWfCNd+OtyPDP5ejEmUUaZLhrZeJe8yQNvVymiS8dlMvAbifOMfEzJ1CZ/I43DPuWmg
ezPPnW84D2Sv3+kEFF5TmMVJ8weLBM8eCi2bDBVsRXwkKKtDi2zOhalACFM3xyOKI6atAUU5cRK5
VRLs08nT2yToi03n6DIyg/icYRLZ1V6nUSVkAcYvM12PqnQPfKDkVpdoQ5KebCB7KprNFMQl2oOW
43uMxw+ZmmpnDKZ3WobO/7T8ovjJqsS4iK6975xSPC6B+2TOLnGGTGKxNzhk+vbGsoOeSSyD8Ien
rpT6KLzyI1uy/iAzHyFXnta7AbvJXpP2BKLESLpjilsD+3biPnRJVd8tDaT6gJtrWGXZvZUo+41m
bjyH3MoI6ax4eLHS1Lgmn4tzqdLsaKdiWzvZdSRp4jFyn2H9gIgOymIDNTEG9z4UP8IgUTvdB82t
CnormjrlbM0m/g6wAoPqlZJJFDzaEX/RvquL5Sxddzwp5suvQ3id/nRDvVZL0axdTyy/AM7/kGVV
gXTO/Mec6PFtb+U4suFhr7zMuRk4VTdKWu9xhzmACEx5i8TxXIxoESdvOs9MQp4YbmGDzoDfukY7
7FLmDNt0yuP3Vs/TjnyK9h0vAkaVUId4iOzh4I+Z3hZe9z6CMcJ0XFrbBENKfvWGFFp+GFrgTZ7B
9PtBthzDcGZulRSnqWcXzTZ+hax3uLhFnUQyMOsIUXbxdEWoPlJUQTFpAq56YSEOgXUdZLd13Vu7
0E/UpUjcbek5ahcgrbwZHbdaVwwgdjJzWSBIOznDseTYsTO9T/CG4McbM+8O2xpQfxeC7RRoxrBZ
JvDYj+80yBlTGhSYO0w8yy39ZRblorWI+mirrQjG6UMHIGthIC8UKXnnCeY5SQOKeW7ctaiX6bMi
vPfdoxE1KXM/yoThGS/kV6nLZpvhRqqZhxpgbTsziMosJwV2aXMv8pu8zFaWm1c3iq1F5BCpsBmH
EmGW4SZfcd/aazztI1ea1xLnF5oMq/Pslro36lOz2I42QxwTMgpkptg6XhcAuBmpNiWr8n3sGOYv
ZBli1RMkDWYI83Lt9cmGaXG7ovRoN12R3wtmcw4+shmDV9xdDf52djB5q9+Zrlxh19Dm/UozikOh
gFa1oxPGmdytm7HAadrQkb420rwmOmtfgGc1733FhURMU5JdrLG3PiflF7fLBAzOJL4Oj3dub+Nq
KSrrMZhincXreAhk/UlOzkC/X1ZFWP7wJ8Iw3CMsfICd/RSE9Y9xHvir1ex4DAO1YUWlvMpa0vJo
7AvLH6BZZmItwjT317NMqrXRx4CLB7gO38pDcDWGvEJqBPHK19TvRjLG29ke1IGh2dSurCGYGHUH
6VEPQXPTKP51DVzrzeGT5+Rzu+UnGjeMupu1xgi2S4Fs1qtETRWaQtO6gaMZHNg3L3yC8WtcfO39
WIiKXjV4279c1lXxavEXdYpFOF4ZR+1DC2dpRdZVi4dclffmKOXac5jxrWo56r1bEPrBaTCvqfps
QLeUMPbYXfV3ab732sLd+IWwT2bVucfWZFCZCtNh8kIco/DmEnWbwc8jWKN+mtLBfSFYm3DsLlUM
/TpAr6sGuGpk8pd7QLSGZQB86hujj9skC/izmkU4PWKVT9ZDlgDs7/Vi3swqsaOsh1vTOgxRgXoF
3hXgqlAUcwuDusDBfMg6hISrTlXlcSqz7EcSFP1bT+lJz9QNF1YEyWMplm4bXP/YcSkz+MI93Zdg
pn0x4mFsV3U1IdTUyjzMWdc8xnFp9uCs+Kca+/wBoW710Cdhu0oaq3luSYB4tVTQEFWRPMcIDc+u
jf4PozbRy4hvcLBUIb4vPZgnPyzV4yCnriIgQVX+jZ6ke1/J5sNfWizcapmYswIqZj88mlz76ZK4
rD+K2LvNi7l4yQAfPQXZGO/Qo5MxPGvL3tEK9U/YtMavgU1/pGw3OXVlota8omqbtVjEyK2pYIh7
vcC527TUOiyc7HUsxfhzoeqj4jfIdW7riWWhH+RAI5msP7RJSCXWLMhnB6jkmy4wrI3tL+EBXkZ6
kMuSnYWEWV6Sl3kpmMmyhfB4mEzjZxHUyxOpw7FYeYSlYRqZOTRMpvcvOUcFVORhJKmHUeKtMdd4
iYlN2PX2UDxU1zrJWXiukBX3K6sxk2Ns54wKqXzRpIf1nhmhFWW0ZRj8q2sha4n2LByK67QyiWfg
fd6EczMy2erSrGxe634MylsrzzqH+GdW9jeNxS2wYlQuAwbpHqZWmLje8mXMlTneWSEecE9iuE+r
wZhf+mpS049lNMA7rIyehre/YxeIlHujtW/7ipDudhpP/EnaINjWCXzNyOmsGjf2/y3doZMu0IDL
kky72PAb9lrl9Pyn8c9/o/T6x2U8iy+E8CIQGEAxbrGT/utiWzUk9xWOBezP6MTaCFn2WvbAO1Ie
DIClcfJul85uyK4CDLE13HYrpLUJfKihGv8AwQr8qoQ8gWlGz/O/v7i/ai5oba6vDW27hTTMC1GJ
//W1lQyEKzO2x4tS7cVX1IrxnnCZf/2HwA1iTI9r0/T/8Q8gsp48z3AYL6kNPJz/ecSqVH69/e3H
/Hsk+U9HkixX//SOrD/6j/8Doi3t58tH+f2f/3EoirSq0+6vU8nfvugPdaaPmJLkXBhfMGiYPvL9
fp9KhtbfGAt6mP8A+9o8xAws/5hL2vxfyDVIbkVtxpvLNPF366EDQdgD2xkgQMF4yCP2r8wlvd/U
ZH8StCAAtdmc8KyCxGJi+JtH7M8SMC9lfGN18jg1MHRgINRixdrZO6nGZ9QzT5bLkjILH1XeYJrp
Y8EFZQ6BgJzQsfLbtxZIeZYnhXdcFt9ltUbC5MjOwJzu4XKU7s7KyEi4z8OsfWkqKupoYKsOBZAk
R9zBdjdQKZdBsypiupWVBi0PgqnW3hltpc/lNrbLAb1877IpqREuFLgNNoOVTTJyrqlpbC8VPu3A
wPOUzf7nbziWPiDcJVlMp1pJxW41mgMEtGuLQZN9Du1esqMqvRsS7/xVOeiHrrCNrd9ZXMcUcqbD
xW6lj4pc4HtWvf2lBfL9cGULVRt/qg0ZZcGUiFUlzIRuL1MPBcDxHd++YSJSzwSleeHRZp9+4tjd
sc1pjWsufb0VFQQeu5OgCfvRzq31JOJm6/a+/VKEGO9Tpy0eLXvyoNC778kwq1tRz+EaU7Nzp+0M
UGc9u2tp2XcS6SlqCo8IzJlN3KSM4s4hWeniVOODMKlpRQFGf6UmX356sa12rl87EROs/GSVLKhS
b2oehpZDHbp+mtxQdrqXUV5NA9Qg+myOm8au60us2vJXNnjhdshd+GMCbTqDsO7B9sJPEeNNt2Ir
xmQqmxX6G+bOYnkJ4XutWiaUkSrEcRgJbfPTsHrM2s55cKZwOjnKH+/Szmzuycv9iSpIfojaG9dc
GidGU/NaXEGvOGtcbnJl3A/1VD4CFCyZeBXdhewFiVsla6M4zEm9yvqLMYFhJiuke8LTzZKws6fL
nHblWpGzg6yJV2pMY7I2hzj5sQS+Ua6QBds6yqqaTrvKMugoSlknRzbmEfn9V8G/v020W9zj5UGx
Ar2MlJRUKKIP0exgwcoYvyfLcnENRpqZ4kbJzamGqqarB9PmifY93Z/t3HVPM1Ye1TrultK9u6kn
Z3ljDggxFNMA+TEZMgLl5kVDsz+46wbtw47CPdkajT55TtgdSWm8GYaugcDlVcWqIaMsCrKJuqsC
RkiNqFiEmjO8xBhkGM6qZ4MbARrJQwDdahv7J3cIqUybCuaJzu6kw5YMG6qFDGgdFu4DtUexQd77
2Smiqcqsfp4daDr4dt5Lvy22qJv6OSpT+yRcpk8Afk7F/EXwkmLP2avVos0XV4dgf+Yw3qtxMG5G
NJubWJOvmJnuG4dhd4s+e9oaTMWjIk/EYQaj9Ox6xhhNJNUxuMTmY4Di8DLj6FOykahovw1+3Gy0
z9IXZ5dN4Xtc+vTcl0RMND3yIYhYVUwLAboPJDeOEma5CCBGlW7zMZuIIcq6B+Shxb0KRHIY0Hgh
vcuRPKGOvC+nYtmh37LXigub0JvJu3Hb4Ti3zgiw043zNQPI8X50+2d2qMbeaGZxYWgtKz5gdeeO
JqQhPEfhurHoi4lpGJ3yPNbiUrbBT4wzYuN5C/RXqsKta7NVlUEa381OkN5CtfioXMW0BiAsW03r
A/6t6FeyNfv3ruVXJgVTrVtV2KekgINu2oJH2kyKaCgJkCxmWdzNHLsrOXHeFXVbk2dQze+LDgG6
xpzPkD36czpP83s4T4TQAXIHK9qCRzJxrCZBVd7WYMDC1RBSl94lIobQpOiJ2Ja4FHuFGHB+LFl9
UPkQM3Wv+mJdqyp8IBbyF9HaY5TYk7UdZVAwVAgsYCuGR1ulvKpEV+imJXqRCMMcw351VR9aVx0i
Yp1yO/99jYoM6bpUJevgumKdsTEdy8qUmrvFaD5zI6tnjOeZNjeTpCm/JeO1hp9XT8E+1wxAzhNa
t/uJC/uRJAQ+IvnIo8ekahCvnZW2R3lNySQtwhE/e55+Vtwaz1hkGbHvQm1W/kNTEI66ji0kWjXW
iGMzxwYA+axK9nHTH+bUSW5loYvHwMgcf9UOhr+TecyDGy6jfFOB220G2y33VprIj4CqHz1EALMC
6mHvnhOnRejgu4px2DLq+DAoOt3RGYZhhakdCghH+6+KwNcRf6Y93vRD193hh2vMte/NNM+YjxSs
F4EHfuVOi34xY6f5aFozfeNOBnQ3lvoGQE15C1k7/GVOkmg+WcQODqh8eDHyYrmUpn9A4M+aqnS8
L1GFAl8QbmW90mIAZhLS6Aj0aSWnbdRRP8xrXNPX9SLqBXZ/SGme9TCLM6Op4svIzAzEirZtUolU
Ot5DMvaeuUfCjWLvsdWsOA2GP76KI6A+Mjm0SAg+c7oal8MogWSUV8Pd5NP0QPiSxl2aeUDybads
37I5zi9OgS+Up7h3ffQx5QLhssm/XHxx2M6qx6IrgBenSxUfWFiVgLUkH1biWZrbpQEtHWGdBGtv
dywUNrMdmjdYH8c3Mc7jdxzI5h2V8bAlT5oG10hC9DVTQ6QTFtrhrhKcNyuna41P15y727mtknjl
GAQ4an9W7d43RvUeJhO2yXmJNUHwWM3XWZqhQwhxJr4QmUKWQFA7/UPmsn1bGZPTQJVSxYHPXEqL
bZvYomeXDp9XHm4cvzXf4rCPXdQuZj7hYDHEThdu+hCHCou0M/tRxcoCtiCJUTuOZwa+whrYMOW2
f57HvjlasvfWnnJNYk414UI2D5xfKHC80Og2jQm4ysvsfiNkBUfa6hTCnK5fd2zCz4UxwD/xQbOs
Jz9Th84nanVVFhXqlDa7UhAS3Vl4nRGj5bOtqk3v0nmu8E8v3x4F1E1ssn1ybO+nm8jwyQcc8FEn
Xb11JBi3NUd8XK7mIQcKRFIXJyKLWfOQ+qZ/Ey6u/45AqtgrSZ4oBEBxjZtzZuenP7In7pGsPodg
ldJVUCKHZeTD6hNFTL0ndZv/zBedB/sMCMVDkMfNEE0YYD+GkFwIhCjqne68vxdkg1dRNtnmG4ql
Ot4k5qh5lsxOrwBUWl9hw17pmliaGEdIM/EreJnqCTKF120dHJ4n3emZvtIwUOy16NIQJ+WHLMnv
zEWnr03lX5J5ALhKeuVAwBZYM5ZLcx+S/xCaFw3dZ02kMWtIASD01iuoDQMr8Xf4Wa9Jhe3g/gz9
xfaY4CpSKd3ZZy1XjgyXLQMZYWR1Kaq/Ikku6PmWzYg98WBnhFUtruhBSzsF8TWmPltsAD3dlt8y
s3Ubpdrzv72M0fNqAES4zr2+fUpQJfz0sPxth9oEs8O7uXSRal19I+0pB8Hh5AjAY8FIJ22TzCUA
w82+FBCoakXzCbLHkAVHizPeQG2WL0U8FT8YkEnyfAWBa1aszy07HaawuYfkpi1DooKoEcsxOQZL
aXTbCtPzPkhD0jUqO8lfu8C3oIzEI1sAmQr0ekrZ3oat6HLKDUsdR+QfZ37D4mzDLP+Ml7SH0dr3
KHOaYZuETnVoioQUpXx5USAJdGTZVvuRsKC5c5qG5Rhirr97Pv7dJf+TLtlGVfO/CneY1KHcKT/+
3CX//kW/d8mh+zdCZywfRbUVXjMsmJb8od0xHTQ6nucL38ZfjVnp/3XJDh5GXAP4G0DnMH/5o0N2
/uYxDGIcyg+5fl3wr3TIQvzVyiMs4nVw+YehxSuwHOvawf/ZUdQOeVBNntUcrwOtteMWW8Lq+i02
iOCeA1SiqQ4TA/1rJxfQm62njSfZi+yLrZeNMHXClrKQQFuSfLVDMOq0P/TcFPgewjS760m0foeK
7r8JSvqjtFjg9GNmE7KIVaIx07Q8sh7It14eDut+yKpzphrUtZVU9c2AEGLZodbZEcw9RDBebbUF
AdKGb0NKbbkPTCIX276ZvddhnHRwNzOJICUqlefsSrnfON7AZgt2T5B+DL0hX3WL+Y7wnToHEtBp
hA09n+WeJqQoQU+C5UftuyrHNHDGSyERVfnboCkWdYGxzq/LsLf1r9Un992+7zymhMBUG9MoYcy6
LG9XjQ2cWKxzivn4EnB2oc+IkSb1oIHnUo9QFVnDjGs9DFCEsN5Z5uc44o1fNjmnwQjZruoEGCLG
AXEOvbJd2FR4uqL2rYgAZWPahy7LZRksjWutRUZcXJR7OBUJfGbJKImsDzLibLKvJUbhIvKoR4Uu
iKqoU0AiNHbJzs6nmMld2RsHc0S6wF6VvUJoOCuIeJRBV8GUNIxhlwhlP7K71awvOhNhrlWN9xbU
xa0XXolIKss3bHEI+s5nyVy9a7ZDUObnljAUwunc8sDiTe+oghp2wxWJw1yT+hAMU+RrmW/LsqrX
jieTW2Fzbw2ymNaem+RrtxfXrUZS77sljO/bEj5fXBl0YaQ8BqvFGNQtkXZPeV3CCkya7m6Ug39f
UMG/SdIauIOs+NgqOd3zPNRbOoj0GY5UTGBlzdBaKsOORq3RfvqgsUcr9S9hmMfPUk3OfpKeAQPq
Kl2gPmIy4LfOOYbesTMyA1Sm5bf5/KwaVmMs+lEheVb12M1TTmBrLAHDiqxxpog1mT9F9bwsh6q1
PUxFCHsZMVf9YSTweDfSIT4jCXdO4eKz5LFQCPxwQwsmQgDSJ7vGJxa/rNH1AJP7C2uXpK6qTW7T
Dc0E4ty16cK6ehRkI4FJyLTrrMB++meLBQulNGLnijgIPdzqJLFP1jTVe9cNNckfgFkJR2AJLguv
esbkhdch9tXP0ZYvFpVH1BdBcOSdpq5UDn6MTgU3y1xM9zFDkGPlTu2PhOSNV01BXl7FRPZnVrfm
yQC0QfnWOP6Rlifcupn6via57XE0NxuYXPAsYZmSGxnoV9PLihe80umLM/apiEQT5OjCKhC96In3
ntHTHvqWjRZr7Lep8jDNZl5EHE2xy1pnRsNaieM4dTDJKwxWUC+JRb61iAJZLWJBbIaDMb2r4mw6
Toaa2qgmI5CnOMkY4wQTGwasNmuXhndTj1pFaAYwVeEkWPnEi0aJYUZKdCPhPSGsB8KGn13kDre9
0T6lS/uYKcP/mkTNaIuSAaixQD8ApFct2Q+/zdxTac6os3sXk1QGsRUv1CF0O/9mRjPGR0N3jyRV
YbRpzfrT0yYt5bjUdw58w5/NWLOpsTAYrsISkXiSJe5TIl0ReQ0WA7qhZl5ji05ucBDqt14YrIgK
5Ps5TNYlt6yFMrCFM6KSj86R6TethI66oTmDF2V36I3TWg7aebUhCu0dEooDFDXjfLYnYiHd3Bvp
J3vb4BPnSvNikb24bWuqLrb1QX3PxIHiEOxQyL5+si4DRv+YMWdqDtfqBxeDLfvpoR5djBF5MjqP
A5q3n/lY4mrSqcaqgTiL4QlgqAfXiINzPVTiQyPdOOFVaDGP9hbnnDZxMCWgY1m6BbJjd+mapHDj
IJsto7v47JnJD9R0JpYjrnSdVB6g0AwQzGayyg3Lri/A0YmGGUUd9eb02XDnPUDZmQ8JVLSIb0rW
UvZf7J3JdtxGunVf5X8BaCEQaKfZZzLZU2w0waJECwj0fff0d0fa/kvSddm35jWwyyWbZDITCHzN
OfuE7dFBALrvans6G53Ou0GQ9c0mNPF7adgfqqqtMyvitlujdZpZAmNZaBJWWLmRXo9T7F8HMk3P
iPDdZJUs32LTgslqZiXN7PS5NJvHqV7MNfIE6mU8hyS/uDFIUOFQSy7BPaOVcmuQ2kwKGm3dITLi
mywdop3dq3DTFI14UbVj7xPkdDvu928g+/2H2mrHdYxD7ynySEEhwp4CEmfJtsEon107JXtFpy2G
67Iwo4MxTtio3Nzt9rYQ5T1Xbr5BTsakEijZRz21Bhq4SkDJzGz/OXJD+8QrnDfWWGkdWUUFn6VO
fof+ztll8ImOAhzz2mxNoCutqc5GE3krtyjKfddDE7P7qXuzmibesEGErOmlX7pWfE3qCn0+j8fz
gIoJTWY7xne2X+eroi3TzZTH1nqWU/tdSMLxmEn1j4npOtvBJgKujPx0Z/uky6JADB81dfYGpEC3
HwNZ8ypUcztgNBdbcFHEcdtW7q+NJjaOwEAbZcPJLsavjWlnX9ixITbCE/GRU5QDT0Ywz7H3hTnP
b02q2qM0eNybhBhsaod/Ch0vWM3s6g6D6swjecb2ZlDC2lmdEuelMpJvQcIKvMtiY9/hrWBIG2b3
CdS7E6EqCmZ3Uh97CpItkK7gQEZ4u/MmKi+DYdoe3eVwpfISzXM2VfWmE4axAXVDvG1VDnTPbfGt
c0bwxTZNSB/RqM6xexgHWeOcu15skJ+FnYMxrQJrVwrnW21W932PUa5QBY6YZNlzRGNFlcarUHga
4xhvAskCVBiZqWVhJeu85t4z233Qgqhh4rIy83TcmHHx4BvAX5KSuUfRoAIjt4cppiI53I5j9KNZ
tAvt7FrmhvEQtNO4z9yeWME5iTbYau9J9bmbGxXvOhhA5CYYqJWymXizXmxSRaxH21UlVnGYOjYE
Umi4vdgXg1w4hD3JIHeyWL0b3hMp8+qwJCHx6o74rQ5dY0vQL6td1DIIpyuHB1ka8zyQ/f1oieAb
1Pd66xlcfmVrHNxpKO5dKPk8jNHjDE4vUN1U/XHKm+DANMxAubz4p7yb7zPlfMFz8/m/G8fL3vAf
ein6GxJl/s4EUXyo9+KnVuqPr/lz4Wh/8sCESLgRFmYIj77oj07K90G+AClxpbxgYnTL9Oe+UXzy
HJJHTc9zWFhfmqw/uynvk8e/0F/2x5ryP+mmWE3TLf28b6SF4rsFDhMg/3+BEXo2X2qJJ+MYyoVu
qs6ydycBJcjzziTcMwZXT+J7O2MC7aE28VgE+ufGTX69cNJOa0FE6TY01fDhYQa4Xchz+BKYyYxC
KMCaveKr8s1UhswDiqX4kjuYr0wgIreNwmYESLCR14uAOb5OkxwhXRtk7l65/iPlavbQTBSC5vCe
lw3zB5Z0z91gNm+knw3GehkycGmpWU3vOBDyaaVaYwY7ICOq4ylAxQGr0ovSbeXW6deYiQh0qSan
jpqtJgTnPKtjijyaaUoW9Nc6CEcypwkXFG4N5IFtVvoe6zlyxnAL+4nc1xhZMQPEYXyWiTf4W4Z/
iryXIiMHNDXS8lsFMfatBMF407ezue5l1l5FQTt+Q1VZvMGTw0zFYHi+QuJX389VEr1bMRZwRfe3
ArBIQkherV2mkJCSMbNRQJd36EpKAm78qW6weo/ePptUeuPLfLonFmzZVXPHM6Q8et7Y419g5TYU
PbBMe96PlvLuRA0RZ5XI/NuEnYvRdu7fuY5AAdYl3aOcYbKptm23wCDlIVx4lhK7hzrS6TBQJwAx
rvxpVOFxaem6hyWLOa4jmmxkV7V39s3cKtaNMWfPMq/6x95Oacd6gSeyxwf3qrw0fCXSfDpWo1Nv
C07E87hAOYfL6a5KYg/W4xQu5yUS/UuWzlW9doK8OY9hU18h6hu+BxgJCL+eOyPdtBlqzsEusm2F
gD7ZFGOALJFZxnDNarDRkax9+l5fMODtRBJCxNOJQzYZ2y8JnLKMehlGxSqtZXRX+KQ2H7hd1ENc
pfLFinJ1H+gqHKef1zwKYOy7vo7tK2ElLFxijN0H1oqwu2f4+FY31IdxFsNDFOfZ2s2T6c0oyGWT
Zh78hvjda3auieR5JeToq+1Y18GDBhSNqJCj0nhNIunexbZi+zT45DytgnZJv9l0VwELYAIfiGzL
N4GDaLbO4ZzxOaYkObTxnTcl7XUr5vjkNdYQbEU54gYJCxvl/RzlGy7X8smXtXkbNR2pl0bNvxdl
ZF/Xg92XW+ZD1U2CNEWRu5dzl79OhUjsZJVFxADz9kyIssjpGJTJ/5SFiLpuNQXDnLjIz/GxZucC
RQEmbYswJGIrRz00GBYs3jhM5XyKnTg51KN7J/yE8b/tLWspWXTNAFAfJ3CCw7ad+uwtDJHJiixk
Eu31uJTWaWWVKP9b57Hvnb5azUp0686eawIelHljs6pkAkLeiV0nzooJB0klKbyBIKTs8gnSWzfc
Lw9hi69kpTBWfZ4uqz+WvmZy5yme+sHGrliMPtpLO+asCz23cG4sURuHsW+ebdYRPPp98gAnvW2U
rB0ZVbjXpd5E5nonmentZNXn8z0bXwsqL7vLUm8x/bnN7sdGYuX4Y8dJfpcMsq0HRJqhAesnvRMV
ZATm8C96vS01WZsOyQnJHt9JGvW+15vVgBWrq3etDkvXJEEQUEPBg3zR8m30ZlbvaGPcd8dQ722F
3uB6eperWOoCA4g2RHkhXNYb32QRIbpgTuuZdXCh98Kh3hCn80fT4h5eeA/DzrxKLstkEaTmzmzj
z9Nl08zK2fdmds8soUm/yLZoJx5MvZ8OWVSzQrt1x4S5GStspHYINecrT++2c7N8HJTMV/nkdetR
L8HNMR2IQdWbcWwW/sGLwfij3Kdj+n2Hzja9xs1xamR71elF+xz4w97Sy3cGDBgabMtj9Rak8Yma
3Vb8etXyxoSrvQ5AFuxcIgngKdhXrl7xm1FDj3tZ+091udfGYc2B5WpC7nczX5QCbQklxdfygXqe
gwdEf0gPMQVk96kWGrhB8wFHzDylKhJXSx7UW6NFyEeHPQl9zNYoFnwuvycPFMMGKByMAS1twAqb
E9kczTeZFj7Mg2g+Lyl5z4aDbt8K1L3TGLAztGQC1GLLVhoZBeaO/HHIwvDe0SILHHBkQZTmvJF8
TAF7nE2qRRnZFL7HWqZhacGGpaUbSos4XC3n6LWwo5PuqdVSjwlK1SoxzBdHy0AcLQiJkylcQ5wg
syb1vo2saSiTA2+99NO8g/cd7PrRy767bVjcAC5stfBkhL2Ab0jLUThj8F93Co1KHef1A1FkEDW0
hEVqMQsmdIzaUxt/sy9al4Ap5NpL+wcuwuwmKM3sLnG0JFPLZJQWzAhh3nkExmy0dOSYa1lN5stg
Y/RaajOKL87QsGsQRvqYa0GOo6U5HaLgXXvR63Acau0Ohok1DtViNyut7QHLsxda7mMgkzkxD5lJ
NlLT0e14RDLRcY/gP1yx+W+d/H+pk5ns62z6f28Wvo3VT17hP77gzyLZ/ESdG+D7RTQpKEWZ+f9Z
JRMVAJWYYb/P8ShsE1Hpv6pkpOtImqRgcq8r2H/tHPxPCH5NMgSoavlylgS/xED+XSykoBL/qUj2
2DYQzO3giGa/finHf1w5hKMRDcQLOcdhMqtwYyVLCmG2Ck8Ou+o1M7b2JQDCvuN6W3aCauaE7Lt6
CxgxfAbKV73ZjNJe0L61L9FEFOwP7+Rf6G71wuPHEp5Xh2k+QC7Hvga/MQ3Lj68uII03FGNgH5PB
Lt/xM093Nc3vuXAmGDpQbOc9m2rNDS4BpP79z5YWb/JPP91nP+TTpGgEou/a8pd1TIgVFFCAqo88
Ul7zOpTECvUqwDBAaCtLb8c7I90oECPPrnc12YH6LJJGfZmWYqFnaOsBa88sT1EWtdvU7bN9lzX4
bpu6dO89MCE4RPFYHEMi5qCAY9q0zcpG6KXjwqY8EGvEzfltbM1mtfbEQGvs16z7R+F5m75HY7Ji
3Wug4SLXBBW5a70hr0lprBm1Lq0PC6y1ly0hjf0DUbzFDjVfMSCxloxsojogSyUI42QtlW2+GE1j
bP3Ue+qZhWdre6mhM3luVdw0NvgVIzYwBDWlHA6zkYe0BAsbgaVj3Ld444CwJ3TjdcWSap1b0/xa
JH7urIw2EGdnxBEC8rt7AV9FugNWFxYrpogntCjs1nR60oych+5owrqMWQZHxAo5av0Q9EZyb7a4
5zZJVGPzLk3SRQueSBs/noLt2MtG7QY5IbtQ3EoPU+hHZC7XNTP6xY67J0Fduy062gdcbuyxNwQw
dw+TYnq5pnTFwEFCG490kYaY2cIulWzF3UqQqx4t8qqYGhQymDOscYVmAhEQunk+VvRX2Pssy1hl
ttusRsd59ZLZ38aOW9ylRTPt2qi2GnQuZMbYRFjhwDYRLZnI/nZNNzp3CPSMPf6A6KOOLYLDTLUL
umEAIS0CPCde/rBY80AOfNknJxzeycbn8fAeA6Y4LAhXt0FWdYdZQb3fdRaU+hWc49ldUwRPwK3q
QjOnEnEVGv50IocifJZs5rG5xiNTQ8+Jf0NINtyKUky4fAov/w1AZErgDVKWVe0orMe4IHBvz8Pi
yJXrNW6iB0+PcYQi6aZPVc/4MUG6MD6KhqRuXDFeUbLBkSGUG57EhWBv0qUfRcJI2191TbK3zHL8
SNMhF/ia0SwQjFRUg3nd1kHDUlBlWXUIisG2bluivU5Lv8hjZspkeHWRkgVnRv7l+0Kb0iPE7Fkg
eJS23bcC01G2aTDN42Lm+am2Xd8UxrYM/ZnFpSjmdctIUmz7wVjU44wfB6cscYEULWHB8LcsaJ43
YJij6gt5kRTOqUFM5YqA9KJZR2MKKxoBF4+CrjgDR1UV+1JZvrclGZ5CU1RQ25jlcU7b9IHlsz4M
Y35/dinFLUGEHgkdJdB/A1VRuGr07zbH2EKbcBEIXwmvZZs52O1Lp1xkD40aePVT5C2HupyWg6IY
fAOcVL6NgxW0xGAMqC/jkRt525r9ZDCXn/qvZtLAvEF04Zg3AZ1Bj1+lKt8bEnudDYpdYq31UR7w
m8eMHzGddIlmkaVGN+iIsYWVnCQnc52OEoLmfgotCEsbngRifnf6vqFfYpSv2ybgQLqXgisW0VmV
YhmHVxSaGT2XQTX63s8dDmTSVlrYSwTU1Rjzhs1AYJmxG/tOJSusidW+9q3sdi7iYcLxrdB1ERaJ
lltF1q1dltxYpGBkt8Qy1ChmI7d0Nv48DMcJrh7179DF+TlnKEw8FK+AazdH2Vjgp8OLiOKQaEzp
hP2mYE38xQBsg7RFNWmwzqKlEAQUu1j5+5h4j1Vce+Mb65TyJnYxwm58IjqBwpg6F2aytin2r68E
h32W0+gehyBInL3ogvG+h1GXbQzWY/iZY7+mH/ZVDmCvDFAiMm7CRWem17EcQlSK+F/OcTY2T1ba
TzpgtXe+OUPBhmKQIt6VY7plWGIsa8g0gCaypLwK4yE+91iYWP/U2JGn2q+crc844EoaWXcMLItY
Xi4g4st5zpAaBQ98YwfsIOjFcs9au07b+qu+tJhLzB3b8n0xypnTb3CTZsM5zkoicuwdm3+gh7ls
X/5bOP6fCkfpCoq9f1843mgyzP9bv/P8VT/PWal19Jf+UUJ6ziebWhB3hosuxLokVP2rhJSgrm1T
m38o3nSJ8kcJiXuDaGeqOmi7pKawz/5XCSlJJtezUUvbMXRR+p+UkPB7f6mTqF0tSVGKNsYXRGzo
OuoHYwcgw5pZQ5scpg5H+oouO/Y2Cw9ASFJDE0zbbqiAYfmmF7vH0JoBRvEUDnxU48TWr63RTaYd
M9o83ZKGGNUHIysFbkFYVDmFQgx8MleOj7k5to/ILcVN6ZDY1Nk49Bh4QvekTpNHdj9sKPFpsdJM
gYus8gWqI2AsFCwtlWplLiFujgSzJFBatpEituz3ohnETR7kbEBKjhhX3yl+tbcy8J/bNjX0lxAL
nTPEVfOdVXdALBEY4YetdNRy1/rTQzQ5wTMBlmDzsRYc2flyypPi6DW3Efrr8gQUsfRPbuAB6YR6
/YSympsNRTdoYmJDsN/Z5PGwz+fMTvuAX+N3nKZlRc3BRCr0ZMIgf/cskFhlafQHTOvy86LZs4Us
m0MrTfQwbg7JLtKQ1FXlIXdNXExF67pWmH29gA3xvkJw90GJyjtQ2CXUWPgWbzyv2RJPsuE/sydR
XuWlA1GUZz9L3ogX4FxQq2PGTzOZQD8lITM2BsAutY0bTPzWdsrP9Kmd3rLE5HcPMmfBojyaxJqi
x74qYi++kQirz/4QYtWAS3OdhGo4yjJIj4VCnoOxVb+fvzMB8ymH3sl1zZ/8/oFmZoRICctq8Gz1
+hNGjwRL01za9hWeFlyesQqhG0+pleQbEye0ujdyFlCrckYkwrUEhnHlt0Avsar0vC9jYvAa2Q+w
4Btn23DWnuFFal93uTMcSMKMzZfGbW25IzDRID4Zmhhsbj43cyiC5zkbHxgvOQAmYxeqo4alLqwV
MW8AR2ZlCIywErn1VNhcgOjI9VXLGHWXTjbsNCQhfCcArfz9j9gOfRF1er8euyOv1esGrgar0Uqn
gGm/xHVJkBpGrt6+zkDqsO+PwAGTeoVZJBwsbj1vrEiGpIKJtqZmqsbMZQGTMtQcAF5oZyheJUC6
aDOK+VQQOA9QD/BYvh24RN2V4LY8l1Xg2gcvYZ1hJAPKADJred0KwemyynVwtjQj1AXFmHPFhOh5
P6bJ5keS2AZkaNDXyRxM1VuvPyLQa/KYM+58Y8DHN+sQmu3p+IKtZ5O/yOMc+TYIjjeMxuHz5RJW
hsf7qxHemhNwk+iLNHSHCUdzz1syWsSfTxG3Qr5YUGvjhHRty7WDZ2kFvHFdWUmsupnPBdN7ZnmV
FTrY53JL9Fml9q6aefPmuOfDNjk4FBaCNxBzzQGsAFlLbu+KJxu57jOS88FYVfRTpDzWoHWyRqNE
XFxSW2p3tc9w+cKLVzm/jqnsoyKZhD0FOhPuB9PkAjMkNznBLbw/YWOLp4Ht9P53uiWZCPLoxWWA
eSMLzkvt8hF2auY7lJVgiIpHgAzf3iME5y6pB1YWRoOuaUu1H2zMrPIOLlqVnZmRqOegCNlIMCCw
AEpNO5dTE427hRSceBtwU4Qrq8l5QYvkxMqtcoxhV03VNUHpwVbN2FLlzL2cBhzPdJEGOGmR8X1s
F7gHNbu/STqODNMMxRMmXdBdcw4luOJCVysrTuu3FNLtAb1UtA+72HryJNc8iWuY8v2YvumxBYNm
HybEJkfJqPo8pZrGi5mWD4puSDyFBA1Vp6j0QIRKmGDxKQf5sE/MRe17W8OO0Rs2h0yF9nsL4KPZ
wsXgmgqJn2OV5y58rFS7zrs5YrEGnIMupe5ngfB7HucNemB0e0xvuV5EC5gYO3r1NgYDd0Tu1uJG
lYF4yukFG4iSFQmfQ6CvHE8A6TzZScO3t6Kw/YhSKCcqdri6tfSFPAoopcoRCZzzvjn0wjPr3eWa
ty3cA2uz0wIbq9bXf++5oPYVXFP0oR6/p6mPvWEUdXc/ACmZdibLPiaSLbjlLJb6egw0XryqNUET
fRftyuVIw5Cv8OZ4Iw8jJ/QbLPp+C4iHDhBdBi2suLNd7q4swxDJ6IK3F3s/2jv+LB98+3ksuglm
Se008e5yspZlLEBAUcc+CyWL4nmMojl9QUbFOZHZOlwIZ7na01g774HWCyV9nd+LuLfWWEI+EKzj
gqloNVZ+beqHcxhxApM5KW7GxeEgy6gftM2GVAeWjbRI8a01x/OB40fmiIYiWCqx1tWVYu0Cgr3K
i5ZFguWFE+LSVgXZ/ZJkvyWmyjwfkK2BZj1PmwNBRDkfUaHh7NTWnLXck80m5ogpV8ZoOUw56sb9
KIv8uYxEcwrCqaeznwGCUIcglGU2diwxUoSrlrH9k5qj6opnjH8nGDcQh90MctfUkqmTEN0NUAZo
3gQ16JVn/Fl5NdFxROd+qTswe7Bhzy2pJ+uGpCbTS7gHWIiI3ACU2s3HNu6rKzL9mjy8M2NSv4Og
I7ix31UVik3D9YK7CsNfknsPIZlg5svsZpXBc6LM3fCIUijnVE24w23XRc1h9ljJzCrfWK6F+tdr
OydaubWdrKvSwiAk6FyhlVbobuxUc+PYqq08xnl0juMJXm2arg0PGMfKKqp43s3unHmHgMuS1rft
9eKDWMirTtrLrT913qlNAh5zaqrhAxlVh0JXfLbFUF4bplvcEqjrn1BxcvUKm6KEuKht5BOigRAG
1UiSegh/Jpp+T0YmpBLDmd4zu0w+z17+2U68OjtnbIDu6zQucCuyk2AYBY7EH+TwvWU78zUGSIRX
l8UvICWL9hl7g9+A85ix1hzMgbnbPHX5lr0Oxl3iNlnKyDa59kk2nK95v9yPpPOL3dKDU58zZW4j
NX6mqaswHXrN3gvHL8QXrEnQ9L6SJDk/xA6p5SKrrZ1M6TatzoFXZPK2ukHhbp0pn77RTj9BIg9X
YmRn46t4uc+X2cGP1OcM3gx7HwaDd64IVdsikH2q9Wxr1bhURts2r8vrDoHwJk1z6pMxrrYRdcOp
zyHXWIheDw7bhmMa9Pa5lOjWeNMKwtxr53Fy4UJPde1vjQAqc8KJteIKSe9YIqK+9k8G6sNbHgIz
Jd9QQHMy3GPWSEKj2GlIlMwHQHvN3tdPCByDuDoR8R1Q32m+w2wwd5jqTVI1wTXJsfTmubWB0G0+
pE2CSnDOus90yMZ5zitWhYbv8XUj9riv3ZAF1CX0p6eOtMp9orryFVhRh/kKMIzi+rbSJ+QKbMtG
adzgDkRVwMh7k/r2jrnovEsQxB1HpCTvRpq/TkbNNgRoVL4eGpDhhsdlAxSeYSKrr35vIjRaO35a
rzn8kTk5GQ8iMpWPKBk/KnAZW6uDHC4qM9OnlYBB0sj3kKlGvQnLdnqlIt5SXTdUgsosNnNqplsE
iO5TWHOicPI3+VaV+OoMZXkHswXwmOMh3LTWPPOhZWI8wwkjHrGSPQRLDhK/4b1D1P4wjGkmthGS
yJlanCC95EGFgtR3Aa8tO3hLO0QfHP7RDv9MvQEwX23A4KIij+IQ/XkZSQgebmxwMDWKkWnaj89G
2qISnbFbg4npBalpVUcHEqOvcpvyWrXcF0p24zPpsdlxcWfEos2c7hZAt9s+Nvm/iad2rpWZn8do
8rnEJUgp46SgjUD8AT+sgm9kEUXnqM5vsCK0LwZD0Ct8ptcuyvg1D6/wEUee+RqMLeOant6lO2Hf
n9VL61a9eSQrLOhORi0WPXyUCcl+gezrkTxzPVCOaNzC25BRCtUs46HVBDbOfwtroPCHkARuYgiN
cTaDEONZs0jC3NC8oenNbLSREQLJEbmoY/byzSdXrd5ZPUQBWOrAbnbeGDr5VW02/HlaAhTfmBdc
/9BYQbN1emrQuImptoqxpRBxB5tnk6qrbD6ZYiGyxRoFqL0gW+f1qOOKDeqzHzr+v1hwyF93DIGg
n7ehv7o+NGnn17QjbzArXLd1fKjciAcmvHim9WQrjGjVOaRlWzxWcebbxxl6GO2NLIE2MSAdHnp7
YBQYDwQumCytcXBdHtMC7cneUNR0kY23eKcigkGysNQlhW49AeYAvGeET/OWeqiQrnUA7sfvNbLK
SajtL/EOxVxNDwxu0RQNCSkj+rHyjpwjOIPe9wmjcDwiStZ//3ZcFjo/Lny09cXjL8nex/SE98vC
Z4AFCfzYzw5FOOCHxEEMnooEDqyoDezcel1UebF1p7Z+z+10fqg7mu46pilV5dQ85EX9T6/orz4g
E3mbdv9IwfPk5+GG4dTG0vMAPKAupv5xDXd66JitPLfMKtqVb+g+bsST+mELhsHVQKFcIBbP9nou
rNZtW+lmggr979+qX1djDF0cRkJ620gG0f/KiepjYlIqBqmHsAz4QPOylNPLYi89AVVYHOA8sFJu
WJY4GXF9Y0rZ9vcv4C8+K9uHMMwLYYHJq/iFOzPGLtGBbB4OzgQGbxUWbaQ2PUYP6wYteBzRpoTV
XkkVR1ddFS6A69i830RFJ558syfxo0zpR/7+Vf3F2xJIXzomDR/ZAr9eQMhMQ3BSdnQgQZf2DtNI
hKyjpJsZGKvAWbOomft8oaw2huifUq4ut+vP1y+BdgBT+IvmjZ3uz1dLMaMHKIaF92TOaKITUc+V
Zs35ecIHEs+OQf81+vIJJKVxFLpxK+zMTq4Gu64YekOdw5Jhpl0UHzo9e6nqqEi+69CEh7GQPKL/
/u2yfhVJcv6AULJd9smMEINfg7ljYdRqJlx5L2OHMxAvC9E0IPXoWoqJ44KDn7WL5Q/GY2EtDE9Q
g3MOzKpfHqfA5XiKpKA7cRYDlnpm84+cTvx98jKkS5fxkLQg2a3GJmFKwwY1UodSswXWyqsGyClD
rTP6cn66A/aQFIZ0xl/r0xB8XH7Z/9om/1HqG/h87v9+En0sx190vpcv+NMyaX66nMp6vvyDyDdw
P7k2EgR2kcT0/T6W/lO+ID8BFRK+x0CaWRG29v8/e7bNT5IGhqE0gKKLn/I/mT2TLPbz7BnHpHQ4
nBEgByZ4ocvz9YfZ85x33VB4yj+ZdT5dGUlbYVay0odJOvgIuBWP48XOD1UPD1Z6cflf/P4X6z/r
aOMOOzRAAFzgw50tu/A5XVAoXdUKdkDMARsdy4u5Pyx6sPz1hTQgQqwyU+Y9z07HEqipJIC3Oc/C
Exb57GMYYBYMde8/x1OZwFK4QA26C+Cg0KyDDvFdrOkHg+YgJBckgnvBIxSalECpkP1WAE+IGFfe
JME0sBis7Qf4D0AW+qEKv3eavBAZw3UKnxPjOkHwb4smNNhkpb9M3LZra27j74aUPDuDyKnrVTN5
dxUTAVTLs2wRK0XTNWMvQcROY8/fPbwC92WRUJZ5Qx7dDIYVHl1bIyQi4AxMYktpn604SZM1fbYA
XzDCBl2qqDhkbthuHbL93gThGtNa+rm/bzUGCruUmz3OIo5vET2Ce+jL6KBGanOGWP7JwQG5N8up
khuca+5jHkec2xxCmbeaZ2zhLBetHtwIuHOW93YZfMzCBL7O1s4DFZ4N8GqCpltbYVqf+jBNtsxF
XH2Sle46q6fgqiF89wKaIkE4qPwbG8kx2sXB6x8GL69J6ozLQ2qY7dcY41O3DhQZuvScbvVYZ2N3
Ep4PVsKaeHMuGQ2GjmsQl+QGX4c4qEueA+b24TXr8ay4vU3eg4h19gNZEuRAhDoSgiQB0iEizFjb
TEdGwBTGJ3/JkQA2DAB21OkSDH+6U3fJnHB1/IRPDgVu37k/mN1COoWhgyrGCEPQSo4LcwVlLyzA
G5STB2LBs+ewn5IjGfb1lnj2hIKkcIf3iligO3dsIAXolAyspY2HaprsDFFS3q8mJcbbpWuj5Lk2
mfAO94vhqzLbigVe0B7tiXoYZy++g10+i+yDTxfn1zrO2VSnK7KfAYieSUmfS0Ufp822ESv9TS5K
WIR2N0CgZG/q45L8zCjguQ5bWspsebRbHs881wQuHSGG4oBooNoZJdgGAEnueiDu9ATPJN21eZpz
e8tmTbnK4DsdV16Bc59Ze8kOnDgaSsFwxzCDhoHt8FZNdGBNJPNNloorqwvAeZrCYzhqP4C4O6BB
cTAJ2SHRxw2gF7OYcaPUZH3001TBXbfncFP4DVegXdTmjQEay920bU/T3IQAdRG/nAhKoSWEBHaU
UzCecV8CQwbWv69Zl3eg3pf6ym3r/mQlff6AEMEuVqp0nb2boEIxgvZ+ibkx0zL5vvjyszAwXzG3
/vCb0t4krhuTOp20T0ZvZTfEfHvrtgBcoCZHPLJz4dTygasirYamg3lzwm0ImDAZIx7CDB6JqUrv
IOo+BzaKnogd/cogPyjpogcXqDReaZGswxpTdoJP0FkhofcPbOtxNaeufrfL8cmUksQ9EEtHr0RL
ZGUui24rsR7o7sB9ZEu6RffsHAG/51uXEh1XrN321w5S2209JSCJgYK+yMy2X73cSTYxJlr4YZiU
vL7znrCJ9FfV6GpfZdRypqC0BACjnND4Zi5TiU8jjZZbMyX/WxVRcrcMnI1phMa2XGz70BtBch6F
wZYxaqNpF1pLv+4KM1+PrUNrqNL6Ju/Jx/WaXBMhrHf0ZjN7LTWw8c6pOYK624J4xy4qeVPuRzwA
23CBcgW/OePdtmTCjYqOFO8SU0HeczmAHFJTN63JWy/OCqjSbdL6MEJNx9gORYpPvrPMreljn0ps
r981rZ+/Iqj277C3I/uK+Phf8abtLKeHfp1Oxa0YegX9JjKfiDLIGHTZ3ZuHuuLRq6fivqbH2c4g
s3ZZBS5jWDr/COOqTTEAGiQ5oKPg0I1V/6hsWZ5wUcp3esf5IGU9nierLq4ZKbSHyXAE2hps6IRu
9dxV4/wYidz1CVUQ6qYbAsTF6M3PrQNF0oyZm7IwTTfg+Dkys+iWnMHkoJgEEw3Qe/6KvYAHckhG
G5l0uD2Y/C8nVhPxLqeWgxaZhZ9joMfxKse6+wUFqzYDE/Bztoa0PbQW6VarRUxf867HhCir5UkO
EoZKmHjNiv0l4yKvbj9DPrfOC5yOM0KPAT6wayZcb3X84Li9eCS0w9otREpu5rEGG+bOXfxS1VV7
JxeX1r0t8f1wMNUHnujTO9uK7EnGNmo0Jk7TdqR1XpsW3v2Eq/JEhN09yrY2wWIgRde9mrWr9bkz
KuzUfJ0NytcDIQKNemFzHxborku350mUmsCtlzJmeEIngrlckEIwy2HKt5U5LR9+N7jbMCV3sGkU
R3AsmZuummYMV1E89/vRzJ/Gaar3KmVfxEUaHvkos01fFNm91GYYp/BOfWSgP3Ib9Xuv+9/6+J/q
Y4Slf6vUuHov2vf2R6gI+mn9JX9WyDZai4CjyvQRQwWWoEr9Q6Eh/oe981quG8my6BehAwkk3Ov1
ht5J4gtCpCR4n7BfPwu3uiakSzY51c/z0OqoCIlJuDTn7L22bvxLt+jk2S4ATClnJe/fu2QOh39b
30Bt4tMWdGDNuRAkxT/ZFXNwe7Mr9kw0qybFJdNF+nF2DK185aZxMNjHzChdsURcIvqVLQBRkWzX
ULOvQE+caBhJZhb+VZGPLMHoxjTMDxOVfnGf/gXSaBqaI8Nam4YaBIDr80bT+Sfwk69yJnEkf2E5
sho8XH+l/kJ2jIbD7kA2GnjyjWrSzL7gfNu8Yjy/VTJy4HORarYkydPZpBKa/KapglVpTOO95k4T
5l0VRuWy8kQOvYf5EKssUJ1Gv8gHkVrLmHRIgkPoB5GfV7ltdUOMT3JfE3v8rUknE+MBi67gI+vi
8gj2JMQTN3pfNTp1BUPQKVwPXkqyaek4ek7ZOydLt4jc66TK7W8VbrOV5hX9M4RtVhx0l5uipZYf
1SHgdkqjkCgKM9QQNRZauU2mLN3HRE08241VfTUaE8ebKKidFp77mg7jlasT14fkMRv3/OFfdq1t
XkdWpO88D6uzik1vOWCt4u+YXnXbxnnYL/Vx1FeqDyiVswn3sgVbZ6ZE6duzBBiNAiWO7Kal//40
hBlYpnrst4BRsfFSkSbWLp5NdREbV5hKWrQL0zj6wftg3cZJ1xE/UhjaNWkDMEMtGw1JMQicaSp/
CCeHLbjbFjcssc6yA5zNfph06UuJ5vWLRma6pMFkmNeFDNqVV7JdzhwgjihwpmOqLIhUUSvbNXKC
FuXwDI8nZmljIivcUewYAOj71fSs0TPYAI/QthCzp70MjekVx52zDxtR3mP/9q9arSouCi1os60E
vXI9tJPdCaj/nVSGzdbz3/+PdUl24aVmGUDBl5EO8Qq7f+fJvD7EJQmFOa3kpk+LFZGMFVVojBR4
QwQocHqvJ+CLfqK//H/F4f+ifWMGm2PH/nPF4fgzV+1rMv45p57+0d/GCVLRAEcQevI3dOlvzZv3
LzTQ8zTreKQdiBlF/bfmzfsXlVBP6LqOW8CAp/T7DCsReCN4E5CO9flf/RPbxFzb/L3O54LbRu1m
UX7wWAqMswmWanFYu5MfHDrBjgezk3BuexFMvOO52kYV571Of4khPOzLSsKZjwvXu6PBoXZwarut
WYlqiz1O1/9aw/9jULllnFVEKAlzcaxEVEANyfJz5loYGmu0EsO1905HmsE1GB392p1sTIxMklay
QBF/HwmpyXVU+wsVYMjUyo5QCg5M/g83z8VtIyy3QkJAR9b5AkghuAKc2Ssm7EZ8y0KQfzXs5XLa
sBnX6PNaMREp+BrdRiPHRGnurk/8aSX1JId+DLZGQhcsSJarH8OxC9g6aVkMyRJdL5zUhhYaOzH8
dDhzvQNCBrHGwRyvh9p7YHYPCSr1qJneTMJuH72Cgiq8FkS2zOApbu4+rl6yMdPvpG8WdCskSqIl
lCGO4m6CmW3T+UaYHgj3SZMNiVhpiofXJBugIuO3RyOT1/7T4AfaFo9LfaiCWGxbGsavkR7W114G
f9qOmyNA/ENZ2M2Dk0fDjfCGces0rSJlI+zA2XTaKnImZlxQJOidpTle5EG40SICc3DXiuJOk943
tOwopMlQLVYTAeBfDbIKnIXeWv2lhm32FqggRFsnHJt1H3XDBRLwe70N0ECPQJ+GycuJeehtEWzc
RJMvdUPiiFcCYhks0phYmfXIvtPdpLzrCKlZZr6b3VgdOCO8PLVILjnWNOZjHMDlG4QWXdMoWHPQ
NTYVcg5Cd/VhkYcg7QbcLVt0YfmmdFSYLAWssWVDCWMNUEjsBtMv12QVaAua0cT86IQVU4eguVoF
9i13vTqSDFZvYifVD4CJvAN1aBfkmI4Dw8/19GupRPNQOBx8K+wsZKO1GuUW2nBXJhmYF2anOz8C
9KIbMIrVGvs4eVZGp5bp2NVrIyoUsXMo5jcTnTmIkHSrvye89gvTqIel4k1bIEDt73Sn66881oaj
1TftOpWRh7s2TNeEChGt2pPCNeXKvAtVVmOQn+jAQcXgla5JF970HFHG5UQL+KvFD1lqQ8pa6nrt
2vJ68d0IYtwu8Tj+NKrAv6yg2q7cYah3EvlGv1RUML6xEk9Qo/GD7o2T4Lo4ia+nkxCbFRhRNnYB
BNrGSazNaRThtj5ruNOTnJuOifZgDdgXUMzPeu9Z+e2VFpDfgfu4707ScJRa4UXAGfmI0JC7h8KQ
YPhuroV1RL5BYovhlfnyFbJjT7N41qBPQGQuvJTwk0WJ2efSmtXq6DEJrzpJ2L2TnD1gv9FtOXMj
c6eI0t86OazFrZMU9j5R9aMX9tOL003D2u8bufdm3TwFMWqMCJCKK2bC/lt3ktiXJ7l9dpLeJycZ
PqsykvxiVufnvuO1K+sk2i9OAn4M93I/nGT9xMIhuhAnuf94kv5jYej2xckQwEGVWmc8+wSsk2Wg
m90DeOn7W7vuBIfLk71gzJv0WvJhwA1AjUYtc7Yi1Gw0cPPMDgWb6eCYhUgHIFqn2RMboeouak1V
rIfUADU628y1anacOybm82i2oTtsodKVaCO5wtlSXdi8o4QVzeZ1XDP1Jfyu8AbvUPJYziZ3HDyC
w3ILMbpE68/0zORrNUnyGgcKj3x08stTnLNvkF6k2tc5E342RGOuN2gbRYgMZ899UNZ2jVkMKz49
8eowZqLH+hUCYJgt+2I271M6WU2ajRwwmK39+snlj0FGHkOvi+mNd/W9ZQKmQ8Fph7fCMowvRZdF
d844ZGLX1E1wQx5ECTd/VAl50U7YPBejji9Igga2tvUMIvBnJEFYEQ+8sMTQXSqXHMtFIHorhGvj
otdIOIkDb5sBB1YH1hkbvup+Mb97d/TT+03lEDtlax5DBJ4+XeBLMTfxaMb7OjGGddUDVmBuGPbx
DFsALSz4g5eOeZ6PPMFmvBhR9GG0nohAI7oKYkNsAW8QJ46DMyJNXOgNeAd81JynO+oeR+WinJof
205zQ7BgNRwtgBZLoxPOugnt19jEkdy7slwm1WA+YdQn1p3Dwo1HADujZq+o+RAgeVZiXiOCuoh9
pn4kJxfB6PrAKIq9h/BnYVvasKTAoq1cnTDPspTx1WiRVSo5OPAPpsG4RgDOM4Vy2F+hSdCXZHMa
K3qFGONr/ohcXXuOZ6ZGbZjDUVqVTDE8hjA3LK977WYOR2KCWqzBKNPGq92XdOZ18JZawKtOGA9k
VSA9sByFFw3Reyh0XLM+mu5MCLHMEBSIaCZHrttRA/gPOcAzN2ONFWgF+Vl/smOl8nU1s0akmrEj
4wlBEsgZRxKf0CTqhClxQ6fnLO3ODIETyIRknvobia/JE1s4HhdRYjLurjVdJnejbt9DPrS28QmP
YsoakkKO1vWyOQFU5jP4tZ/kcABUWDyPM2lFzcwVICQ8L+LnQLFoZpw/m1aV8TMhtRgzs4VCO0AA
9PvZpVs14qLBkcNXNJNegmmGvrDvAgCTuqQXQZYzku80uL41mrBX1ijA69GtLw9AGDWHIrurUWoH
oBIu29TvkaQVVXZHTKm6KubIBlqrEdSHOcdhRhKjU0DKummb5i7wehZrQmUuSbwMIcXwiV1EdNSs
FS5yvOO9RGS5sDIJ4oGcwpU/R0r08VC9uF5VUheaNO+Af5zcQrpg5LkCyfeoAk7kU9RzVIV7Sq3w
5gALOE6TBHeekgIwaJPDAT+Ouwt0N7j0+lMKRn1KxGB7Un8xTjkZnTlnZoDvHW75aknS0HkH/LU3
B2x0cT07mMjprHZkhMqB0Hc/JDAKpjgU+tR074eBwI7ilN0h5xgPt07wcYXeHOZW2Gl8WYdjMkBX
czJ4HO7whOymusN06TxXvhtvCxuAxwLaFMhr4c/8Y6fKt1VT0yDTggxtYCgmHFoVPqltlJXixoB1
nh3ckhTIoHUIdM11iTBVD/R96capvsR/qC0as7X11QDcxFRH2x0NGkH/f6z7Px3rPITUHx3rLlEA
/fzjTPfXv/j3mc6mzGXaRD2ZxpxG8zt81xEgo3SsCRZAGzrHeIz+LpORa2O58A4dOrwITYjH/rts
JgH2oheydPzwns7Jz/knh7pzG5PrOFTN+DkEZ3Oos8/0LKOHCohw02kHpxt9vzVeUsz97W68I/d6
OwTFPQtTOWUdzqDibAi/x7oSGN6063wTc6i7wBG4cG1u6f8epf+LUebf4reeON2pYbBCRnHy50Z7
LoafyvrsmHl+/nX+vJC5APnbEE5USL41hmgn+HS3Y7SqppePr+KshjnjyTyYCbMmZUYUOGdD2Oy6
yMxy610PinDRaaQPR2Vxm2XVFhBA9oma6c2TOY3mCVPHZWfbs2LhjwsarEGxLte7sSBrR2/4I8qQ
56dBma4+vrD3hhKGCbJm5hq8UW7pCCMHYxBcWOgGD0MsMc/HnbjUFb3Uj4c6V/fM91AYDuoIqqiM
eHYPyQbUR2LL0MfXeXuRpGrOGIyJIh+mYVEFQ7allzL+03eDQQ08aabp0v0AwPbnrSS1ieou9KUd
RhZrQWIeSJTaJWhJ44+Pr+9NrWMeCrgbxUWpI/g6q3UkplZO2A3qHXEORLKmPslyWuXG+8TgJAul
pbqBOzpgB5zCyzalFf/x+PNb8UcZaB4fyJ30ULMwNZ29NTgZy1BPgmbnZtqwtnMu0K76x48HOZe0
zQ8RfR29BX2eIs8lbTjyFEB/o8Y7UImtg4E/WgSO6V+lhj6hnKJD3ZGDsy4Qkm4+Hvq998dE2mPo
EAIQ+p2VubDrDAIqf71j/zmuSxNsGlUkYiEw66H2NgMoTmMINP/jYTF9zC/Jn3eWU96s34ObIrFT
nt3ZJtUAyM3KMEvL69fCsQmIivTeWDs9s47lQ9CjXu7Tamz9AzDsdjM0Jo8gHsR2HLp+G5V1/WSE
kylI7GjiVa2cW7JsOgvM7kDubw1rs0D8vTLV0JGS5MMuJUMpXDhZGz+MiYv8NnbiY2N3DoaV8hk3
Aewxt4GdJ7pdSxYUh/WQ+CBKG9ionfCS1PgR+lpbAOKEm2vXbbwP9dQ56tTfvmkZgoUFToLwUq80
+8j5ntqCrjXrULNAVQXE1gAnI+yGIlB70XrZ9EjOQLoKS/ir+CJebSNzDn6UkQeq4XFonImquNFc
yMRQj0M+ytue/gzgdyddF2Yd72VGVztthdwQjc2OcCjFpauDoyUbeFgwCXV3pqP4IYmrLpwpBrsM
BnbkxNeISx9s4q6ImXaDog1v/bjrXz0FGKybTES5tj/wGnTUykBw/+xz2/8allCdVgRcT492T2cK
Tpf4Wdc4LJdWI9UvrZL4MYY4VU9wPsiiH2wlbztKPaTAcoMtiUYDxAOOEjWjAkfL5qDsK+JffFNx
Ogai6NMARfxD7CnlQ9w1bRprV7CYf6qGfXo/qvYHauVHORk/PQRV3wYDFYBsteirShDG6CP6lkUd
8iHlvfw5qaL2FmFfTbu4YsaI05KHYPmkWbU6Pw8fagnKwkkOmWc1T9H86uPsdI4ZZcnLMuv9tWnV
lAvZo6McMOJ9kJvdyqvLekOdQd9S4MGUwYITgFoZfYz7ox4voUwHB2uUxo6SJgMYE9yOKoaZm7nJ
Lrbi7j4ppvYe1Sx/uYbfukgged2mASceEkuTg8vcS0GoaJG1evLa9bidi4qY6FVWl8bKYNt0pXov
jvexYWcbrBn0QwYIZP6yBalzR4EouB2DSL+P8zYZAF1H1rWRingbBoG+FbL2X3zkW2i8DM2/MnqP
ZCVs3U47n/7BoPi+vB5DEo3HAL09ojh5IKWmuqjwP9wJfIZ72yvtGx8195bDqnnjiCy46KVFjms1
3SqqCRzJrE7ftWFlG/uqxtPTtgMyBqj//ouCx0Zlsy8UITitti3G0P2Fk8f9RQKYWjawyo41wsSX
0NMxVrSVhI9ICtJaw9hHpp833w8f2cgKJf8PDEXcyaYb0jWID30nGjHuMgzyFySbyAcdatbaH116
8SYCia3r5PXWolT21TX8juKUFd7qWaUDGkYAswKjTHysE0FnyaRwX0WCZqvC1HLVwof4Xptmfpm3
gXdN+cp8SD01kpfWkM4yVMI6nuyrgJSnDWUc9wYiRf59DK3+th7xgA9xqK6GprIvxOCMMxjFOial
mW9FZXVLFAD2fUlhBTTvCByk19xuiRaaASpkciHpaaTO1JPu5Hij/MRZ5LZtrXBDFFTBe/2XjGyV
LcK0CInk6uIfJEE0O9ExCSVa1mx5NazVAJBpU45ls1VFD3CxKaOG6MCQ8oAuq2Pa21RxwqIKHyYj
4wRNDjo/0/JDexV79HYNJ58O/LbBg4FA/EAWQXWkQzAuU8uPqmVs49Lj1Bt7e7hYZKxTJl05MvD2
VuMVG1BGBWKJuRofJhE6MBvT4hLnyLThgKDWWB3qvVbrKZdRueOGQ6m2dvwWM6hBuvGS9Cbuw0CO
N3Y2nMg5m4AXNCGKaaxLblOULISL6+NSMQs8kw01EYHuODsQbd1PmsHTxghc62jkIt/2RUS6AQlc
5fcmKcQLRVvCAFLSNX41Xps+4Z/tr2lHJYfTXzdy20LAKIkGH4LMoBzk9Nf9FA/XxEKpdecmxbjm
HT5hTYG6iwCLw2nIiKxvtg4NyK2W4KhmYaZKf0kS1XxxBtWsOgupHRwhU1tHVFcv85JUS6MJjDuZ
D/63WIbFUxdl2VZ5bb61rMlfR5PQWatnIVSle0v4MMnBLtrv9MjU3nVsN6EwSLy26wO3YXlPmDzr
7spTOrcvDxEy1cKLsPlQ1RMaocxkHBTDDiU9NSm3FOaechRCHN3tsgOSyyFBumUrIOPxNO0UPo16
oQ/2tCO+274XVLC/qqabbiOJHmBREhqwtEo3Zz8zW2ynsmVYVC/+YZjcZiFqsiCoB2gPJLj1/UzX
USAwkQZA3Kn3bWqGPzzB306InbjPats6+kgZt4FNijXVeEpcFfvNLQfRem+WWvLUe5T+87yy771q
hlQD61y6lLW2QUIYdD0vdsCqaM7EznDT2wQfm6LzloXXUIfw0RCZZPN9F1lFaGHJC06NKTlMvNFL
R5coyKSe/4xZw/dGozcPTWJPT7xIwQ2ereBaxa1HaB8hTbZsvG1Ul/nWrU37q+IsqgASGz7JpDlb
8YZ8+a3ha8ONUsmEDFPvfna5rz1mc6zZpEA6rXDw/fs5JWrwf406v+wgzX6jSzz/Fg31hwCR0Q21
0fEQpwY9eGuIvuVt4956RUceIg2nL2Y7yi9drckvsVWOV6xU9iasQm01RpG20koZ7hzyNi+nQKvv
CJjK10aNTALW8HB1uutYbsNV0bjutTFjNaHMs/A18RHWhSAvEs1ATujVsuBF3JDKQER3haMz92K1
z0ZlrkvAr0v4WsR8Uv0fD60xpte+K4K9oPpJUMr8LuOEm249TbrsK1x5nAAdXkFe99dZ6gRQESl1
LywrT671Ks72JNfZXz2fjoXydWmBv2QxpDDG45+q6RKkwHQpKNyCdPJM4uvHJGQKFOIOOMQLISLD
FZPCuDdKP7926mkiQ8UCqjg25fhE0qZFCuuEfndCG7ZxBF6oFI0tLGAnvgZ3SdnPNJKDbDPrGPd4
poTTaziHy+G6chqWbgLKENNWhWbSysucZIWoxYdKIUhjY23q9hDyKcP5sikve5XmYpmD1HpoiyHf
tEw47IFyh06kNNR1RSlzWbc2UTxhOhFhQVYV+PV+AzBGG0El59pDo+uIZSnJs2OWSNRTSPxLPWj4
NHHwg0dqIhSZbjcTv4CtbJXI0ye95XXKyolttReJFz2Q46XM6JXKvtdfwJYaLXrhwlxo4PQPYcOH
GdE9OExDP93WieMc7F6Oa1eNNYpfoyupnnZltcg8EA4L1c2kvpzgwFvdHvjmNRNz/dLnPx4I/gjU
AiRdd9EqDWkqf/UmNinpwlImswQ4lNxGujlhdPfxqYMsmK/o2gkHY0l+fHglpsholnhU78kTI5vA
jfP1VJ7w/4UiXs8ajecxH10svHl1j9CQVPMk0o6B3920tLsXsDfDmQzy060Q/QiZfzVbuNIp8YAX
XEaySvWCmdMKmnrjunW/JuPD2PqgTBbk9akjnNi6RXauO2t2iOGhnCzU/iHgmHLmajV29urk2msz
WdcDOqGNMfTZvG+r9pTOyW+dooe+CKdlja9sx2y15UZ0S6HLfBX4HO/Iafmq5aigkQzh+42ayl+5
uPRpSdRqpbtECOVWCd/bKble2jSSXRVWKWbs/HIoiSPPw2BJjgUmuigtImRMXYtoKA6fg7azdgn6
KtJs2qFbD+5U3JcSTzktGx2VZmaExzC2y5s8T8qv+N7yBat6RuG8bF/LzrHvHQErkGyJMtm33Tgd
jMhLtkCH250W0olfwfaRBEvU000c2PV9iTp33WWtAwdxqDH+TLa9RlXpL/06DLcpaOxNVyVU4/Q0
OtCWH/HLKqKX6yk7kiJv7uihW1696rHH9kiJWogSxyZ/YXsvvg0cxy+F1yp9WRtWcdtVMaIxo2j7
G38iKkONobeNtbDZKLflU8wyYucSelKU8Gue4orWxIsMZdUvOwT411Ko+Da3VLFp8eB+s2v2VzTR
Q+NqdD31jW6+c0ho4H3xR4ABxCu15pM+r5C2yEooRm64G/K8PYaRKy/DrMHyr0wLZlLVHzCndMde
G5NXJaHrUPjm4Rat8m86p8x+ZA1Wh84WUC+auKDrhGjgIJA8XUCYorqiccCG05dLzroNuqtRU/LR
hOm3TnxLJDMrOrwqtPFn0jnuV6Nw8rXuTQQrBzDhrCaNl3EHTJI93sRSGGYhAZ0wglf2WDOTxWm8
I2wYqJDtECySstoeRk4VpA6aE0o0l3juclrRZXnQ0gjaNurCgFl+Qc0WL6Q3cigW5ZfajE1yAFOq
F7p0Krq97Iy3hWdnD9i8iws1pcaenBS2UusggxxB8yop3ZbE4abXsh3HJVv7Oaq0paGB4ly0tvuk
NBDpnDvdLaeYfmFokf+Ympq6YFFMb9gqxt8HYRaPcZVUX8sWJNO21GjyAJaromQLdgJgL5BtYjM0
ld9CzerzZVNEw3NS23SK2rqPD53R/gx6F4YDld0LzI750WRn+5qXgHlHPEQrW0uupqKjdQ9AD8xn
4lTLnkd1kXQl0me6OeqKQmBwRRSSvYghuzVr17Wqy5pQl2UDNeqO7/8HunX6kKxpMNJpSy1MX00H
jP/tTYIciSSONHwa6sZk4UI1KCAX3jalWbxQBnuWcdM/y3G4n1qjkRvHpqGk5b3YxtXEzF5qJgm+
c57sHN60DMOqvrP0tMmWJEht7LDVEfN05OnyxtMULeQ2RJ1JljTM9UVSt4jy8JPuwHUHLwiMiMJk
JqR3qKFECQbngaMO6wlRk89+Bsi6DLwvEijQUS+FseWnGKtqqNS9jOQPJ3XJhKGo9RJMfkfON41t
7tsYX3pk226JqeaOoZXfosQZSEr1uCmm73xxulA+RF2BrKSN+GBrjz5mzp6K2BVvY5FdqszQuOEM
8sSEnFwP5WQfIIFCzuuVvS7T3P8Obgq6Xt27lAnN+AraFDIQS+MUY9TsbhFPVcug6/M7TM7kxxoa
9eZM7ZU7Zrd+pNk3TqUHyIFsPK5hZ/4SAe6JApv6uoZaePAx9VwDpw0vUiux7mUZe3mwJK9Va7/F
BND4IVjFjOl23YF7RWk76Le+39q4UZAtFiopACKZ6b1ixsWHQsfYI8hqW6ftQ9AC2x4c3T6YQTFu
VV8/h17u7OIgZMViI0gyrqPtMtPrLtjKkfcl8XABYUvY/xb5r1bFXbSC3ftiVjE0SVeRbbsIqjB5
KaCS6kdRtv4RQis5Z1rU87I1xkNraMO4hNBjeVdRSjA9jLSqInyiLkprU+WUkUlsqr2rfKzThzzz
wOtYo7cNowY9LyWsB9tofg6DIrgG4eayrsz6oE/9q2NxarBSIyPGyOKQVHVwZEUS7yEOEBXUiJ2G
NObA9w9YNbOfMkA0S0BawY5dYbqi3PHaGFG7QuTlY0ZjfR37fgdU8bvDEWQgohkw0i17KJvKGWUi
rXXFq/TS/ighzaztyqSQAqf1OvDFrvM0/1dom9YNAmjjthm8X9UgtaeAT+/RMBzykqymAIXq1YO/
wgo352JYxVb3hhYtUpWv0DnDWs+pAHxcCH1bBaX0K2cvMyVuOsO0vn7vSpiNZxdAAEj/reL0ILLu
EfPKtAtsTrcewNn/onJv0mzRJZ5NV5jGn8MFdaUL1NEMh9n/oTIqUCg+Ggzf0T9pt4i5cvxnfZcr
A/Ml2YbTcdHPK8swKP4qattT2782pyL96Lc/cNUMYINTQWiJrW9td9K/Q8DgRNlTj/v47r5XvSdq
xnZgO4P3edM9cEw19YFe70wnkLcWMpnLMqBO+vEo77V7eIRzDVun8XmqdP/WKpODL1uZ0YM5tUM6
2P9LUowHfHFx+cnze++CpE6uvTQpzQFk/PP5JQPe8xFt167vK+RaffFsu8Xzx5fz2Rhn3R0icg2b
r7XeCUMRlFNvpZvdfjzEuy8H7x+6QF5Fi0ygP68DEo/b14bC/c4Cdhm0unEwsCgQi9NHX0nC5JXM
uzn/g1or0gZ97/ok4nz8S7z99ICXkG7k8v1BpThvQEgIZ6ZWeNhDBYY1heBwifmnIrSa0DCi6fLV
x+O9va+MR1oSxHPLgBRx9u1V7K1csh2rXZYPzFL2eItm0PlkPnn7Lpr00NFMU98xTPzGZzc2EIoY
iBRwkyKwAWp6tCzK7sKJKWh+fDnvjMRFuNaMFrBAZ5y9Jh7M7mkc3WLH1EbSnNYcCRR6KOv46eNx
3nlMwsFeI3hWzFynEKjfvi67zBLTq51iN4FxqtPvsEOWcZKDcfEPH4/0VljtouL+baizZiMHVRva
NUO1nUf1LpeAjHrnr/CYdl11+fQ44oLcomj3ydOV8Nt0LCnfAPxrawUpYw3RK98aDWfprDapgmUQ
Wg4WbCzEyeRUBX04Xfopm0FZ5QSCgmpas7lS69RQsTo4XTpc9UVLGWuEO7zkrI2O0Y6mTy4Us9H5
3Ewrk+I+MnpLYK8/+/wwdWqml7fc0yZUX7wsJ2+yc+9G246+Z8CsDy1IOXRO/rca2uHGIdiIxpW9
t23MsGBhlmIOFDTax8xndwS1CF1Odlf27uUET3qRFUm1bpKeokOEP9yvYxPZbQ/8p+6w+5Lp2i4H
WcgdDa5+pZRrLBknXnGOdy4SiZYhTtAmDczXKy/ol5MTDMTegFDkbhlzIubU6C9AvPJPFq133jXD
oxmJggVDpeHM3dLf3jU/6yrasCP3Jcbu3JEvveepD7sgrlG9ErHV7z5+5d52fk3gLpjGMDug+T3v
/FaF7Lq+zIqd5yrEsFGRrSs0Uxe2WaotpHt1EVJ/eUDUHBw/Hvmdz5e2tj6bKFznrfiiDsZOC1s7
33HWHb92+B6fK4q+DwCM4p8fD/XORdLlZTbiwMP/znvoNEfYdI5tvsu6mtIohoqamg3mYi3O673d
JJG7bOiyYXoyqNx9PPg718m+Cn4EHj1u8rmPwyG3hrNnnu8aH6Rj1ecPAdj1pRuP9SfryduR5DxJ
gX5E1eJZs2vl95eHg2AT4LdOd4brfhnHHDayC/+rTk3zH7+mbDcQTCGMQoahn5v/SswFbdC1Kc3F
tl/h/CDXK77ue8smXNL+8U9voNRNLsyYbTX0dM9WlCBKSwA2FZdlZeZOK8e8oJFAYbdJzaT55B6+
/QAZjK0NWwOLrtb58kXeqgjtNuPKNPkQmtqXanJ/xIP5EPT2J3uQ+Vv+c3/KUOhzbC6NOd86u64M
L/WYa3RjzTJdmxRMPJjTCyftIKzn3YFaxWe70fdH9NiKYvnjoztfXvD4ucU8YiW6Q+KV34sRtGhN
NFQbkmYRtsYnBKn33kg23rNRdA6BOV+irYZzh/KdZKe17WFMu52UCTAL/ZNh3m5spA4Oc2bBOOw+
zpVVnasPUcSP3sET0cCpoectB1bEj9/Dt7MIowigM8zMOPhn99nvn9egGQPECJHsapNjLce9ZRq3
v5zcvo0rRVeNFEaiBj+ZJWfL75u3ZJ44HMsiJ/6NzxZ+gPLQvyQ7zxophQE8ZK0Di3Y5eLTqSAQm
0WDEpgR3QQInxDEDeBsvx1YNVbBPaSZtwGo8wImsyDoh2DYoSzYH87agKgzriDbGfvSM3t4FqrE+
+e3ffTAzn4eOgOuh5f/zltGXDFPKm+mOElW+jkcvPmgDxY6PH8y7b9nsRvYEjr03W85MViwjQQHR
TTkIh4tupyfwvxz12a7lvUdBtheqStuGPXT2AlhOauZllTMRwZKhm+2HmJj0YfPx1bw3A+HORo+I
rRrV15t7phtD0GoJCoIGq5nDMjVYrVo3TfrSxYiRPx7uvZvHJcE2AvWm4yH/8xG5xIFgduATHRP/
x3zv6si+zWr/y8fDvPfxzH5BB0kuB4PzFWNogOtMBR8PEbvuTTIK6uy+9YOKa7GpA8t97dMy3qNi
aT5Zqt6b8052dxR07xx6qJ9A95ddsgvw7Khc+z7FwaaMn8p4uudD/GS09154jj0GLzsnyzdqwZRr
dOyySXZlUCbbzLbwbBqxtvr4Zr5hwMG10rmJjsFyhJv//MDvtcbQWtTddi4A/KeICPIN1B5EKbHZ
pRTonf4xFm6xbAvVXVdjnlxZqWNuQxdh1zSWNt0lOBai8vGr9S5N2baNPzvdinfvvMMJmy/TJLjh
7HOp/Ua3+ixjtRkktUJVfRfKw5dtus0+ctwvUITInALTcpHmZvSU9F2z973iOaStCxlJEeoIFpwq
krewR1LpvZDr+PhGvvOt0dhiC+rMOEj2h3++/KnD7xANbLd74rTKSaiNXqKoIsLbK8bvH4/1zu0Q
J6EhQWMoZc+3MYbA+ojDna29L37oFBxWmaV/b0Y4Hw5ZrGs0w+qTHcY7H50QlO3Z0bBivdE3d3U6
QmgvuLzY+hpGgbY0aN1TzKynhWmM1WNV93PqeN7t/vm1CoGck4oUG8TzmVICBohqtyl2nNWuKqhQ
yHNTUrZsIGhJ8DSS9vnP920MOJcB8CZ7TGV/Pkm+lV41sip2mh6AjRcdrcncVLd95WW7zOYg/fEV
vjNtMh57qDnkhM3i/Gb9dlDLAO2HUcGtHboACbesiUyvimplIov7b4bywNC5pLAgujtbEEpHRirL
OaIJr8hv8CJOi9pR9jFq/4e9M1mOG8m27a9cu3OUoW8GdxJ9BDuRlEiRExilJNE7HHB0jq9/C8yq
9ySSJr6q8Z1kWWWmMiIAh+P4OXuvbVmfbF8frVGHB2rxISyS5zcl6YAuRsx0Bg6q6r/2af3sec1X
0AWkJCXNddiDofn3L6OD6cL2cLhTIb65bdZEw91WszjM9ozQJxhv2r7dSPoAn3zQBxsz2mLTcxw6
z9g4lvv5y/2S84gMJOYIWCYeyVnTPpybr5/8Fof/xpuC/rfPeLMmIgNsnevyGah6rRXGJnlSnvJu
7N6PSckmcS5LzHHlja3cKD9PvtUgeFEMMLAhhbCg+dcjiRIZ4x4XnI/hWNZ2DHV5yJyuPYGiSq/t
CPKd0EP8EEtT7CuFQoPTLWzoIYmPqRei1jan6QskYwR7mL2smzmqUFwISxW7uoLCbQ4wTDhATckV
fiaqwzrLVgK77FU6BekeBoo+lh46rcFJq4vBaAdQ0BHw20KtucLFrqJXRJwVaqEDCiWYIeMst3Gf
eigGi/G8dh2ST7K83/358n60Nl0rCCzWCeFFb/dPv1FQl3zWJlrBp2bqnggCunIdYwdQehsbZHP9
+fM+esKpuSn2aN+jjH/zLHipFo2TaHHA0br0nC5HuziOnfikeH3vLyBWB/sEjT96BH705mPcqUih
30Rw6cziWsoFiD+GP5viG5OoC6bS696zH5NWfHJkeku1xPuyfC5dWq4oh+u3BVkkqwaHsEdPpNbz
9xQ43SpsXeMatbtZbhmcc8ZpvCredsXQbEqYDUy4BBt5Yw9HD6mvl4/G0TF7Y2d1rljHqMNYcHKP
8YMxVpT/8OD1r8YJPVARzMkm6gh+yDCTbxIrvrULV63D2YNM1+VusepgPG5zvs+mK+Uzwm/rC5hL
PJ7T2OxwdPH3K6DcqeryLSE69l3jeJ/dio/uuA94KIjwI3BDllv1yx6RmcqrRAEi0OyeNJaJlR7N
fWF1nwGEP9qLfvmct4XRIAfoj9EoDqG3GArpN6whXmz/vHw/Km18h6QPjwguyAdv3hpmQy5f47bi
wNApXBMyuOIwfl8XGNNTpT8xnX34YfQrObMAmXpX9votm5EoeVaM1IexUc/7wZU7ZGAIKrvskwfz
o43Ap+3P2wLL3rvit9Ta8XOkFOCy22tbBSQXx/q+LtvnLsO8lfqfXMl3AbbLoxIwWeMAi5cqeDun
mZUsub7UaflUplg9bOsUzu14tOnFb2rHSKExNN16kpFzk5lxeiDYQ+2TOoOIl5CDGtWu/hbgC0Cj
HYNM/+R6fLRsuc8ObST6t/h4fl+2BOYqg+DQ6jA28tmJkjvCPm9Lh2Hyn1fUh58ThJwUOf4uvpnf
P0cNhk4lopwDJ1FJN6d7EtoYN3XffvIi/ahspTmFe81c/hK8eQ4dknW8GAHWoUM4nip0bqO4bmsP
v7R1BTTsa1VGnzQqPlrAv3zk24I1n90SoY5ZHcDp7KEZPEduicLVP7X18MmZw/lo/XIiZUhG+chZ
+M25qFs8//MUVGwztn7sUvkyZhEg0tIK17Rvk7UhjQxWjim2WbMIjg1rkWe1KH/IEboHbpXex02o
Dr2NbBlrC2aDtGtvgd3Wm1CUZAnEKtxNwRjehR67JnHhCtWEoSaIMEtrs7ZfzNFG016Hm0maj3nd
X+JJlFtM8M9ZOJBrp51s21favpUoL3nZ294nq+mjqxAtTl1aHKzbtwNYYlgViFpJ5SfnI2kR1qoz
3XtPemf0TGER6/GTD/zoFi/2DByDAc3Wt5dd5laiG4qhQ9ZEIDRl38oddNtw4yQx+WxqEab++YH5
4CfyXl/cxhFGnHeny8jXIZBOpzwsgVfbtNX+hUip0HReq/u8tWZATemPP3/mq17jTRGK9sbmovKI
crR9s7oSg2Qdsjiqg0824Tode//WTa1hLQjaPkvrsryTdkXQlotk61WnHKZdeVf1c7ft0BLtjRHi
8ieX3vqgiYkqga7PsmuD0LZ/3zoIL5xlPPBEqzlGz+Yk7g5VmrNTcav20LmcFSsF+ZRXbiPAQWvN
TAb5tWtt/nx1nA/2sMUXjhzD4pjjvm3vm0gj/KrLKnzLucNoZBE3Z045XyOwFN4Ztys4djmSRHwW
apWUNJEto2KOCpdv+DI6o7nTOja/py6Ft93N5nfKYrFPR5YUtgkgwlPk7dHlPgOeW7FlD1vXz9Mt
gkF30xqiO6R+E2yntA82YXJm14VzWzhiuuKxxYlCyMx8n4Z9dCrN4MHsdfHJwfyj388EDA/6EoHB
VOr3G0G7LS9V5/D7y2K6TfHnHiZyj+8zy0h3f77WH30U6ku0BrjReW28KUAYOjUNsJvqEMEx3Mgm
XCw9kyxOUVom93/+rNf79nbVL91fh9Mrr8G3x39h+GU/VhmHg4GcshV0Jo3jY3atfSzrYSOC0jqz
ajP+0k32eGnbRnJtd0a0dp1S7qUw27+r+v/lnH7CObVpYbEN/l+UwOape/ovQHxZpy+fquf/+e+L
JyJJnsRfvxIc/vmH/klwCLx/IM5dBsMmx0maA6zRf3L5gugfVB/ojhjNLX1+ltz/w/Ix4WVlR+5S
uv9KcHCCf1BLcLyi2eoGvA3/rSja5QH5daFFS4t8MUnTkOGY8HZVCxNXbpUWgA8Sy5tX8eCKc+a5
+lsFmwi1s/cZBmF5TN58YOAEIW8svvn7jnLHwAeQmK8P00S5axoDBh//06SVt6dQfhaq3MXE77E1
vns5dkzqSAZMpwOxlRn8qqm5LuqWvTFw5dY0RkKxFC0uAr+MGzUG07df1sCXv3/Of6FN/ELN26n/
+W8vevuGWIpKHlykUKHNPX57DO57HcLNC7oDZBgSBCd0KjvycfFDIpSALp22J0jfvC0QQxPtLomA
Jw9BZlRKiinrbY0kiUzLmDR2jLIkAiYWvoRwHoudtgv+XSwgJOw65ZLIOkkcgtgJFcBVdLf6hc5C
cePkYbGZ8SQcUiCkANX85kQHv/mOpVDvCQvCRCYTS9PxaNjbVjRc54PZTNZXNHnysh0ZOuF3xlZF
Qsxp9JV8CqsqMxF7D/olBbG/G0Q53JU9Adkqn8R5bOFbxp4DP3esbYK7Y5P2d6blg5WY/MFxyqJz
1ZAOTkUe3xDuVnWbQZF0fORSEW+SWCZ/lmxK19nDp+ZnmoHCwI5H5SuJteEmmOr0ykOeTVsmQmSG
lWRJ7s3a67ocIAkNi1I776BsK6J2L2ZnymhEEJPoxFl7Knq7uVZVF5+Q5Ex7v7HKY4PMaGs53XBH
DO9w1+Szf8vdsbcoYuytsL1y3QO5/6nrkechoPLIRqG/4eCvH6DfcWca9tuDv3jsg5GUeqcjENaH
FHiAQK5fRkwy38yWPwI0X937qLTPSdhxjxh3rK99OVM6daM4n2pCTauKCmsDhZaEeLdCwk8ywmzC
YijlVknCeEYxELjWkNYh/RTJu5Wg1rXr9qcb83+TAoEgpHR6jwdjYpIq3L6BrMXjHBqdJsW1L491
yM3VgRzh/eTE4CoH0gUAKFUeJc40OhdegbnUmPaGFRc3CRK+nR+mzaWLAGpdRsnwXJgwhgRuO3pn
psmmYdWPZBsOd4w75ouoGfhPOaneS2CKK2viF0ejIS/jYnnYjca7MhJzQNLJb/HdPFp1UUpAHZ4C
MgRSMTxbRab3YHjdq8TlTsSIx0gUkHpTGfCXNjjOua4A7Z+CksRIKEt5vukmIxP4K+L4xidU9SfD
5/lCjKn+ZvMi3Qs8SCAKm2IHMbP7y8zJq4UdN27SxdBhGVxblXAfYRJzqZclWoppeNYQIHczZgcS
amfuhOsjJAdArl8gNxHdnATxqVTFw2io/pRmLQEj4YvZR+awyoyKMAIVVzZwXu8RxzGcY5Trd4nN
2sR3UWR7G2vUxnXLRzcOhufODeSlzD0W5WQP6ynlRuGq7HZx48orWTnuVdSN3lWvyZMVmSIu2PPr
R5wrrNYAj2xrx/Wjg5z8LMeUfTuFOpS4M0Nsm+RrPSUhNkDKQ20gy46KzeuPC1MeAlUr42bSUnSb
iZSGC7q06l5yDL/RxAmHK5qx5doiLeI0lXm19kczO3Q1KTdr0qKyPVbJ9idNBZPbVBV9gL0gbL5b
GW4/bMPEMBNG01x2Pu5O+57mq1X4D0Mtxu5n1vbuQ4Yto0gOgzMLF5nlbIgl4nUkZq0hju40Jk7v
3mDMxKLnTvqbhTN4DTyeDBfLm5ANNrO/Yx165qqjKS9W9dSxNfXisq8je4U9KDq5RvGlMxV5JGZ5
Y3j9pVvJiozdwLueW3pJXjA5l62X3MZefFlhdNiY9PgOiT2nRzIXvykGl1tgZv22d/WPLKz6rTv0
fxWpXR0NkfzUvZse05l5kLB6eV5DT9uW3jCtaZB0f1mYzrZJps5wLsU71MYWlt0i2li6BY4QeAki
hiS7dGd8g0YkB71u8RL6OUmUBTEnWdmIeSWjuDmiu0GlbEzuGlOFt6qygp5kVZYviZy7kN67CCAr
uHoNxvlGk/KztSsjOsux8F/Qoh+xrfDA4vu0zjKNTr0nhuw401Zf29ZgHk1hDIcqwF0oOyfc1qNB
rMASLjGIhXNgIlS0jco8G70sOvSJdUu8VrSjuaLOLRE55dbm2v9Uchz9tcexFOUitFFI/WU3HPDz
BTvfGh8FEJHzXtnlWthmj4YzsuiSRrCpvXiB/8fqp1OP/T7xEt55vMDDHXYygseBiG9z4Tc3jGct
fG2F2qHaSiGoFQSDRuH0GHoDAk+nmM7EtPgLyqJ4wKpQB2t/8vU+yoZsXDPRDjfkLaEuGVyHCtFh
FmTZ4c7tSd850me0zY1mE8ERXUhbrSTP1YVbKnk2zjHmd9u0j2gm1MZJU54qtU0SNEeChstKd5Z3
kn47fZuJAF+3i4GZIdRhLDfOYNQnq/XnJ1maHt22av4qSffEk6uiwzR70bHqY/0lK5x5M8R9cyoA
eq7JmsTy4RfDqiTEZqtcx70OFC3mmvD2HvgqdkhThrvGGJixQBJZjZ4DHjhy8u+Bn+CVNfUIE1Zj
zYoGYwfKtUYoW12XlsG7HELMMcucyVmhnNwkRhLdgdqw9mXGivedOj2GwwThbozdi5rOX7YqRuOm
6qbw0mpmfSJUCJ8bXEVgBwQsVM9u0lxiPwjOownd+9oll5HsCXRjiHTS4kKq2TpKpi0NwGG/PSuJ
YHrogeu5UF3HJSkWtvhZqpMiXOdWbj5L7EQltGPhTxuTcPHj3DTRWlZGu+8h2z+MZZ9lNIKy/Nzt
EvWzcnLfvLCUS6bcyiICyXvAEGSCjioUPrpaoEIxJvKsg9QbftS5Va+7clzqAtlc47spN4j1Rb3F
pJ+dga9Ft4s9MSd5wq7SI/r59jxqVO2isKVxCBXVy3ApwmQmEqb2rrQdZ4c5FfKHLUNDrVtJfCj3
xly9lkh57vAeQlcBs0QBk7Vjj82ZCPowi0eiS0eO0DuzULxwUP/qF87RIfNDI76RTB14BgrKhCA2
ZbxJvJ6CKM3I8UmldzXjQb8xain5uZmT7nowgfgMmQStK4q8FMz0JH9Msme6lSK2wPnL2xlZNDDU
1+KryWxivy2t/pJQfMKNTUgLdXK1dJMmre0tZah/O4E2VPhvmwZ3O0DRTZ7a5ZHGvTgvsX8fXFON
RCsCie/anCTMStoYblNP8XKPqtq4EWTl3mW2k1wlFZWG8Hx5mcyv3yJqvjvwV7NV3DTLpjxX+qUD
ILTKooDyJGoa6wvboPjLkT6nYCOh26EoE08+oUXxqiLgZ7MYz/dk9PV3aWZy76zGCMXarFq9Typf
n5nkG2zTfhg3yWIKqym2HtCZVmull/IX99BD0E0lTAJ+Ao0dhFfVpF8wGmT7aY7rrcizaGVlI1gL
7cWmTfC8U0LPIoTgk0PEuzYTGiakN4veEMTEMrT7vbtB0A1SSo05ZcJ5twZLKvMt4YJ6V+uJVZGh
iI1SJ3gZbD0cIJYkO8OynxDH3wNGcBjy8ZoyvDHZ9CiiL4bWdh8Gias5m53izDQr59FGYzdh4ZFi
OMNAHB5j3yo2ICLnXTZxIStu4SGJIN2YFgnLcCapE0ryDXlxzzsxOfoM3cC4aRt0s/VyZ23IQTdD
0vq3hhfolypMTIhmwnUBXyvWNkgy6g0iW489EU3HNK6plTikUA8mBf8S8Qnc+hYYCAbDpUaaxNxc
C/Sy3Es8jhsyTJvvIMbVyoXcfes6hdzaU0yuBtKGc9LVefdbHPUAWgx3yWwkqNs9u3xsnb7wT105
BzA+4zHhImVZwlagumnrJUVKlLJ04hLzLPFF+MWhKhnK3fCDhH1Xx9ByVOPg0w78uUyOsFqzDaFH
/I2YQiremLjc/HWcIbQb0COF9hmTJYV10yF6zR2ppVozzcUG+Dm/OBERlGQWPwCaiRIqmGCPGJri
imOMiZuMAlCFrro38X2vMfh6a+UZoAmqSKKVxHGMi9CVP3TeF7s267J9P/BWM4txPsBiopBLhd/f
dVn5GLTU7fNkyYdwLJ1s0+psoJjn2kWLj/Q0z0vvz0sNgpBt52jxwF4XBDbtCYcOxBoCc3nsvLB+
mrRRP7mEmVFnlTZ5PRP30+nC9gsngPBcNybO+ZHDll8KdS8qakiAp87RnLr6sVtqapGSDJxWHWxZ
dy6nYYX1qt9Zc1IdwWBQLYrAWfHOCq4rp+3vTKu3t7aw6ydPtdke45M+kxanlk0rZp68rrYUYFYO
8k1TyssuyPDBAl6tn7pY0AgPOyrS2HVxM9bezDOizB6g2GTxDztzbn7WYuKqVDN5o1TlK49kuAPz
y+bUyIZuCLBzaE7RsnWlFTQdT5N+VFZ28x0JanhujRxvITVF54kl21OmA3Hukz2yZ9aj98K0iTIP
xXDHCIpj1aizfbicvJkQycuq4FweZBxPGAbNLyFP6bzNwlk+kCP2ZZgC+aPrO445pkeClHBhCZAe
C72D/6gwloJl+daTG9E8IHaOhVEzbznXzlgSd8+jOnGS5UVSjBvJIfXRayZ4b22V46VmVrIl34sT
6XJoyCaTg1M6uc21KVruTJ3zCnjdA6VIBIjAxNbgkkOWKsUG52kHfzANLX5dGeizOYGuMw10NV6X
IZhGNvCE/LfD1BtwMBJOmo7SzfXrSZvgunLxABEVBsJjBc+kPELtyAg54UVWMl8672OfwfhyLDNI
bfrRIYcl+MblgX9toMwZCKNCchAf0/SFSAl9MfO4ifWkE14C48JOCxO6BqaciptGIj1ZUXhEC+vK
Q0EIq6bpwXsAFuEWJyNE+Amk04p5qc3heeYRZJhN6yP2U9ouhemtZW/UWyDAHCNpmIxbAaxrDQoS
/lcBv4gXjdnScGCYRa+dTgz0lOb77BAht/K6sfkJq9LeQv3Q3wTcgVVst+XRWA61OInY1jhJxafX
EzJOUnMVKlhaazFn/Jcqm0N2M7PFORYf/3puDsAFXUxLOrGoU/domMazac5LmRIY3L6y4iXVKIQt
fy/NjJaRdDmSi9qKb0yrFOeytosN1oDwPOxU87226F1YRBHLFbJJcT4i5b8ikpZ9KzE7NneDqGa8
QvXjlLThhmzw6HwM2GfrMeUSpl7T/jSBuOGpLgiiUJStW+VTFoHzj86X9dy0yzaMYUSdlaqkExRl
AbVG0fLHo67RZxkyhq/p0m0cm3x5C1AYP1ohS8Kde/VX38T1U2rFyVXQk6Fhtcv6gRwBCoL+T+nz
c+Kl6/BaVoQRnSlQG8VNRRrBbnZ5TfrIcL6+vhusjtZbHybpVcCWz3mf5tVgeO5VkBger4oxCs+b
iCvc6ML+OrZ6WEcVkCm/pgJxOYaQrZ1bX6UPHCbruZERjbmjLk1xDuRPnHs2xUO13IOUeulBITaT
u3auKYpGi93MTYY7PVKeyIK+iFmX9lejIn88Zh/7DhpIPmBdiE+cG/31aytm6GgWhfB1TgkRR5t8
opGh2E3kmvKy2CXhxAqpJ7iyHUXma3Bf5zh0n+qSh0KbQ/0IXpvG4EivzsliSrSOgsWBurmxaept
edmzeF632SnganBi12ctOUX3nKa0XGm7Wuo4NXH6b53pS8th+ZsMqJYMguX0eiAw4Qo5QLZPB56j
InJ4a/mDpLZ2WGuGGd9MI30K8vaq7CigsZ9GWdK8WbZKjDL2ti2c4gqMIuRFP/PoNgBXcxoyXOGV
8Tgmc0tXEDG8vkAyj8OjCfrnQMTTvuOrr0RT8OBmEcUfsUryB6weSo5GzSRMCR6yTGbpFYS1x2Hw
uGpzYDhHAg14VIaCa9CVJlXoMDbfqUpyd9VPGpwIqIaIuqX3sssRIpi1GhvKibqOnTVJCnoz9Nxw
HeJbKGxama//9/XB1FXOK8aw+vanN/JOlbxUjmLupi9gAfWuSvNsT2I9D3TmNqck8NhkmPEkV5hZ
GG3PREpfSH+mEh4DDaGzeOndufa3xBPy+5YGXaBAV4AYvBmXKkBPDaUwQWD9ngMcv3g8BmWOsT90
H+Y2SSEm0AHvOMhuey/gw4q6D09d3H2mL7PeyhyWljcWKkxwWCABQ7+ZxfW1U1cS68jBzWgOr3Gp
e1eBT65o0kEd0y5bWxpRfHeJOX0JEpx5ufIA0lAcJLHg7CLIZVDOoM/EKJvvfe+6V9ADp29sCfMn
w7x3Y+Xlyy52fWShCPjfEXcZ8BXBYDjqYGQOeVZK+LdachYzrTy9MnoOJnQrKEStgUMRUDlKK1oZ
p4Ka5ymXtFZfb/afC/7Xkf3vsxEH6RwR8XwpPIxvvQsJeAk7yhJ1qCqnYaFFzsJO6BsCHI1h37Z9
uuH0Pm81s0gKnZ4mWy65u0G6nOQwBdzkI4sK1y27QezVfwG3D65DPwGK0QHsjI22JuOr8z4V8H80
7vj77gdIiN9ZVlo7KuokMbpDYtjNKUZtsnTuqR6bvGkhCC6TCKcJNwN74qPSvEXEKDgX9p33z9nL
/44qPx1VAiT7ZcF9MKpU6uln2qvnrlO/zytf/+S/iPPRP5B3+Kg8PLpdBIIxwfvXvPI1pNxB8B8y
VnM9h2XwL+S8/TqVBEEAW34BkbM7/DOp0bX+YTuLjo6V4fM2ZAD6b+SIvR/DL35QDBgW9Qnf7o30
InI05CBpyAMpeC8pR8496J14ReTHZwKbjz7JxsOA3YOB1zuBbknysLscmw6hDWEO1NWjJIl8RaZD
/4mY+6NP4jMwliD3BySy/PNfhJoE2cRzSyATxI6iX8e9eaUGUqr8Zr775YZ/NJd8M3wNyct0GEii
W/H5WW+VfwOygahuZ3nQvFeKsngh5PAl53//k4/xFpkhd/zdPcK+jg3emyQbzhhto5DhIgkx5bqY
sv/g0rFWEUhgEGaE/ta3kEizcqG/SeIBqvZ8MnvK4NrmLCLyT36U/8G185kfID8lJBTay+83iXx3
ZmjRKA/pOBbM5fSNTqY7wIF3chjCzZ+v4Nt36XKjULP4Pk5y3k5vrc+G5dU8m7U80GqkyUdJc8jD
Jl7VRvZkhnSrMsimK0vD9f3zB3+wFLFlLCyUV7XV28fLb2u6MnQvD7xX6tse+tDKi2CBgvBwPlFR
vVUCvP5G3nfsCsjleKp/v6Bzn/caf77ETAu0vGJOuiUUL779D37QL5+yvLl+ebYWhcVgMNQ7kHcN
o7ad7oaKaEsC7P6jS/fLJ73ZmcaiSmsG4iyQstcbf8qf5pqz6P/H42W+v0uY8cKQlRFELliFZa3+
8qMIe/fCqpYV8iC73khzMIh0ktSYs1vpbcTYfWNFrUVEnecdzHaqiY53ImpqV5zQReBGGTkHg9YG
adIyiPv52kYO8tg5Likcuz4oXjTInGMyW8OFDFSMNmFW/sqOKCBqyb9CMlK1pd1kMx6HyRdMTXWt
28i+LwK7PnpxHj8OFYXyWE3eIQ5AetcaTuuYs56LYILurTTJRCsqKsqChjNO1+Gp7YtSbFGtiVtw
lu4J5t74s4nZ5a3O57sDBrzWuVufjaEa8nUahGlNmnpJcCQwUZyCfB8DPdVTFfOji6GTuzpK5BWD
vHrTAalAl+rEMdFofRlNtLG7aO+DG901JtOwvKGjbrTSWFcmv26u2LgqYFhr+uM2Ago2lzTJ4EAC
f4MzSk4iate6Ww84PE5uxXEGJ1p9ZpkdwtWKwiyMKmNNoJ99n6SDdzYlVv6YhHV55490NhvlyIfG
r+z7mN8uV8FIj05Wbj/znYYYA3sgo27tOJpnffJd+ioGPYU7NUJb5vBXXRtG1j3GXBook4288vv8
xbS4pz20tXt4wS+TGuPbzp/r47hsjalS9ZkulxlDy7En4dmOyhSgtj/dALRxj+zo3RppSLYfktJZ
UQZkCyG7F6csgfuzcgnYvkwcGV3lfiJefEj+lxbE+73fl3gdbGPkgPK67EsF3xygdnie+lyyIuMi
YKoBzu6mel01MvkazsAHyWXIiscIFOqqasZ6Azg8Z8QP9HSGg9v65T5jSigvLPqb0cZP4+F7Gksj
2jKwVCGYlCKbVz6dq3MCNOb7EMzYV6Y71YsdpPWJ36i30BXjFYKh5uDmVnRXQw376pDFkq8hnnng
G5HHFNgx0wFQ5URzu8UPjeXD5hZ08VR4EN1lQnBWUhiYDf3oTjUtj51rzsZ6cHnFzTBeQenJhQYI
ly69w5ibDPs+FPlThDJ5FwmeI0A4aHqyaCj3aognzm/R8H1u52IPOanDuWS0drbLpePN2xnxTrNq
VTL2K38qrB/44NVf9syz5RoM/jbl6KlvQ9DJhyR3vbNAl+yhNGQ9RKCGc0KMljEEHDNjbRXcCS9N
iscmscWJ2E5BI1/Z66LNXzgIR+h2fOfEF7F28LX1xtCKc3GKfOES0jND4qRcsJ/cod7h1QfkiSZu
SA1PYk58mw8tLNBUTumzkJF3EIVPX9dPfYLprP67VJrs1qoGoBv1LIR5DAWgvexFIUNaNQasUWWV
ezC+z13fBptUTbeisZEXDD/6VGenSvi0K2Ppn/EqDK7TnoeSYfO0pZU1XAxdG22TguccL2q8smVQ
3IeWnM8gze2qmT5RMk+yW1djoQrAtWRKO13JomZXJOS+RFQi+jy6cigqGdPx1Bc94arDIGPmFcQ7
zC27WzV2w95a3rvS5XfbVf6UKSO8CjGiPpUTkGhn6Cw05yNdLTJVT1PPigI2FD/2EdIJs9T1ZsAJ
t/XUzGNUhU2EebsH42a0JXmDij0nJVPi2vLbhsFG+eR5bJRty/4BDju4njNo4Xbb6k0cNDRlPacP
r6H9tnShSTIhKYZl2Edtsy/Nqt/kOmcTs/t64498dEuD+JABMGTMb40/U6xGUpQC5qiCkgobZdtm
5ZUjIbWmoxNyEyp5pZqlrq7t+qy0JIuJDgiRopXl4n/i6mRxRE/Lp+H3uusiUnvoitB6Nkd2q2FZ
I545W5dF3GWXuTclu0Hj1QHvnDcrw+g8Iii8naKXuYZPaa89Z2ZH7OppPcx+/Q05UXQ1B7HYTGbQ
rl3CCyBSdOzcpdm2sB188XWQSbwOfSFO8dxX16pn7zESdo8x4qEvhoprTtLbzsmxZSViyC6d2DZ/
RBYRtLT8qEfr/iosVHlQvjns8xRzQhUlxkXXZldO5gzfjTxXV3pKu4s4n+/hKI/IV5ChhRr0jTtb
3mGOspmxBmF6ZOrEX8riIWjg8jKAfamThVvXZd94nu/awUwONrQS0hSqZt2ZDmY/jQaC12KyZ3P/
YXh1v7IDXnqLvP5oZGl5BxFXnFrBjmNWIYIl05KLl5zm39+bLGh0RP/cgx1nr3FV+ASM8N4Wa5h2
U3/A5eC2e4YuK5uRwLjqVJQLZi4lm1nOIa9hieRRtUadVxzF2JgR0ONgcU+Si7PRQzOTzSudrGIQ
2nQm8oyxWUD09jdV2dVpbJzqRLioKZlzIFcgVrHf9BYui5J27AQ54EyP9lTNvHzKlv2vCsb4pmGq
grm4yGFMu9lQpSeyAx041yQjDOEJWU0tVoRkOkQsUosjaV/N4MpelM5TkgUIg3+WHkIbK0uC48Qs
BbGhjtqlY+iZNL4n9nUdLoJp8gq67ovwA/DEuQsNnIlakmMLSFuXdkRvDUx9LfUYFmaBomgqb8fc
mdATWj4NT4prxA4y0MNJlHmxyaT5ww37g8xzBASa7GXXQ2Ru+zxfbBzDNWmwxoXlCAMxWlCBZHRt
vec5tZ1VnTMt7klPPNgN6IupiZ+K1CtI5rELMhiYagLut74j158uyUEEBk+n3dwI1+4J6Cyd+ZLH
NfmZlAGKj8JSBqOQKaK0NIxjNpFsvQuSiv3N9dm+3YTqhNMSEdoj/E5vI/nBh4LJHDND7Q37PxfY
77Xqi9g2pISPPPppQI1+L0bVTJJJr8zyQIeU/cYeyTQFQBjgv6ROILYku9SYypC8zdQVRUTODw+8
d4ZsH3WKFX12UHtnU/lb/LuQ5+AevaPnBIlNoChb6KGtrLvepJddsKeOQfYkyv4m1rzm/nwF3p0M
aSaCI+CTCL2kz/FmTI/SxKsSWtqHoaEIEwRr8ILidSxEWp8ZLuDsP3/eewPf8oGBt7h/AC+8wxGI
lgLH9QvALSF5Jgs3u95kSgykLbXVUweDcVso3MS+F45fXl87I5EC/j61R2uH3s9YEwblPUGIH/YT
gRyfHOzeu1L4fhjgUWEtuvd3h3IJdo3gsr44pFXlnvpBVS+1A5p4NXajMqtV4lJsl2XJg5TmVne5
ZCWvrIJvLC0KbWSUT5Qy4hTatAy1zclTZRJ5cKl778wFkX4u2rxlsqSibTc0zK062p2HZAGSOUT2
1Fs3qOJbMJXuk+NjbVlF/GUfGlZwjXaSF3CsJ0zkWZY/vr4VhSDNaz3Ohf2pVWg5xf7a0w2Xa0FF
ic7e9xCVvVkcSY86lbdXcehwyMNNVvWqmzDFjY77vcnAD6PxQKiGimbntahZgdX9u5gfqLHY8hC8
cktYpm++ASbz0cf1lh0iztt7j9D0M+mOn20D7zoWfAqNCshwAB/xYL85kvZZP8S+qLOD71I8+xB/
wDr53bqhNQzQvfg/7J3ZbtzItqafKAqcB6DRF2TOKaWltCQPN4TkgfMQwZlP3x9VtbvLcsHuOjiX
B3tf2HBJzCSDEWv96x9IP5gzmgcmscPHX78Pxs/3mBIF6NxbHTp+ds6c9dwaVDGiW23HOGKUDEdK
RJH/uewpjdt6tOd3vrD9p8qan3J/lt9FY4/bbh5IuurqKiEnPlYkq8qi90zmFQ3lJFnJB+pvSAlQ
xr7KSI+6o4iw/PgTcfkfvPp3eLWuryOiX0hr0i94uDxXP0DVf/7QX1C1Z/yBuIM9F+kMqjo8ef4v
VO1rf1hoBXx8IG1kepaDQuQ/ULX3Bx4niDMcSFUaQDKf4v9B1SQ14by2Qpe8NNgB/wuo+q1jEMgW
iY4W3DdEXBZeJ2/eCTkR4i2LVj9XDOA7GQ5xmU4HZa/cmkSrkJbXyYyPf5brYqTkxecN0lXSQCbw
G/uZuKzK0GGi4oJExFrmLFgsYh1oZefYkIKwr6ji3ZJVi47kb3f6H4Di9ZP9bdcyOB/BoVcdKxuH
zbbx45nutf1YIFlWZ8hI01VPKhHalGk38+BqDERnOuNfX5CD+adL4va4ntng+g5P8w2+KtKC0KG+
js+O49/UnUuaSTFwtuzxIIklIggp5EFXGvxGTHDkFPbW4FoH32Hj2dkx+Q/HyEU/EywDHpUB6Xrg
KEZHDJFXpXDQ66qn4Vt5BoWhd8veiqr6nLWrdyaYDmeEnkfKCaSS5RLa+EIzWx8r7rVwhulaLBxF
BtHQz13V1G2QSY9L+cAR8Va50dp02IR4BkQzgUo4PBGK667t+x1q9vl2dlCwKGQmko2fo1eZlEIz
vkIYd3YkECkPHCN043SOt5COxngLqDPdaYlVQHBPYuNBh1azBKnb8t1IP5CfREL2WeyMfIzJSL2J
WD2j+WQMI3b9Tm3I5N2UlHwif7bNI0VPMj0qJFGYWUjBTNPIEr1FsMlE4oLNiSt2jjs7zUcDEkNy
6lTL+ovbYgFOw3n+uqgKooJZGNOHxtMn8dk0Ou5c2mJnC+m5nuqjapAHhQNmyQsJCTAR6R0G/rXp
SYbckhXGCT4tEvKbwD0/WUljIIo1CUlwU+Fsp6sLsf2csYU/9TM9z9ArfhwuDg2VxMUNYwl+tdZK
blI6WzwFx2LU9TFBFdMcrEUryy330exDOzW5LakowDEmm9Hn+3mpeazDaiR9RlheJKdlfSTuenN8
ci14fsRCnH0pwFbSohNuSLjDeJvERPQIT4NkDkA2HVZGqAfdLNVxsFMzL2GBnIEGA8Mmd1MPRrFF
yxFvClvqK5d5mh8YgXcXTh96szIjqIgZf48YI+vs23mOnScxuPplHJrijvSp+NkAHDkAHFtemBqV
+1zF+fChMbVsgijHkk1GxufDOHRemGRrTV+SbjifjMmx4THWrv8k8Jbp7o10EaSzDy7LZlAut3dM
S0e907rJRqlsx6JCWd9LUye9xvKSxQQ1sITxBcSWZ5eaFAnf52zum0/8scy+Y10yXdNSA+JwUPeG
dcwaaeGN9CGds/6ALo3HU+RCOoGIRp4tZMQCGJWkyk/cGV4ul+jEZZ839RjtWk007cc2sqerxxav
tmJxucGpgSfDPod/cbZRXzRBNLX0+0MGZplFxnTH8EIeeuJlphuTIEbi6OueqwCSZQsefC3QINJC
7gvR1fDBerK1zlWSG+ohXxYhnsj6XORNZyih7uYJXvuuoD0ZH5eSNvIxtbQyv0ZkuR/guioJGGqa
x2VYi8hlLrmX9JTcy0kbKTt9P+ZGMINSh6jw0PlZ7CpEGEmkieHrQs4nwYMjAo732BnWl6JTEG6C
aYRqymZeGw9pL1BtMRBKnI9T4fXGuyxiXA+JTc/rL6456pfE8SgevaLkmiKPs4mcsVhln5WuILIG
BG51X83I6/IPih1CJzE0Wmz1ri6ryvGobUTkb92CVLKtkePIEMA4zk6tdHnmXaH0S9Yt5vTB6yOZ
f7PdyjDAoGYZExmmDYbxruT8WSRsGLiox6gyPJL66trRtGNimGAEWPiC7wvcoJCBLfCi0ti7VIi2
P9pDH61xZu9dbMXGUC/r/hEhn9hCqUg2LIw2NPs4OZqFH6HRI4MkKFP8GnRTn4mddUv7APLjrC5M
mRQpMDqt5s4CAKgy5hBzVLHJ1Mem8bSn1m6M0Cy1zwKoJ+gqSE35XBEAloyTdyD7J34p2sj9NsXk
Hle6qt6RdXHTj0rO27xQ0z3BEfFn2xyqbckhtaHsM68M3arPupWUO6PSgJsIkCXrunPVnR8TuOY2
Od0JgaXFbdrExaORtW7ga223W0QHBDBM2FuRUEZm09i8G4qlvLFBOLY9DMh7tvXmc+b3yfvBKu5G
V5uyvZIk0ciZwBCNunM/pHX6Pm6d4hHvwDbeqa5CNMABtilyuZwK4ec7NKhpMGDEvBIkQW8I2awf
OHSaj5VdNskmW9pq56Va/SFxnPXWEhhCgrrdV6Hj9tOlcSYziEFiyMty2++pctWmgHxzMFZrSSJa
jQvhXa61STS7IvJophzYtMoYAGTLeu8Vcl6nXGZ9XFPFdrGt32dR3ew1XAE2BKA0HyH6gT6haXOO
Ff3XsJ1Lt7/Izore+03i7EW75DtbYBqCk/niYUngOBeRdPLMhj0f8OKZj6PQfXw18nE7t4owL2jZ
oeznDB5n6zwM6bB81bQiO/uev5xVpfzfZZC/aXAoiTx4+Di4oCrGEfNtSTSXsdX5qrNOMDw5w4hz
5ohh2bLPVRPYFeALPxWKcuDPGsjhdPh1ifQG1+AD4OrI/15BBpPm/8eaTNal6ZG2Cwuva8BzqhVX
Hk1OQUuASaOMqc8R28xvrvpmSvt61dXxAG04seh4jv54VStaEjcZbf8k4dZ9QjLJztR0BkXOr7/d
m5Hm63Wgj+EQS7m50i5+vM6Q1E7f+nF0sgDq2dQ1xaGx0rPtKWLH+vcXW2fO3E4daspbewWdTUTE
VKEnrwA2r1ca7StBQaS9v/31pX6upAFpYHjTDGh4hbyd5MvYdxuiOMkgcmb9UsG73tsYAgFFdvW5
XR1r/vX1dBohnWWiOWjJ30zVda9m3yhK+7RMSfT05xlYkbhOdmi1jnXalFCV39zOn9cIg0Cbr6mt
6eO29uaadWVJbSpQV/R9uiapQLCc9PF31tH/eBVsPny8im3cA96s/yIyxipKW+cUQ+E9zCmkWdf7
ra3OP12FhtLDbh444ye8xulMQ9qC7/LKvHBSJkgQof8LT8nGUhcHBLqd1Q7hx9WeS6bDxBvaJyOC
1o0ZC89kmDEi2ELp0C9dMw3Lb1q6n7cP9nS2EL4WZphc9sdLVukQzWPhWCdRR85HHQo049mBUqTH
vG1bwTw3Aqdd2Lx+vSB/frHxTIEyg68+nrQ/LUisuFNtaUi7zHterqhmm+ocCDNLBtf/15f6h6/I
4oDaRA2OV9DbvcpFWculSgOe8sqMLfX6vLRMSAtrBcDXDm5aV82vL/pP3w+7NA9imw3EZ77ZIAfU
E2biO/qpcKCxVCWsiULzkj2Nzm9ftFcU7ce+3AedwGTKcn3X+/lNW8euGq8z09oWanOmlzYGnK5W
XJthUZcaQT/Dk5kyeRqp65j9ze1lkCg4d4CQFs1FzcASrctXjMhMqs6lYv7v5U7zO+fon/c95E2m
u/KlYDDpb6lmVWqPKbJFVngJhB2mEWT4bBIcV5h+s9Qyn7L+109C//ndXV2/qSuBIuG5vaXFxAV4
ScQRcxKeoNadPJP+gXQs1JVK58RKmmhd71mqX2RfyE8Qwhd9Y6b+dJWtIQvi8/pF7qiSYEyjc0o2
v/6A/3RPVuYkPDWTZ/eKY/6NtqNJPDMGj7e+XDyKbs3OPusxw3qCH6oUhrn2Oxjnp7UJqXB9G4By
WKKIw39852XarkU/saKDFZGEiZYsC2ZZsUynFU//9bf7p4uBGxGfQZjAz/lksDl8vIpJJZ7wo73L
KtT/aOLocmytoUv69cV+etR8M281MtRwx2E7e/PWlbnQmzbSZkKlbRrLOO1YWbyIdIm/vpDxhtoM
FZbtcj274TNyor4tTIjNTiencUcOcJW0dxo9XB8Kr+2wNMUZsj032QASYsXIaZIxYfBXNK6pwJLX
Y7CW0zVJc3ACMdIsMW9E4rW4jLA14QBlgXqZO43gD9pzmdMcv2bddxVS6/LfbsSvtvjMZTjXIH++
rURSQnwbt2zbk7Ewwh4ZGp3RlKX7WJv/ddHDpVgDFqMAIL2fBlQw/I1umBDaKM0xEa9kfH/cpP0t
mRP1eQ1g/x1+uJ5ef9sYLY41qJKrD5inQ0B++5SqpSQRWNnWyZGT9Q2H9OGkrMh/egVEHJe0vI1c
CvuxnibjNweA8XaJWCtJE7KmyZXXoZdt/viaWQUcB6g22UnH86JckKl7DibIMxII0wgxtPRekNXm
1maomTdf/Bg2BonEcXowuhkyB7mN81XrS1DEJV/xGkk8F3V9r/jzq15FlU6boXfX0zu3m0XFbxpT
++BDSWJSnXtmfW9nLTSDdXkVgsNgP3eKfOtBzU0boPOZ7uxxAhprI+bH5xzgCAqHHOLVt40p9C05
jrnaaHpe3o+gDRfldGI/WalzR6iKWPYk4DJfHjqcKDQXgwTiYjON4FfX7v0gsVRz0+UWPhJugTf1
psaakAZ6SU8oTPUQ+ZndIw7VE4k/Ry+JxAP71gZMScwlW1nVBTk/CwJcvdC/jsrLAcUFatTQn5oV
DMUOILkb5ok/u0JCZ3MIp8ZqTxF9fSDwgaakkgv/ukj3r+JzyCOQF79Y6xrZ8K4lVWFjjVS1WEDk
erxSW2c1+fkx9sR0bYgXT+4gKhVE0MZy6O5b+D/lBkYRb3etl01+rRcYLRvVd7rcMRGerjmpQjex
49T5FR5C+3ViDL6A8Gb28s10qt66VVJfoaiRJNUAoSU/yFe3n23UD+Q1QGxmVGtk1s2wWhuAaOBA
QeRQl087p0ENvAEHAbnqlgQg3Ctnx9zCX+Q39jDhIIWNZnWUU9aL91OdcmmZL5xavgZzQAZJYbbG
u2oc7O6qp8Q2b3KWS3JHu4heVJ9dDAdgEFrHYVAt0eoIyES4NBWCTcdgC7eXmBVUVQMtruGOqXtj
DZE+HhMklhHnqg6jplYFmJZH+NSynwpayIDxLCgjBIBJPeiVrQpUrzYLDKtIImBFqjgbXusAMHtW
H/JRoIbEYQp3QmGCoJzozIlISQKnp+9+t0R3iMNhtr5CcHbR82HMZNIfrMywn9MoSaJt27fwsv98
rZyVtaetGq/RxQHruSIhgLhrm2QgfdITpqCcihKvQ7gVoXJsVpH0Vi1cUtjcV6NdMXMza/sXyMnj
sJvgRt79OZohS+85ss21kIgtajuvdiGa6tmKxCrg+aAhJeCAkBsE/vX4c50ekDEBu3JvbJd5RJBr
6ZTtkMNo7RmqEa9p2QgmDcVscWMt7NfMXeYbcXrfVpIPomtgJ7umMFridXU5fe4n1xRYgbh2nl+9
mjiQW3sq9Acnyyor7DHfmr95gknGFr64Yd3PegMKnMzUxsTj6aNbch4zBkjqIAEtYK1YTHNghlqd
6X6gMM87ptSqw9QgKNKhwVcliuBthGzhdnYqVAtaPxeAkqgwq8UDEYDwdio1bQJqAyHvPACypR+y
8c8T/3/mpL+dk/LW/K1m+VnXk1bVt7bunn8clL7+1H8GpRgNeqswj3HoKl74mweh776qczTHe52F
vs5Q/zMo9f/AoY+5ugUkQ+vmcuj+Z1Bq4lzok31DV4eAjt/8rwalOPL9eH6TF0oTTNgRDcNq/Ky/
qVRNaAEltuvaudJEncgepbsjNij1Ixyh9KnZ5paJZHE2h0btJqIEMJVqOpOg5AJNfrmkFXOmub1F
vGn5NcRu+HrTUljWk+5TXW3GVn+JPSN+LCfU5Gns2B8GjAFusVHq7hbsTqNdWmfEeNSwLW/jkX8M
B2fym73IEiKyuqw6uxkqW+js94XqzBcx4qlzZho14XrlGN3NkGG69GjmUe/etItc8JMonLGHJ1aa
/dfsdXhrtBOzsVoLEELulhmrlCVv542pNBMyu9l/glA6Mmvqcee7zc0UfTR0QrfZ5Tzb97hwlU5o
GpCet00RpY96MsNsZP61hCrNgFdxk0S7j8rvvWP1xrF1u2RvTNnXgrp8m7rp6i4oU2KYgPX3mZE+
zEhv75yMCeaB/8S8xekmKjFTQ0DckTeiAsjR5rbTxfOUW1PgaVk54tXgclBg+LQl3dGHsYmadgNO
KO3tQpt51bXCvh185lF617v6sfd9Sde/+NHTUnru+8a1owfVzYZ3RIZhik3WNnaBNNxiZ3ZVlH0c
0LZuBUmPYQ7HiHvQDIEk3fvk+HVx7hqXQXhfjula2UTMhud5PHd9F3uhiJtk66bOcpVVbKXaPoqZ
zuQ67lKdAi0yuhHD4nGpNoBHQ0JCtsx23hxFB6sujY/NYuL2sLRiefALt7CCLh7d9GAJzSueUkVk
yGNM0IirbXvO2ElsCcz223bPbGTW2mMS2xUhpVlhp/pz3CLA5ckVemDbRG2WrRUaGBJcFoiU20mL
UBJADD+CXV+9JHK2eChBSs3rMQtTG9ckq5YlcnO/g9ONBDVYU0bJfbcNzMXIgceByCMcTbgP+YS7
km0c417d2rNHrPy4BG5aXyy5SBIX8j0uCNHJzatdRWX6KERyP0GgCxSX2cXL1AVoNT7p2rjsGCFE
u2iY34Omt0eJK8wWd57sRpZCOza2le+6SBonH/PfIKec3bYCXm9pTenJAkrajV6Nb1IxL0dN8moa
TmE8+rPxueo8XMv02A2ypBMQY7NhV1du150wQM2OVGUvimripFIrPksmE5tlKQmoxYWG8VnYWk2/
s5aG+yOwRCtFFcZS+AK2ZpaEcZJ8sxf5EU0GRmBMHxDPaXgLWAobKfSKGOX0c3xDzjy5ARhS7pEU
v+9S0QZ6neoBY4YotFSm3/Hps3Nmz0IxeOyaIwSP/htq9XnjJSY3h5ftIJsBCQsHZBUvGHxKCXfW
fi/N4pp76c2iR9SlvYYv4/KQOt2+1lr/5MbjtfWRvy+lscGRaxvjKKVigl69wXpspdx783SbYe2G
W00/7VRTdNshYpgWR9aTAzk6GKuy3ehl8a2wsJswqtFB1ZP071OBL7/U9dDvkN+j7mUTTL1bq4Fy
n5Vkg2vEAAdkHVj3GqZ523JSFcPRYWRtNdiE8zycPXVPG4rE7w+eKr4sLnbDFPn+yWG7PPWKiRlh
rdkl8bsMaTkGyLwV+n2cyPsha7fC40stdXWZPCt7LtbdLO8jt4HX1opz0xjWNTWkc6qbLgl5YJQ0
pAtAlU4+aqKlnDGm70lX6ofYbWlRUlkE2OiQAsPg8gRrzdy2bOv3nTniyLE4/jHP3GvkqHvG4NqO
bcI715kY3bDNne4D+0q/MQY3GoLG7LJLZvRDKLu822s8qJ1Wy56Jlp1czWnyb9WkwW4Q3cbKyk/Y
wBghIzlI3+WuwsAzINTLJb+yvbZOxe4CjRV9ZrbDxsvk49XWc2KlWA8lnA6ShN1cJ5A16x4KZBA7
o1yi92M+3jZCqnDSu+wRWsujjaFSUIjhuV38j06Mlxw+jqzjvsFPs8DNzhh32EYcayfb+0YWcRel
dTH0WO5HT32p7Nne2mppD1pnPDTEUbKAcwYJZVIMZ1uO2iXRzWvvNzdFmzw5uYGTDapxrbbmgJ12
i2rns+WPjF4tO8zXvbQR3p3Xmvs2zabrxKOD5T2QO8U26n3Oo1j/WBBJv1Gmy6smLDpWd7iFGb0d
ZH6iO+529iCNs8KyMJBDkzI29+skzOfC20NEX45J3R26JjsNaZTvcVxIw9gXDaNKseMwK8Il8uEL
Q1emLbR664sleF4YowjvMi+adZ+UqymIq+Qtbm8inMeh3uKUmbw0k2OFo9HfTKnkTBiLR90aDhV+
ff6wcLBmPkoh1b0fwEGhW5ZfhqkiG3j+mLl5sR34PhAH6jzEZD89DzP2R7CGdxaCeiOMbXu5TFi0
4OcUyWbT04Wd7dSOd7Mw56DtY/NTVPfNFfQorwLBcLbZejk701Ca1V0sBijZtcK2p+Nca/CNPcy1
nW10XW92Vd/0Nwb+OrA8DJqXXsP2zBSPiRjX4xnTrtrxA+HZlxEh7xNkjeqdFjfDtLHmwoI4PS9Z
f60y4R39Nl9O02A+WpPWvBBwJOJDVMKN2NnuaLaBWegkXllWjQMS56yxHTr/SymGOz1xIclbY3dt
7epurISggRT35Zz079DqfmiVqXb95NQnLDY/eC0ZElOanwwB+QXgctgY+HJ9Znu1DiN0+eds0dUW
HpQ6ks1tbLN6SPYOlh6B55FuXeYWX7YdPvkxQSqV5onbGLbSExq3MSAJwvvuEAK46RnjB3ZiFs+1
587v3VFAJOm9T2ZuNyH+uO4T1iPpRkSOFqLxyh4wKdLgUwCe+i7O9qaJ8m+y1peIB5YFWBtikML8
m/eajxfTwWzL7Guj8pdZE+7V96vhg9kOW41J/AVVnI3ygSPbzRodwnxKMBpNsbKCRlPFGbZ7jWlM
b1EjVPGtbhSHLo/yELMzDDZ6v75CjpBYl3lJf4+PqHdYXEd+EIt/qLt5ehiQxe10P/XT0Mez8AYX
3a8y976wOxfINR1/Qw/XP6aZfnYq0983PpIfG5LXFgUUBwTN9aYz8NpJbAP4RdSZAdOChCqyT+VN
prdLUHTtfFMiSzuMtT7hECi/FDHxwv1UpPjnNYP+ng2yhTDWm4UXON2YFHuriuFVlFbO4dWK6pNk
cniOndneFdSCT6uoZ0blUXirrmE235eJqb8AqDgvVlrhk7l0MXGNCdIeYPMtuFe+M1DUwXVClIM0
8uT2i8AwB1GDabyLaFRM3ttK4SyNJ9impPJAU5YOcRKWkQ4ueVZwJHZ5OcTvfUEhqt9SaIUldlrK
X46oDL4yxnL2EteUTcm8DIlYvJJTaiNYJtsPOCT3PLWTnVldgO9nsynqOsMxq/88dBZCqKXpgwrf
7Y1doHNSkeT8y2u8sissb6KmC+C5FQcTokGQqAwRiDZuI2VesiQzoQk5al80jndOkxIaYce8KXd9
aGbJrhikuhKvYO01/aUvEgom+BAk2UePoE5lUEhjEwnLRMzYEJxmK0QtWQStYK62riTOpGLdlSj0
AgZreliLqkHuPWzgF0m2k9QOIFAOmNFBG1/y5PPoE29Ogb/TPG4x/nCPcOfrLS4KMIPS8jw6iLcy
3YNEN1Eawm3DnSN2G87Eoj7WtXX1IZfs8VD8UlT9I6waDJqd5b4r6VOMzsaFBh4kRpbdprHmJDAb
W90KNQ3YGgnjiaFbG3RFWT5OXQuAgo8RVlzCYjil8Pyr4YYkDFQDI6tB1srlEe0njCh4WmFaR+nX
XOkbfXIXJG6s8qlwglkjhc2ZvOjR1YsbVGfWRVkIYXtZfaf4xWIoabd6ttRhInKDRzpAdWwT0k/6
8lFZWbop0KnuEDv7W4vIKIpuzw5mkRW3mEavMVh5ucOXX14cL3rRWkWYVz4hjxjz6V7OUCH91tHD
uXCpenQ0LFqTXapp7i9IdcKylmO4tGrFTLT5goDqJMjWRZZVm6E7DFBDfHe8Yer7tabfwGX1k+Et
z3Hj7F297W9oc2duRg6zZjlGXj5sYaXti+S78CQhsk6r3eht1hxkru5kamJkm7A9JtIL4Q5ou6ah
vYVMZ+7xLN8bta2DVmVnvG44QDMNxav3iM8PCSTp8jy5/Zeoj1/qOmf91OZ93926dfRYD0uH0VEV
fxYCo8EeByuslJYwNt2bxfc+eg2aQd+v9zmHY4BtM+bdGFQFotL0G8tq7rOR6ky0mRZ2/YKtao7N
I1K/eqQ8E3d4ig5ekJfTwpGQRXxdTgIJKaZJdrNHXKpiBX+eVfLNzNGvmNE4B4lptCoYLZS/OIqV
n4o6IwcvTfWSrFeDkKmpNgsKvBqNKP7s1f0IrfIwiEmuktx8n6UiVmFjYLIY1uhBP6F1gaYH+EmT
08jHsfcKgM5kOFJV58jck2pv+ZW1a+YlPqOOdnaq6h9mtcCorv13vtdnd1Uq9O922vbnJUmdE1bI
6mAUc37qMd/d2aOlHqwK/ZenjGd6+Ow2rywa/Fh7hyhqwBmrjm9MELuwh8F+C2SMR+5CWKNZI3rP
BrqlAaf1XcdUY6PSmAKggvNVmdYmhjeIIJp5Xdp28QZsQzDe0jBEJ6fbaTJzayRF9M6BJkz2yfyC
I7UflIYLabfgjlHU3lY9EV8qm4+EH0JbHIcL9DvKijaBiJr7n5FRpRvpufA+ywRSbmNXlEFq2Yw5
v771EVzy7sTORLlH178ja4XUuslAKQeGmeCkfaRuPLplBVO7KIfdmp2yZTefefR2tS2QuGdoemim
vGufCWtPKwziYk7ZpyH3fSppS8tvOao5hUa6hcvc+meinbygIXhyY0SuHfR5GQog76DWDYnKudXQ
lhTpoc0tPVSqycjba7Vzl8vu1Nbmd7lgGw4LKlh7C2NJLzq7+3bCYfIuUzzGOscA0c+x/C+KMRSw
ygKnTrtNDp/7PFrZXWpAbszr8jZ23Kfa89s99bUkDI3l307TrtK1fTyCdxSdTS9DrOLqtMuvgrgJ
8bH7ttQNTMLudga/D9QcgXCbcIIlfZZhVmGJ21swdglfDz85XORCuMXsyrYWHRJC37aY/dkULfNp
5E0N+9V9V+s79khbV/iEDy+Dm73gTXX0LHk3wbw+pu1sbGghz2zRT+QSVTurn7a0WqxkUP6wG1qk
gHqqXRa9N/beNAKjLBy6YL6wtvUrYuGjl/XbZXDyEJPdyqfRWaoP0hLAJuM4ejsDjJm982rM8cw3
Grpt7ox0Xt6IYol2sBMa+TQYCIIIbPQoHU8JLlGBbVUvVVf791kseJCevZejTDYwDpdHGBV3xLtj
Od/oBhaR2q5rCZu1lMrIVKoxqXLwlyQaw80eyij55uny0i7GOfecZ1M3QMWfO73c9533XQ1zQ5ub
IvvVlyxsS38jsyrUsybbIHL73nTEkRYi/5xIkWzlCv2viuvcqGtAFQ+sZMn8eFNVYAGJvlC2oNzO
6uxOJWzQYdsrZ4Lma7nv8NczToKavoFWS0r9ONCUD3JW/Eec5BDesTnWGrmt2qlSm6Rzmes75wbD
dbwGQiebmN1MedHvQHFg4BS9HeSL7kpO6Fn2mBgsam+hC/YDJBLqmBaSAQi7WhcwO1R2SWks0cFO
VOTdg0Dw2e5KD7bnTol8VKHJiK0+O/QIM9uH0eMnYPm6xKyVe2RHDZgDrpzaTY8E5qXNJzfvkP/7
LYjFn+Pm/268fv+tXpN02v+1/uIvFBfsc0n3v3/8a/vn3+Nv9Yp+//AX3BsI47nvv6n5+q3tC36U
X/TXf/n/+49/Rfr8FolnvvtrJL5tU/5PrOmPWPzrz/0Hi0d+pEHJWPWRq4vV30VL+h8Mu7DVMuBW
/AXCm/zxL9Dd1P5AlQSxzzfgEzqu7f0b0P3txNy3V6wdnRMRZrBa38Yf9lrnJd2QxMwPq+VWWw2y
zWxVk1iFz7RcixP1BRsD+aXRSTX52235J3mR94YKA8vT9hHreVArTB/m1DoP+BsVBiha2jnB8scy
IzLEjTGixWWU93IpIdvZXaIdOmljl4FWh0NQx43TCoY1VKamj31csMenGI5Xn3S2dIxWfX1mqJlH
UJ9AEEkwmQVEiyZXi4Hzetov5yh15573sjG2JgKgW9/FaJlPyQY7J+TWXl6zR3A+Z0ouUxywVWL6
KH2gh1yRhbiY+WM56Y0jw8jVOPc14sSFWXOq7Yn75lR4p/IxcQ2Mxqp5Nv1q2UEOxV0SR47jDFmZ
wyaxqOcPxdzEvXqvY1wgTh4Vnk59ylP6OsRm7OxG36Wy1oYoTrdlH0+KYy4R9qdE83EeWE1Ku+Rc
dyaD/2Cknh7vpOESc+fG3hhfFl8k3q7OZz2+jrHmwC/JS2mR1lyiFDdaMLONSDTTPurW+l/GOPG6
HyeVN9Ue2BQ2Db7bpCzOCbtmpLfIWfTRW0wPKxFHj1MMfJ1Ic9FKVfFLuczxu8Gd622NCS3otDvL
JgCr8j4u/dQJduRx2jLuJpjCWTYdf1sn/7hjZnK4uJSsbZhrsXko4FfQA+BnNEaYvCgy6z2/2Jeq
1HDz9xgj+7tGDV5GsqTDWUdFIi3Z3Em0HSyYxsVxvk/rUMx+dD848/TIQZp/1BKCo92iSkIT2U3Y
pbn9TVRTdoXBgwGQP8lN5Qt/l2BCfOzwYf+U2cA2eAujqXZVdUz9qjtZEWJrXS+uCVYA98MEDR8G
eOyGuCaQkzM6FB/VcfLnB7x7yWoXvt++2KvhbomJ9maiQz/msYNj0tiVZ/h6LXk+FgDskhZU4zj9
SqEn+3iq/S8OYRIFDanK7gakPM/xwNFPATJrF3/2OJy6TBcnbKr5qVmrtHvVgpGPxKA8mUbxkInG
+OTg+RiHuLt/SdEmPzkeL5WF5HhHOWEdY9pqAPIJ121z/BZFrfe8gFxu/abWZiJ44u4ZeHGbLYyz
9WS0grz5P+yd15LjVpqtX+W8ABTY8LglQJtkMr2pG0SWg9mwGx5PPx9K0hmpekY6mpibE9EXHYpo
qYqZJLHN+tf61ngzWIl9zaFl7MxhgX7gELc+KAbhR8I/zoWODfE+Gb13K9ySyg9j7I5+JsEOW7PP
DaNqn1rSfVdztKuDNAvzhm6e6ZbUDDO1uLbpik7ELZCf7K0pk+ydTzTfT1Nv3vTVkh/6sqxvJbWm
X2rYH1EQqdg9pcpc7hq7G7hUYe4kHSOGTVR7LieajkG3piHZa3RAXbxZmff+ojtk0HkkDvmkIkYH
XpqeSi6+1x5B5DwoM33FwgF31pxH/VLLIb10iWyeeugJj/Qh1icSWuVWo8fqHTU1e1GD0910dkVd
IkJ5dtIXdzF2okiKO/zS0ZFi1HHfLXqMJ8j3dqoZ7O/2AKUFQ9P8OmWAixFCj6WsCxjr0YXYE4T4
PtE344/xWRkfDb++mW19RlI1ORhb/de+HLEoyDI/6DjtNqXNbU2IFkJoWro7I9HpRZ2c5jM80/5G
b8Z0l1vQMJzSGu+zimtvQsP6oVK9eY8leH7rASd9Ib043POGRNcJF8orEwABGWYsQp6TLqyKKaPD
xMr2tZU5ULH6Sj5T7p3jCxI8Ldraau3K+iv9Dd1+8QrUiynSze3kTBaUb9XdUZ1Ftn/Aw8JkZEjA
XNvG98VIGOHoZDX5KnORQvB4Ats9XKCL3dXolLdGZcRvNOXl+8X2m91Ee9GwATasX5xU6he/k/6t
xuTufp6Gno2inUmPVitRKJ+uedPXVFjwoGJNj4F+IDAXQTR2HJqxAJ3qiisNQQAYUL1ZXvoGqcg1
WWpQW8l9YngwGks8OjPDtUAH0xi0jTN/IXc3cVfVPJVy4M2yQwsx6TOTSoZ6mTyxl2B0birjU8aV
/Zi3Ns5SK02fhMrah9jt3Ft8XwhpdBVgippl89yWvY/U7C6XgYPpR131jIiFGB/ytEJN5Olxz+U4
zl9B8GdzgEEJ0FJpjyctLoZ91IrhduiUeTJyY836NM3LCEDobrK5f8w0oezNdEru2dnqd8fvq89e
V7rfZ4xGDFq6lpClH39F/chWGDQ6HjilEaTLzTy1dggjtENo5OcMfK3lpiBkNm70Nh8+aqg0OalK
Mq3wfjX8IYnVvER92W0rl1yWZxdpFNhOJr+XFt4nCn+bVy8uHWdrVXHx2Yxjb182U3TpReTdDF4J
2WRa1DHxPSRxCR5nNtjfUPO6/LazdP+aeUV7kWLutr3XIkxXGnCeDo9LZkm08tzlJjuU/Su1ubiW
anRlRoeUoW1ac+zv67j1zovmz990s8/7FUnFdg3ULr7Jx057ShLbeQcgwdIjGe5w5tYyytHGroZC
s0S0x+teBTm8NG9pxi5ZlkDcSS+fxSaLbG/vdgh0fCfGFHiNr5EBFkkVgMLxPiTW9J2emh+ET6qL
Fpf2o4cQjsVnMs9j51ssg7Nxh3FOD+AhX9YPkNCNKfZL1wP0KdO1GM64QEHKjrEBT0ElZXVXxYb5
7HrdsJ1cDQm5qey95mSImDiDt/gQDaJiaRtqlVkTA9bbe5dapS9dovKOCqV6Cftx8B+FjSGhbFpj
p+NleoLfl1jcVWvrTkYNPGxjmPz7PKZeCstoFYy6efYiNfKxF5aOiwJ51nKmk98Z3havWfMNVpTR
wclBho66xj0w+KqDNm/noIzm9q5e8vpOznVzgHxhHCaaqwLY11owjou/7COh3FfOAsbTZPoZ7Byb
mhOv0Pr3gmbEXSTrN7vJ3a2W+femQXcEv5/ece6ACwhjZ0RLyboMtFCttKNTGi3haiTbiE27Wb6k
tSpAktK4czL6KbQrtrcZCYuvpsV1KpP2XcTZdCdSNuse0HzGVFu5WWg2C+cPnBD9rRn3DZdu9ULZ
anElj2vVQcSoas9+V+4G6CcoBFzLtFS4BwMW+9UV7sSu4KbvHNAc1OYMMb2Zo0NfZxETbElZmSuU
kEc7j0XAN5tQYFXjUVDWlNlEoiqOr0NLWpGr3oOjVLIZF3M8OvpMlhGWOc8JJmW+HL6LrLokqJ/S
2EudZQXjDYfpiZNqSXuHPj4Oeh4/67LKny2DM6CFWcEKGHM111p2/s0iHU4rsR0dKf3CwxIDIcBn
UbGDIVdHR3AfKEVEKbNT1mHvYJQn0p4jpl8duHfG7TcTcmLrk8HESY9NAfrzORrgauMQUyc7Z3JM
VN68INDOt36DCOzLFBpH3EynpByXbczB/21BYc8s5yl2YEb1RnpLrkDwW1qnQrriE3WeBhoLFeFN
hJVi4xYkW5bBOM6aW26GMTHDpgcmX5vLh0oobnO1e69GTPRB1Yc5oXhkdCZDVVeOe51O40CCBZu4
ItykuSi2eRY/87GYO+o8rYBbch+aOYcbLU8pSEjNS2tb76JlIDoNHV1cUuahlB46ZJHzxhQjc4gC
aQJvVr3BLViemJibzP68XRKX84mBxzWZLePFVMRVA2+qikB3SrUT5KyCRZtI0sveDJdq5v5vFQSe
oPUsaWa+z5oxIXpiiChgD/qR7V4nJ5FB7ZR4Lfn6fWg0zZPdj57gEDiHGmrgCfFcvyRFnoZDPFrB
4im2uTZJj2ntErtsuyXAVW8Hs9WPm7rq4tuSDP3Ol9l8tXV+uczLt+nSFdwTatUhROLw+Our4b9e
Sx0DwwczQ7gZNDuvF8c/XAyTCOki7b30mBUt1zptomFRLR6rtE1/z6Oll9xIOUuVbNmA+//6xX+K
MHArdQxHN4w1l2WCFf7pxXGRMYVZ6vQoJjo1l0zRX5DmCZA4Xz789Uv9FGBYX4o+Iv633n7/NReY
4sJyADTwUrVBlRbPyEwefI6rb3/9Ov+C51pfCCO+j+AAEMX5GSovq3nGBePGx75GsyZAZB2d/ke/
ZdrdNUoS0xj8hIn8bBUf9UrPYlWhHkOLkvVyzUyv3P74kf63laFL+kVVbfW9+7MW9EPf+U+h6P8v
/ejvnJyw3TD1/yQerX/od/HI/wXMmg+UY6Xd8PX9jczu27/QuADShm/S/5WOLP0XBy8BX2jof3yn
17/ndynJ+YWIrcElXVCpS5TG+idSEpvtz/ZN9KM1AMc0l0wtwLk/P7VKOLBzmxiqhq0zpYQw6Azd
xgLYgIDrWMO7HhcuEAy7ekjrubxdHZebxgMmEZR+n22Fm+qPWSeXeauMSV4TDjlAtjVS/r6r9pOf
mid4mQKbWlo3oe2R7eK76VsMEYCXQCO2k5shH6uzHmM13VRGfoZ6J+/cyvT2he4n+8iN3L0lOUkG
caFRrMBysl/SRB2xljqXvl2lerjlWmD2ZCcoKaLCi77h8ZOkN459C+RCYCY9oEhtnTzRYvlQNRaU
vVQbp2Ovf5ZyqT6wlXiXRZoR57PJ69iCSSWMWEl3Mpqc6xhNHnkGx8/1YO0+O66YwYNUhvZlZHP9
7tapfzWz0jsCeVbf4smImiApanGXJnUPY9ZUD1ZrjadMujoBBlZmWqAz41umVzgcbBgYuNVM5vCg
RW5jvYxv2nrRvnDLhW8FPhIL/tKUxzlt3gbEDxojVtxG4g3PSd11j77f0ZdEq7T6vHJM3lCVJdd3
m5klmkLWY4XyidB5JSFHoiobQ085rdu+dJn8CvXRkNHoER7GV1ZaphJ9mX/O0647+Eva7QS3oC+L
3ufnVFdXbYntk1RdfVLRstzQbzwEpe22O5fuYiNUzK3htM69ofg8Y/mGawJDFu9Sz99WaC1Slpnf
zMKNgFgXDr/o5DOkEVF/FqmtHTJbT/awFvMnEsrJq+xS9keUOZMRMHXL24ILnsBIQj4Nz5UpAVfw
3cPyaPWX3vKXlrYo3YSsLSAMJcsa948xeQZjWyYcHkwOVFBdxu8pBjO2/GkN8ZU5QYg6S8q7FB7L
xmKcfI5VtYT0j4H3VF5xqSFbnw3NFNzjihFfE0oCcw5OofELoGzD4VYSW5+babRqlBebuXHOJB3q
dnFY6oXMBEND5nheKW6hUfj3cTQnwehpW2o1MYbMQ+go+zbN/eELfWryqCvsR2OG6TMc2n7G65FM
N8uCW5CsQVc++1UWvdFWHGsnnJ1NtvVLV3zFR9b2m0Qf+4eBnp9oO8xSvHfIpQwFy6a/F33ZfFLE
awK/HsWHxCzEyHPu5ocWuoV3oJlvpNPc40SYGnNL+6OJFhB19CJt+kiYL+agJzcNjKPPDIx1ulaI
IsSBq5B76rj0PmWu7l6kPc06ypr0nxZcbni/MCuvjV75kIdc5ypafMvigzCJ/4zw+1nTxzp0amVC
jHbmb3atsEi3QlTlNvKi8i2LGVEFuaIknA+rVO+di0Vgg++5PnpR1dExPXDe7dCvz2vhbMjs6B79
0UfGSHmemeI08EWVtfVIOgFQRQddhr7FclSnoYWDcruMHU0xlXBPtt7CETKTzON9QDyp+p4VDSuN
G9Dzq+8HWs8ejEGz91WqyynU/C6ygBcq/d2QCVxpi8V0MPSaQt+ySDPul3V+jGfalDFTkajyK7N7
UF5q8ca6RfYK4LihJlnglGQxi/pjFNNNSlPUWH9CpIUbYRFdPEB6jWEI63N7tVqlfalsF7NoK7KB
++essbgsQGMrbldQmy1r2GkUgH+COzt+a/JkfJ+tUlxMLlDFthtbb96Y9qyiwI/MhvOsH8mQwqoC
g8sYgYjRgLILvX6MZVuHHKVGjIIqhVskm9Ap3ZNVz9TAlyWKL42jHE3T6JhJls1KWM1+0osnLsv9
vlWcvFMmGnhfFJQSSDhziel1cLbgB5avC5SaYjsIKoQrs0dqrZIBBpXuZddJhxXd31h545QdRt+x
Tl8XLWY+PnMol/qbN0tuyhh9mAx0VA/NbXaNJiRCw8+cq8igBC0iVw8OhecPjnDjO5bFieO4XI4c
pV+Yc5YPDYnVh160kbHR0yx6GSGFUGiKaXxToome1lLbFw+cNYvUyGPlAbW80yGO38FhQxyJC1q6
UmkREMSMi0cDCx3+bJZtdrtgKub0tjf8HjOb23AXbYviNvN1flxHajvR5gzxW7J/POoMkDZCtc4Z
CJVzxd5tXGy7jHABLF30aHnKOWapHJ+YBXrkxAamq+aizVeo5X2x77SmIt43R7c+dbKPOJbdY8wv
/gVjJyzfWdl7uHbUCUbN8onL8QSTuNGWQyzymXHjjCUH3/+26ajLlviHhrBPxXJjdIt7TFL0kGLM
7pq8BxzUGOY1qjD+s8hKGq2WaHW9Ghc1VXFFB5618oz76i6GDbVf388nVU3iTD8byrSlufuMarmr
lMOAIcIYiWb4S/I16kBopRPT/Y1qJnB6tt7RVIymeW9INe792fePg+jbFxVVtC0KezjwPDkzoYJK
YXBy8aG2I/1kpNBmPST8keCGMP3mfjT1giFHZtKpzqiOJt2UErkmt644FaLL4vrTsWVjJAxmjLfU
j33Rq9T/IlrTqDZ2azdvKZawT/oYSVrXtXpPZlmjo2xgqeHrl7BJW7lpBxSgu7t0yOQdTtrxU+26
Yyg74bwbVepdjbnkyUvWRROWiJHul3EEGq+UYVSP5ey/QQ6D3jQkXlJD6Wl6EeilZyTIr6P/nmqR
fCTA2zZ3jmKgeTBduGebxXEkXcGZaPSz4eAHwnwoSr0B75ak9KbBXBfnyljmR9XE4eSb9DCaiePu
at9xgwTUVBRk8Xi/CAMPfafytqCTTkve7Nq00w/D4REPgITp9laNJCOwdTrrGPsixMT1eV/FlAT0
J76yhsJVPJToAx9NtLxz7J1esf2XX7JhMl58MiVPoonrExi2p6Z05y11WcXRbdo6cHugzm41PTj5
8s4C+J0yso+sc97dfuw/Q8vhBGFR9L5p7f7d9bXs4LhefteIfDtahXbmwyHOSBkPmnzXfDcXe0Aw
qRuJyI2bE7pSn0IW5j5+b9qjnAOsoEmzqRWm1ifP6dW2WIzlPkHEgkEFebTQfr0g//v29HfTd5L4
QDz/e17o7bfP6qOVf47B/fqHfrs9cUuCT82Efb196/YPKOhvFyhG8r/oNkwgxyPVtubZfh/AWyZX
JRgDnsMNC+bGH3Gh+j+5NZGw+OnWhAat28IyWd5BGPCD/fnWlJu9xiqbDGezWPwh4drAA4zjxrSa
bC7PoPusmcEQ5JYEPXVdqun0Hp/sdf1u15U8LzwW9ZIf/6LWlR4l1DlPP5b/bt0JjB+bgmEqbPZL
2r9Z656hfmwfw7qT+J2X3hrr7iJ/bDTkxo1tDRokIGNg3nbrjkQct9npg1ew5enlXbfuXP6PTQxY
pXwhUzWeVgJVv5nW/Y55E/hGPdFIXXuV/5AnXvGgjI4ZJHtlCzsSGyT7p0PB7tpGqh5WHtsOlZeN
KqKKWRvN7iRrf8G8Z8qAypdpayUWQlPKXPSpJ6Lw4bpFQ59BFTEaWcjnwt1u7wDDJK9NIfs50Kus
Ds14MHZ+4opH126SB3tysu2gWwOdz3o5nVU8GmevaZ+Rw8i8CuhXmOQHAvuw+ZensutloIvps5wm
DK7mIMlbaEN6btKSq2lZ2+0nsKEj3mc+w+dcZsWtNw7JTuuS5aQK5JhNMpuQIAfPXePA+KAz6rbu
DL/NDloeX7HZZTsyhVTjJTamJcA9B32sxvOUlP2ZplhgyaJwqA6GTPg4rzuu5BwcdJxUrh7+4MOM
cnRxG308W205H1B/zA/sCtUJp3v3CBM6n3D6aXJbGjVxCpUQuCtqbjdEifVdI1wthCJW3lPCYT52
s9W9EwPNv8+ohE/G0KehI6fyWrS2dmumLmQ3Dhu8V5xG8Yz4d03rFW+mSocdAm8ZlujKDPolDAvd
1kjvqYlLRNtemTIQ55+6KYDznzabjC8OIydm5F9IfnF1Qv1lWdYWEyLlhGF6azllcl+2g44G4Dcd
UKRi2RR6hccQhAq+aOtjMAbv5gdOiwRrfWspEQd9qWMyowozSNp42tFETE3IoPnZuV4Imedx7R10
YOPfsjLO7vQaxTiV8XKVDD9qGhEi7QsmWa/YRHErKCceHdI4KC79TZk6LutXkpxSiSoJWDIL10T0
G/5U/VVN2XR2fKlvE6vtL6lbc/Wr6ma4V1q8vNNNbdhoxvV0Qxto/ERTqX31MGQor473w+ByWQQZ
yEUgMbbSNjvmHcOCkUyI0uVe2BAcT6B2hk7buZKDSakhOnhOdMT5Gx0NYg1He87afEMMDHE7mih7
3jDtKF5YRuq7uWTGXsaNvuVmY29TrdYvbiKQvBm3s2Vyr9mijjfXIi7iq0osI3Qax/yUc4WE+YDV
+7WNEloUJq+fHzklmHFAH4FGSY1IDrYTFad+YXPfFBoFD8GgNfawK/ErALKEC0U2gj6eW40By4sr
SqZ5rlNFdKI3TcRKkjKCWorqaw5C3dv0TjFdzMUtZj4aO5UwSQftJR5aUO8ZbLAIG188wewRGafO
jKaY3cQhgrySV0/3Rq6LV9VGZR9gVlR1s8udCkXqIhCuJowrZlygfe4U1SGFH8Tj7KDG0BrX6o8R
LsrZeY7dou4eulXoIdoHpqs8LbVBHjToPNJ0dWgNhhwfVTbF3hcq66OkJLmb66P9XBB6b9ytV2N3
32l932VfZ7euhcS6IpRi42Jz+/c54O/OATDs2Sj/4hxQqS75P+GH/DkS/+sf/P0s4PwCqYVTAIsi
CXdDcLb441mA9lVfB1fm8g/GAP8Zidc5I4C2QlXVGdb9IRJv/7JG1zkr67D+Vrn1nxwOLJfX/wPR
xuL2sE5AyC4afDkt8TNXjM74uqXPxTgvnGTiZZ+28dxFYWVQ8kzQXetAh9QFjurN4OGl2jBQWd41
Iye5YKTi0MJuOEfIwdu50YpdPDcV5+KlvVRxeeCe25/ojnBDzH7OTdWX2iNgFHpcyli76VJPbHAn
OY8DD9Vz5iESbXoClntRNxVN0FkD4ZpGE/4+sTM4hTNCHyKTyxjPJz83EUY7Psg0uThmoU6Gj5CV
NNH9uDTXqa1CqIw6oaBaHDiy0zLG0QBujHMSVoT5RfphEjdfe1sw8svqNigGlQXKLOcLrh/EVOxr
06B/STSSZeDVtW2UZRTS6cuyZ7EE/R0be2rAyleamjN8VjINIQFs8fxclZytLdAcDE5GZ+5yt/Dw
cCOLmIXD6xeCvO3cWGFXej4lmX36QOK3CgshlkMtDZ/evJmOeUJUVBBlVzX7etAQv9uyUIgNt3OH
8qba3IJKNcM41Wzsef2EcTFvTzJ1L4nwKQcxiwdfLyggQJH2CyplLGq1Iqwbm5l6zsACuo49XN9r
xMACHOYvWJzo2e7WX4LpbNj1FANThhEHytacLczgz0Xrh8RZi1ONj+2mVukcmMa0rRaXCXRe7whH
lyGKNxksew3U287BJ1vbzajGnjSIYi6R9jKbabUx9d7etlVNPX2P4Z3GcnKI+HaORkXaDp2MY5zw
hpArKaLFJGx0WG0O20m3sNLhurA9Go16B8GM8o2tT+cdaV/rpiEsAO2IiJBtNmGPnEMyMd4nZu9u
/AZVP2dLkVnzVLXOizct58wY3U08ONZOK1N9K/Ql2bt18bHATcugx+6zKlKoHSMODT/TTo3hf7Nw
oYQd7IGQ78RT3k4bZ+Qr4an4HpmTfreYO5sBSAEPDcV9nlgCq811nBD2sTEy8Wmm1imQqr2ZNPl5
ma1pOyVevc3SbD7YJQ1gy0JAQcv5LnAQbEI3rsHXLFbPIXWeaPri/5NCvWltV6xFhxESV4uFHCIS
DWJ8ghV+2J2TFWoXmdmzMpz4UurwhU3vc0wdF/Q0twns2tGewOmgA0H6sUI3T9OHYiDMDu1W31B2
OO+ZFKgnTrJeiGtYPiw4usO2XS4tV++dh4C2NaLE2S2yL0KbUdC2nFCsO0PT0abVstU5YmxRNpMV
EGBgVTdBKruZcxQGWh4I5+FgGDG2tMG4aTW9DzUjqZ9xYvAueuTmDLA2gRPTAmbjQd3odgVdws70
ZyYaeDE14fDkNsvakegGfr8I1CdZPkqys9grev0kuna0sak4CfAzTSYQPQjqTx2MC6IrcmvSUrvj
R+3PLt3g/IfamYIRLGfSudUs+TkdiM8zKiHX03A66b1BC92F97NeWhopsWoiF+rfpygB/DiC3Vuv
N5vM6R6JChyx7jgnD11p1QMenChrtqNuVgRYJuBDkDJDy0KTMRr/C+V8Dym0/Uj0dznmJtjMqdjP
qfatsJZ5lyuIw517Tkf+e0qv96MzIyUhCcIL0BRZPnTPORpaCh1ND5k7/WioitvE3vLYVgYw75UU
mUtX24xe3wVM7OatQfNaqPBGBXrsqMtsuLu+MD78BieBhwEAKae1HyMjiYPC9bf9jI2ORw1kV/Nt
aPORSAMCnq0yc6/nQpwiLwegnhvDFtdNi6Yj63D0C++QkCqqcuOT47TnLLYgMdjTizfCsYai0dG5
YzoMt9LyyfeHV0ohRvqk3G9Iu2MwRGkXjHH+ZIj+xrU6dVt7ximtCDnaVZVfcrRx7DF3eUKPW2Qm
XoC/5Ds95nqY+pgm7KWv9pbFRSPi/LptYGmcZ/KE0CqUR8Vd5B9yCstaM/mE89V/mi1si3kpbhYn
63eDMTe7zsuHcPJ4xXJZnhpMGXcwAAjCsglNWjRt5OjzPIs436neBt1d2I+1hGHkdE16MzftMVac
SNEPtU3cEeHJE7aXpGic91xOb2PU9wd3JsrXG+TS4jzZ9UY37qdy0naEt+3ALQYfkPhwp8cud0HL
Wn9wEv9NGwWdbWDPYExIVnFLDHNHN9G4YUHLjyLRXnuf+FKjTV/NlFSimff90RsWyE1pqrjyRM6B
9Tc9kSQd97HGKseMxw56Zkig4A1zny6mvYvd0SSdUyMQW7XYx272Og6pfVw072nu2ptWkouvtfi7
qdXuKS/zaKe5+bKxakfs7MrFrmUV+smrdZjuZHmJvlTRDoEeH7Y3cyX7nDtt2T0Dfo7wRcNKA+F2
mAgKYHhCBvaq8aWLhoIkfdYAqQP0x7ev8Mj4Kh9HkpsYcn3IiPPZrXlo0C8HKHE1nK5nsx9LE71j
nhXNbFu7rVi9JWHieky5YhuR/WBaheso6gMIKVCFZw6tS+9ZRR+ZvSmzHKoZrolaLUpd/n28/hGV
+dvjNcb/vzxefxs+vv5ZZDN//JHfDtZCoKSZFqqWjmCHKYDT8+8H6xVA+vtJ2kBWg2bucpq3gUSu
5+/fzQk2/8p2PO57FnVVq+L2e6jnt2wJeaBfQz7/RdaEXM2fTtI2DWQAeRyDtAs0VBxPP7l6ks6a
hlLV5sWNWvdlHi37OJtCYyyw5Ho487A3ZNCqE4agRmwq0cACWEAUwEHM973RNmc70nvjjfIUeVsx
jGVqCW4BmE/dcCvvlTUzy7SGt05Sm9jFM9f1GgZv4A8ealPdZWTcnKSkEHacxUNvttV7OUTDdVF+
NDGcK0da/RblAntifd2lxPAPrspIiilJpazLfGzv+PyImzpBLwriGKRcSAchbRjz7Dq7ZCL3ccAC
tPQhPRi0Ifc4LTckVeXXBsvjNY3tocD6XkzXKKow/FLuwO9e1AXpCIpNpHusZmUtTLn6qd5zFebf
mi0ohhOg6JmQhd3MRypDwFcUxTwRWuEHBOUZLXQ4c08uzHuD1PC9b2Xxw5LJ4dqwB9UZ95MQKKoX
B9xFsE6Myj0Ufl42QWZVS8yUpiOw4/WyDDVLTV19MaXxTAFX5y5sUDRZd80hEnba74vIIJ+8xwom
452roEpzD+AcVeqBLL3p1qSboRQBrV7a0WpFRd9xHTfQNzKIvCXnidTLtRwto84tmh0GCdBS4QJj
P7XTaJhuJduHT+dFniof9xtZ/R2qgsfJwsQhEgfUPWbRNRKzthuiStBIarfgwnkz+8Htzi3yYBIi
s9Dze9DbUUTUjRPSDRurHdYvjrscFoycRBKmjAM/tpIxH05d1/e1fivmIutMeFttO4zoGTRrj614
i3FhGcs72sVcqq/d2HQFmytNJnl0/+8F7/9lwcOttNLo/ns94eWbKqqy+6Mp67c/89uK54pfLHdd
W+C8wLq2ufn/vuK5cPJw3+GzsvBh/Rr2+30BZJWDY89UwIXPzF2fVfe3BdAyfiGbJ3BlYagSXO/d
f7IA/uQ0NIjaERmkO4JvqWv9CxrXE0O/pLimDyTv4XwlpEezGPjpH96T/2KZ/dm36TmC0Tv1DbjJ
gPr+7ACLSAoaJpW3hz4rS4BEtAVsvCmq4H5B7ywcsKx0aIGYrSi8ev/r1/6ZHggtQJhoOYTpeNtY
638apCT0EUF54coeA/+TLA6A9YZJ8Lq4Vh8yBpIfsV/U/qYtUzNslzn9NmlkuLaOcsyQBhwqkMCC
77vBywOTorFTL6vk2noZxWdZzjGvm1W9beN4wSjmkupy8jH8H/wSCFE+KiaqFMDuP0+DdGXVZgEk
7wAiwNhOLI87wuLWMXXH+bkx9YEsnqTITCvmgTsC1RijT1+9XcXz6hvwpzuM7tNd1TJp0AfalInY
L7vBI4M1+QM9MQPt1EXad7u5XDpgDsU/ZeH/+BzArvtiRXOz5f5EcWwtE+uEi+U/NYHIAuPPMUYT
LHWrvyt5XffsP/Ke10+c+lOTHgPbW5tQ//xm2YOgolrwSgNiyYHhCB+e4zUnyIzNvW5zT//rT+en
h+jHb+Yj91lrQwkniXWU9wdbsiHasiy0nNeLU3XPikKNVx/7f1NgwCP/829l6QwEbQybnmFaP71/
PuM/Gkk076BoTdiDovtem356kK339Ne/zo/Sz5/eP6rOOIHx4HFY+5mXncXCoJje8Sj5EflxcVuD
iy/fmXnmg5sLkyGHSMDJVVUnH+jJ9M517kgYaUQak75cbqhIau7V7KzB18FuwZel+rAZhIkPZC2p
4Z4271O+m88wpkvUqEXH6hZDXmTKFvMiSEJQGDwDlgMQx9fRWdLDX/+Sv3LG//RbcoZcWfuu4XIW
9e3VtvqHTy2CsUBTmJoOFDvjHY2r8ejGUXsExyYJyLY0XpjV9wl7XWhTAUUWy80OebFeLkXd7WSt
uNJCd1jrpIgSUPzzKgyZ3tr+bH1yYWi/2o2zVWI0HoVfrKnNMQdL4WA5NHRJqBRHOWoU1XvY/Y2w
pN9vz+EFn1X8ieVMHhx8ZrCSDftA01N1w+6SHIo6IqFM4uGglT7QJRg+28SwxL41K+9JRXZ2hI1d
hCVDMypL4+hLwsYT0P8cH616Ga41vC9sY4trnQuPVgOKWe1tPRhWQDdrHzi9A5SnEzE5TFXJl64t
g7wpuUcVs3a1/ZqU2Yxfz+MqvEUqNfd2ZGUEoZ2ETIKsnVBzF+seRJf+BPe5eEUild+ZGoPxlgSU
8aqRTEIlxTy5Aes8vbleSSC7MNSPuPWRcvrpvAC7ujq59EJm0KXPSC0dr31XNp+51tkfegNVEDsn
Jln5TZOad4GAptFtncZbzVWnonD4qR3RgM/2j9OglbfMlIidTuXYbWKFYZIIyB5yz3l9P8MqJ36E
D1rb/Ad7Z7Ict9Fm0VfpF4AiE8jEsK25imRxFElpg6ApEfM84+n7gLL9W/Kg/qO39sYOh6hiVQHI
b7j3XOJgMV1l1icdkoalxlAsftjsUvnl9NFIkxbqcibms+wMSNIgQs2t4HxZ4+aw4O147rGblfVS
+3ZzE/M55cdWdN4a1qX1kKhdHpZcET3hY11lWS9FVRe7BA3cxipHGncc7PXHnMkykBqsob0P+6NB
7HQYpm4XhlTRftZtebb1xzYtJlzh+GWWze0Xi4YATawsb6eatDEf+ogx9AlyuZTUdT+pV2GGUawW
4gSrhIy3AFFg7I3BfR4HV8CxPocoKQ9h24o7XyK0jmv7iTHQi0lK3GbAQ4UjyfYesaG6O6uu5aUz
dsMp1wlKwH5mkywsSmFi2FZtL3BS4TLnEdUtqW4QYFRcjBeGG3j7BPLFGuaL/wnez8QvQ/gIQwC1
DhML3kYtKiZhHEbOhmOIAR/+y3wTD1G06QLb3FMAGxd6BhZFkLVY13gYyYRsxG0XNY6LRYKsqpUw
4/J6LgTfkGxkdTFNUh3DfEwP0kKQ5RTcLrbBcDthtEw8W7c1B7KdibJitteGgBpFnL/WvQqeY6Z6
X2ynmZ6tvh5Omev2x6SHudoz2b2sgRbtYRHiYvRFf+xwF10bUwLoJCW80WIS6DTymEeeM1cbWeGZ
ypC6M3qax4+qF/nOEmZ4FElQblVaqHU8kQ7uWV20R6eYX0bjElshsnZZ8+aXxCMyloM4Xp2QhyYb
G9clbj4XrGcjkp0f99MbPs+hOIspSDd+SVEw95NY1QVO4tLM3E0UcHLI2XeRZnflVvSDueUd1yfH
bs3tUKNkN0NC0edWNE+zN6hrMmHEGUNt1W0Sv7WRXJdF/xVIJ9DUVMzQcuP6NXTGYAcpx3kMozYH
pOrIB0NQX5AKFiLAG6hOekq+ohgWQo8X89vBK6tWnRQUM8JO7tJAVc8x4MwNVshhExGOd2NorOtp
IqG1qyrZlYHXPRZtkx6JCGi+zFAKmAASmRmjM15VJeWXDc/nNJPnfZgmqzxb4QzXFj3ofhqITluz
7GNnXABi9Oqed84S6nrZtWx0Z5lIEtG3IA8Krmen9AGJqZmfMb20eQpse5mtEfY4JJ2HNLdveUsG
vINVS2eJMy2J9dbyMMFLHgzI4ZpoX7bmfAA/la49B5IdtYpelzjRWMml9alHWsayJ5zeqIH7x6iv
ea4XZnWKJ8TLaGaVuZciq/Z+bmgEc4VxN/EC4cZg5LaafQcqvcbZ8HlglgYcyg7bO+GU/FcSdHe1
MKtNzR7/GUI3Yz5mv05fFfsG7uzA6kVYF3oU+7bioSDrzjr3VgXtKqzGY5aYNhSFONwVlh8uybgP
0jdIqmjbiOZy0ACUxU3t514PdyLAWF72U7jn43eSV9hdVXhZN1nVczXrdtWOeTchUqkFgFBWB5ee
n+mSJ+vEnAHVoQrP42CO2Xx8P97/XYD/fELnUcj8fcN6/jr8z+ElKzHu1V//2LaaSz7K714i590e
hCiIEd0frESO+UFTMJlAYZZksu+23+jnmKbBRGFDi4xuaXT/07LS+fLHocyzr2b9/f9oWRU4Gv4i
IouWGaArfmyFwE6NAESYlxAIDLhjtjnY7eDxDx/KX3Ssfyq2lxchpYb+mPf5p7SwtuiNkhyp+YDP
vFqNTjMTONo7axgL7fafX+r7XT49Ci+l+FgcrYQj9I/dQ5EhyYkDSuOxjwgkTaPkwjSBmsmixGxD
eNEhkzVxK7NWK+C0xU9e/k/NC6gtfgn0yFLypf04AAX+6+rBNvFa58ODmTlPLobwf36Hf+rHlpfQ
non6ge8NE+X3lTb11tQJX1YHtvYPo7YeG08W646cwpWYK67S3y/nv/jmiPL6sVECDoadUSsyhghX
FFyIfyzsraDCbQ53/aAGqzpRv0m0C56RnRKNGikFqa38ocImElStYCHD9gGpgEfvkSU1Q1qkg9HK
MQNUXpgzkiOsUY/s6qL3QL3hXitWCI5YPZmVLAdmJt6qRlV5hINn/WLGrGP6pgVpsGSA160wHycC
2xfyDKtWdMrWOaw69vEUPJtOTOPjFPv1ZWQHQ7BC8FGTd1152YONz/spmpwCa0wNiyMo9LVu8+TO
1sD/esVSi2DfACgKAxX0Sog/3K5CzK6rHTOd+Yii6gqwXr+zsuxNOeldEalXkM23nCXZelAucgAx
fg5YIPESsb01NH9nRjbCJinnap9UGvJFLje6iYevdehVRycOr0u6OhZ0BaFWJsUokkT7PDJfAf9g
+yeGsI+OIf1TTCWA+MFZMM49cTeG9zByKG4mGccwiKrgoWXTte4QdwivD0j7xXMyDn5/AHrjb2Py
Ya/yhkM3hHDnk+R4oQPqBGoUo50WbVbgAeSJgaFHheM9VA6hgSHbgrXpEkVTkiFOWkQpfbnLx7q2
P6rcMZ7CpK+v8wLc/9Yl6umhkEl/kdZRd2CWgIS0rkkeMglAufCzqr4qUtToZk7pgTCeSySrcCYU
xbRGVCBxPHXmro9S8agKGpWpZxtrhJHZfeoolxAcikleElsdPERhNW/zqJCc0hlJuWzCEIxHS2St
wYno+2F9W855fcMu+NInaOETJIH2QcHJPYCkk1dytOxDlnMtoIiPdjRC4z6nSQmTWsNTjOCZxo41
HlQTebcCJ97esMr6ag6M4oZSdGNi7LoCH1RWuLFSsasHIuILWyO0BFuDvHXU0b72VHcB9QCxyRza
NxFWO9+3CBrzW0euPBkALElCHBj6aeyDk8r8ZTEy3JZT8hG0MMLZHhGQAsJ7gaU8IVmZSr7v0PyT
9y335lJ6Y/RJDxOQ06MuGwrz9xpdBLq4zt4r9y5g6kA+eCBuLb+aXpqlyCc0HLlzEKM9WloAa/RY
0KboBkFTko4DgsLZVO99Q/DeQ3iQfdZszgkqWFqMcWk23KTN1/7SgAS+P1yMcRwjeKI9sZdGBS2p
z72PGt9UAtWw39HQLK2NxSTvNJuhvFwcDZTYtEAFpGCEs/TuthO+YOV88paGKVhap2hposze+kxO
xaXhpsF9UgjcNg6fNMjVU6sKaB1LO0YURrvxlxatconktuf4ymgq2Kk4EjfEP32h8yHUgWzWaeX6
QX/0cd9spSFuQc3u2qUpjA2QNgX2uv2c8NcGvl19rKXh4E5pBmNTLs1lBwrkpVkazmJpPZtxR51s
PWhdeutcJhCscqdvbjqjtPBgCPcYLY2skCFa26W5DUMYk4Aay/nsv3e/1tIIF2hVLnkgzUdJRjpm
Fv2pXhpnc2mhB4xya4Y8+DtFeBm4+T5cGu6sF5h+g4BksTST+bnJ3GPamx9ZtwMS9iW+QdAPqnYN
vGk4cP2lrQ/o7/2l0Z/p+J3OVC+dUCULLItBBnp1b6WXIQGPBPs6WgYHRG2mR3sZJmDHSDbFMA/P
BVLxFdXQkrwMLmRiMsANBK52jN9QBqVPDETEA+ZKdUvemA3EAVGAZNDDgEunFgZLRh02bA3uE3v8
woYLU9EyEmmYjSSQPx51qDGLeZBhUCunSzzNSDOHIxr1FSOWbhm2pFbE3AXxeI9m2jUOcPdscJrO
qyOtgH7S43uvlvGNG7vOok2Se9Kpsm1tqmnt9BNxcMkyE1uGQJDMioti7PRBLyMiO5LJITSC4LOr
t9kyRkqnkI9/GS0xBSWmjME80vMpfbDIjV9rIQEfGW1i3ismVPYyqmph030e0cycmXrPTw0TreJ9
thUvY67ufeC1jL7aZQiGUbpeEV/DYIwJWb6MyvxlaAb1qzlyPg7HfhmpeRVsG/sCDicbw42ZNt23
uuLfIv+nRf674vP3quhPqU9LkX/1dYxei+8r/Pcf+20VLxbvirK15S2pnN+t4gUkARgXkChN7Tko
YX/fzFsOP0QZ77lUZ6yNFlvKb5t5+cFiQYFHhhBygeP/vyJQ6h/qUuGho6Uq1qy5uKipjb+v4qpY
pWT25fFlDah0elGF4ojOldOqrYALtkwFBw6yiXVC0WTGsUCApus1fUh+IP9QMOJppi81KB5k/6LU
6xG1+Hwx5rbzlbvUYZKCeGSuDjnHStJgOEuHSd1DPJndjsDljuSF5ksKso/IuIlcH71lsxqH3rWI
jNa57YuOgfa2tFtSaO6tnLCitT30rfhEAFoaTcsjHmRlHRYiz04RLtv16KLiMvtMTzNimVknY3iJ
8a0q3fvQdOYl2gceAyMRCX2XchRQU9Y8NHBQ5NbFu5GKp6hy2rnb52Xvmtm6ERmpWBHBkhiLRYXq
tal3TlVON9pMc9zF0xDzo/ZkzJ/LHLrQvzqYr/+XtTCqFJuu4u9vwGvoC0X+3c337Ud+u/mk/QGH
GftIcEsWQm5WVL/rYBTic/ZXXPqEpr/70H7bCtsfTBuZMC02neI3EuxvLbb84JHdzR3pLsmqtvD+
mxbbMn9o2VgrszN1tMn+2yKW+8dlXdJ0czJ0XnQTJx45KWtE2Sgf6yCxrz2/VOpW2VXd7CmRARL5
Pvtq1Mx9ZANZ7YthPKPuRTvhJBWWFGzLrXUXfhNYaISYiVjbdFoAkfPkEMyEJ9y0aSW+ZKIcBOJE
FrHuupahS2XQySKA68CM2O33haeCbRZW8SmLc/lmBTlRhVhV3V8MNi/rEcPGyUlUxaQxwCLW0vVo
d/D3wQxkwWJgyTAyKgBJWHbXrSqzzpIVrLGaUEJLGR8dYfziIsbZZEuPRcKGc7ZDIH3Q7+PLMVHR
0el193mIOwaFOITsVZ3b4V2N0zukaxynGzov32PWOmT11ip5xyu3m1t322DzIXkzRBzkJzu8wwvM
arB/iXhgfGw4duOzJjBsAz7YuY5qQU82AeWLqFWW/a0TLtFCHpvaVSPaiOAT3bb5hm9ievangngZ
migoiaMf3OMc8NllI0VP1hO//jGy/fBiHsbxGcCG1HubJJhjkFv91uO5l+Nji0m1cRjuBqg6rfKJ
4NMaGVEVN2vX6bOT0eSiWBmaIE8Ei7ML8WhwOjSJC4AADiiWdYeMhXkT66ap38Hcn9puqmgimEMS
xJL02ci4OBw3eHitbSNqGztQHL45NZrnMIiSQxOpbjcElr3RVcTKogid22pWI0PCMAk25tQWt4mN
X2Aq0IYyF5W3hvYGkGeZffKVg8K1rrX9ZcCWvMFG0J2xToAcD6ciC3nYTp4rd1VulJcKWtl0JfKO
aemJmmpwSw6NnMX4lg8C3WIG6re8UUkVFscZ6LdaCQtTWr4igsRmDUhS2yUObaT0K7iwrouSiK2t
2mQoGa3briFubDXL3rnPyhwwmcOmqnxM696hOy+aRVPmMbIiioA2HFW+02xskGj48hCse5f0Y+GX
rALHgLbASZxV6k5Yj3u8YQ0dzFicG4MgsT4H8mv7+cCGZuGNJ82AmYPc7uk4BoyF0ZSzTEKKbouQ
IX1qFgfOW5JrWuiIcg3EyWgPwOmcHXvHiAzTCbF7WPVk4hR4w7izfdfxqVcn+PeIuWiVSr/s+8sZ
q2i1MYkoWRch3+am7DM0myI36nkVcywHKA1E1KzrrMucK4JzhzOQS7EHM9Xh3bACHJhSGcyHHbiz
qeFEIDqLtEc25afhSkth15ssdYdnExPnvkVxTbcpmjtIBfF863XGK4E5OfeUYRcI5DRz5nNbWA1i
8oot1y7opuIZcQmNlzt14cM8uyZKYr+s8z3/k+3XEk/XHngSTRTA3lgcTY3idx2lKbibVJAOxKjD
t45WUdZvg6E+6s52Ly22DvN9n5h9eRiSUBbkE07jxi0NeWE1sNNmPzZvVT5wPxJIFmfbOOBppjuM
+MlUxft5tNxTbICT2LiDMY6XoxyKC8dqcuKQiRzau67fbFMZ+AaZLqksdkE5xxuTjeKtgWOOUU4X
phvbi82Lwia/xHJjg9jsqESyrJbYW5yM0UZYqcn3nKgg/qWunPglFq3xkaV9/6kRKC62daEU95oa
+40Rz9Y2k7bRHnHPqDWuYxLbbByS9QV/QJE5YpTkc2vTLqdgZbvkIJ9UY2iKj0k5usRuQOIUKmuc
CGsT+wHYG7tm95X32GBYpSOa9/Go0uIUOuvUFduXDvEP1tIHgputR/RsT4pLmMlnM6J093JhHmx3
cG5tYhI3QetPZBqFDJ8Az4gtW0FzS/MPbom+brzL/Uad08zs+lVWO5m8GuqiuJpbROB7tyqs56od
nwMQAt6qtSMCmmXkp+6670XbYKSMx+4KnSOsnEk2d+DGyadhSzUGt3IkuB1DgCKscDpkFmBWfLiK
2YR/qmAsuWflJnL3XiT829D8rKHR9iLM/ft66uZrnjcsvl7y6OW7qurbD/6mtVMfmNS70rFdGhSX
//q9qnLFB4RuUnoUUO8qPDQ6v1VVJlUVcDRBqSPZLOg/iI29DywsoOlLInI8lKD/FQnt26D7O8kJ
ErtlByJMxbidFcb3PU2a8ZTKSoFZiMD0aUNtwyWuSV8+mz507y2BftJaZxnDit3Q2pW3Mpu6Piq3
kGI3V7Q76zAVhCNVTZvqTYihCs0CC79N7b1CRPavB9ueLrJJio2KulGu5oyhKIdtA7FbTkCOSdws
V4bVSGOLCYQkK5OscHNbx+G8N9DCPdbNxCkbV+GZSGuxdYx5/uhDpFrY/064rQmwiLecXRXInpq8
PFF54LXlKJyXOSbXHD8FVrBVYVsoKCiSkg0mN39DuOQhIpvtqyFl8DoAzLoa+ZlnPRVxt8HvrS5h
T/pAmp1GIGuGrg/+WAfmtjAGfeO5QXrRAwK4joqwveqHBsOhH4PAFD6JVQU6wi2VHi4WJ4h7tLdJ
sB6hja2MmnUpAVQe2ZklabB9qq2Pbs3HzKgs4SVYeC+Yb+ipSAcxNVXB1vT45FWk5AnebHbTGpa9
a+05u0WzVtzEnVtfkwEIXRQPen5iX8ZZ7c7+OhlCENueCRJ5YXkBygrEFgk2HICamXoMwEw80Va3
l12hnhsdtPeSIZK7d2vitjlU46BcZczE92SfWY9jmpg7Zl3uPiuDmCRdGMNXDJuZoluCyLyCaAat
++YOy7Qbb23b1yfLGMQbJ2O+VZm8c/qbRU+9aVig7yl8blS3UPCpDayzNJrukyRq4GMNe+u6b2K9
9jLWAI3brjVkANwZsDwtdBMnMnPY3JZxfovLX10xiHqKBmVvmG4mm8nuJujAgX8/dboiQFJnhwGv
vShkSyBrHN+RxyCuQa06G39UwzGwyY6KLXdLDt2wDjtRbPy5gJzj9YV/iMGV7nB6J2/eMLxK3zN2
nFc+keRtKu+4yMGz4OqGcSHJ4k3JGZYssDaJZSrcdPq24GpbY3q7YLgcrtA4IUkKm2diyqnywSAj
N7HJ3J1cfsuGQino2DzITkZshkLjmRYrOJYQaO90WpZXk9IeIZYNESxGCH+QY2Gdqjo8W33FdcNl
O6xGezL35cSmosvDaBMLReld2hglXanHu2loNXqRCKg1tXc2BfKji/wh2rEFGzBsaTkru0PkEgah
ezfYpJyVSGTImLo3zUQP95pjld2frig6HqXiWtgKHUcXdi2cW4I6/PBpVDMykU7GKQBZr2DzRLLi
xOv30ZmdofnkWeD7VymxayQD47ZifSMLQz8z187j47AMT1ZpMce8m1jMKt8jOKj7+z6K1HDfsmJg
aR8ERmwRZyr6+FOStDUxyVDXcpwJoW7M9VQSHAREzhx5snVREHzKZBQsCW+SMhhidsbliUVWbMdp
ljR1MhoXv9owkSGBlYsCvMqsNglQbLrqU1cg1np1Eo9ciU98Rh5HfNq1xQmJiQVCIffpKvmXDSwJ
vqE2KNDJQvIf8qSzqTErmt612damz40FJuTfk/r/NPlwGBX+00l9FxZfvv7PsUlf8i/fndTffvC3
k1p+kCYzQg4BXDffdAS/zj8QzLtg4/AjOj8QSzEFmRiIcHz/Lkv4z/RDgsthyPA+FPnBAPRPhiBQ
WX/aHiNtEAqjLUtxHPs/iHkrMpDqzINLaDCHoLoNi3siwdpoG7heto1M/TxkfX8FQSdaxV35nAba
OIrBIYygA9OczSFiq0Zlt16f5ThCxSPisADkV0qWeEHhuCHWhWgt6aRrBYp6F09gm93GOZdpTxLi
KG/icahfPCu7wgNyxRN9D3Pf37S1BrY5ZHoFrs5d9XX01okuOuPwZJPglNjw86JaCYPIqlGbUEDE
fFF44sYGMLby6uFlqZiR8OAfVDh76jZ6a0gs2WT0ZFuncM/sEPcDgJI1hMU3LwEzL/s7f9RQsSLy
tc3kqpvmGxWTbE9EJJE3xooZxQtVRLEpQKfrNuEhKl+Z+j9XU7MrUrRQNWmgT36lDgSk26uBvOtt
0SxgIuJ7ZWs9J3364ghYASIY7kSdXC2fQMspuGHN8BaXiOwb7PQ7KyUCwsrYT3aLmbIf+ofAGu7c
fLTXaA6CY516r1QA3l6G6hAE00XC9us4p2mEFrLhgxFirXR0MsPOBNM+PtjhdDeU6jm0klMwpi91
Fb8Usz4TkMiAwlbNVvGGBhW9Fe10o2hVd5PV7iqvhKCqkhO+bnbWbYi91CSGyCz4oMwQjjyKLLIi
TBFuo2SJpjR6Au5LnseBsXyWYfbSyYniaBkDtzwRkd6CIVf8AQD0N8gZb1oT/ko4X0gXsbrRi4vS
gW7ZJ+GbxWh5q2V0lSTjBVUjzo2CQVQc8Q4LNT2CSWLD1topS3rL2CQNL9RHbkyxqObLmtSKYpof
a1X5PLXHh0zozTjlwzoPaxaSRfSS94O3JXMb2s180ZtBxAO8JsW6cp6jUfziVta1x/KaWTdYBVi3
s+7qA5a3h5nYiSgiCLStrUOA55OpFI6JpGXv1xGxZBdTuB3g00D6kdbJc7gSxrlFpWxmhJc04jEP
5KtnDfhQSCFftUF6kk7/UNXdgxrTt4y5zVrYUDi7bHywfPjsSUQYBbMNYJi2Ea6ljEjOXT53mdtn
xqXP6Cbjna30ucRHs2uXn+N9rsIR8/Fg2c+E+EwHQgznFUfEuTSN8jMcJm+N0mHa1Ibf31o2l106
Bv4a9APwc5CSB6YzPeESuj82IJgWgTEbwXBKyW8sMziJ5URQAu4tJpXN2jRS67WVzeepr+1L6Sbl
onQoIkASdRKSQYc23NqQGTW8+E7BphQ4TWrvY1Xlj0nuP2ajQXUwKwLiyXBkyBn6Z7CUnwGF9utk
TEEQcNzNVrQp8aFsK0TLEimwTZpNNNbByS2wc9hOdU6N8CYnIGvLROOxMFAoNJiewf7olzGfiA7P
TViUjOW2RChBNiKhsJw9e5dFGYnpU+HfyBZFX5Bz+c+x+VogUFo1VcaQrWegO5pyZznMPvgtqIQg
kGFYpA8ZTeVeo3zq9qPJRTclzrNj2MAqq+Ho9/WbMdQXyk5+FiL2p6f4IjdiFs6t76A3XebbfxD3
w09XHT664qAYN8OqqNpleHaOdMWYRto/8Tfpv3g1jwMNVSZLK/dHgRNFYJfbE4sncq8LtPfEYKdW
iH+AB/ofDtO/UDct1pXvOshFRIdWjBcTrA7eT68/vK/BcUYr9sviYCLO9ha1xvI4juWAiaJh6nvk
v8S3qcTfmmT/JFBbXhMnGksJbGf8+/vPMrByL3ThJlGX6RAjdv9AQmm6NiySvQ0iEZb3m6ZgDhqe
bv/8dq0f7LnKXV7bs7UgiU5Lh53id99jmQTDHE9ufmhQQaHdzdybCa3r8ri4YFqTHIQ3vg4NecOo
jPtT3Dfctx5AiDokioc5a4AdpQtQB+GHP3hehmULDiPRlEQf8/h2bZo38J7EusZXuV3vMt3fjVnw
KHQIo3ZUZ6JhDUJaCm8PoLz8FGjsFMrl8fDP7/QvLiEsckCFpI2pz/xx4WKmkZcVpgK/Y5K1XYgb
4c032VxXP/lE9V99ohCDGJFADuJS+uET9QbJisNdrlUvVUdaqZtJRuxUGU5QTHvxpnGTqzaQ2W3a
TzdOK7LbkFDVtZqDt6rnubyUKnFCASHN8SIwGiTrQ/dgePbZqvs9sHD06mWUsUEIieAeTeZv2pz2
WWCW2zGaootO1M1dnoyPY82xT3CHOkEVyrBUt5iG8+jNjwDF5En6Tkkv9qTdvvnF/OgG3W5u6TTG
0jqEkz6EYR7Ba5+XOfV4ASIjXZvdfONMGBgxxsodepTPtQbq4khqrH/+wpar/sc7EX0huknhOiY7
su+vzNkxALwbVn6YBwLYKCdGnmx4ou0VkMLDP7/WMhf68bWwqiu+LcSiekFc/fFpVptT5BDTlR90
0t+h8jplxc8emO930g+v4djSVFjzsHeZP86mEKkR+CQEy3OvL3dNRJYvBm5yLsxXWBLTviXoMTHV
wTPM8+B74dbJ05Mx+k9kXP1C5jh6SFhMGINi6wDrjEPW4+lUTtkVA5+32R6sreOz6SGFhkUBGIxV
J+bmMo3sbe+WH10GLCsb0sORODI0Opq6BfcWIkLwPzuzxqABYtfc40AHsWJGbzrnEqyi5KofE5Sd
rBVcO6ZAlbSwGsVnTi++Zsx7V+QmYTfWfPGT7+Qv7li+Cw8ZMs9hBM/m919KDjZxLKYsP8iURqEn
rmMdwYVcmUbCew75BCLKLVBM7jnTtPR+UxODK7Nr1hiPLgukLWMall7+PDCblgUjMvE8xKW1cQU9
ddLbZ79zwN34+hwyGdzomidRWQwwsuLpUZjD69yIFWmZ96NFdQj/HsGmMQLsF48ThRjpuGG5t1KY
xuVwF2i7wyrB9YnPy181do/u0wAVkPmptzf1/OiVdf9NIPC3R8df3CScGcs/zE/p3n74jIagwuM/
9PlhcPMNJc64cgZ+HcWEzy+Dn3wjCJb/fJ8s6nIeaxA53T/dk5WyJsZAHcnWZpOjlQIn5vrxyeek
8iTfDxILFr7kJK4gRLarOKYCDNIrO6EAJLXbxpGGVDeCTMRuFJ99lGKKzieXMFy0nL17nXpAl0KP
an/MCwvbVvOaxfPdmDJ0dZbDmMsssJIXUuSoUkGbxzMBWB1SxbEw15Sr276N3V3LV/reXrLhtDaR
5g96YI1Zw/AT5dDvSr9rCR9uw+PojjfvTZCfj1BX2qQ45d3wELU0ki6TX6RxtHp6Hh7qNhCrSXk4
iPoHM5E3lRGdLItqTbJ5i5aB8/IfRsb/8fvlgiw76JyqbrbLbdSMGgzB8GCzciFxOjG4n4hBTiuq
JeHHV2OF0s4p+dM1c6Mq1txirV9dEkX4WpMCOHR8wEBXriI4imtvpBRXqXqOw/5usJS9tgp8jChh
kImeZqgaiAm4gds2PdEUw2/gZImCnguTu8Me2qtU6s8hOMtTIvW5b/oN9pFpvTRGZMDB+0beeIFH
/py26tkEafaT89j+i9ubWgfZOrQRrqgfPeugjeIKHUh2aJzpFUrXXSM493raLF9zWy/113urXbSe
3LV4qPHEcs/nIRbqgUxtKL2vOQMtyNw5qQmA61wyJB2Cv4JqjcMi33pjNx1S2Rg0aAmQrEBFW3SF
wWuFl/iqrNG5zgHnYgtvH7hVSpXvsCkweMbE7fTYW5RborbKtS2ibj0GUFxTl8o6oDHkPAwtmFuY
+ZdlZvfQ9jxB4drdkbnQQtxKr/quu1Mas1mR2uM2qtGjVwPe3XB4iH3MYpk0ZjbW06vdEE5Xl+2d
Q3cAuc8+9xwiNJndgwVfd6nmW+e38/XfXdhPdmGYZyS1xN/vwu6LDoTl+qUu0ij/bhv264/+NmNz
P2j+KuZu3+ASXOC/jthc6wPqHgoK6BO/RgX9uguz9AcTvgAeHRw2ysSz8x95H+M3zjrNLYHLB//5
f7ULw/3xw7Pac/AikIrO30nQ1bc53B86GRIAk7yOowLbiyOHrYcfgikEZsl9iCJuB65AdWtQvO4t
+T5zvzKjPDozHS82PdhodwOlUnKhRtaT3YTTTWGb+X3f2P5nzDYjEYLWUB6cYdYH4j6Q/mIT0RfY
Cjk8kxzdwDAiJyGZfkTmG6J3JLKQBvnM8op+McXeBLa2Sqtt5UUB0QjTRJXHYBkNy9zH+VuTdRH6
Jqzeu8Ro1HUo4/EmIaCMMEzmAVtRGRbJNaD4V3wFOUAeK8Tr2RMfB/Bxsq9MpP8ljzNkBl1mWWya
XOvIU1Pk2zGt+k+ClTNB9ZnffuVViLWoVY4umfhMhnluWUUEOtvptPUmbR1Hn9ZlnVA/A7JhXXaI
BIXrFlt99hbxhR+0rxcChCY3Q86R/2W2NU/gRA7NEwFA2BxB3DRPCm71Uz5AxQBXDNFuxB85dH7+
UDYEW7YNKfEXYzUGeqM6piwruL+4T9MslT6ajooFwxyW7i0J9tO24vDgOSV9P1uhnwG2puLRIcN5
Lj/LwHVv/JRKZsWzXMiND+8UORMRTTuHCE+OM+c4lll5ncjKu9F42cJLour1oeHz2/VF5V2y36j2
cxgOl2HnwfkN+yxbk9dZ3EtZubcGfQRdSshJNLkaBxVnEmeMfPCLBGrGxLdjpJE6EsxbXCd11Rv3
M7uZre3EEoEDe6kqTTrF2Wzq5gDHqOU9S2tHjE/1Cwie6lPdFeYTu1yEMB6jL3utA1yp0sjgJbdh
ay+LDe92RM4Dwkx595xRwe1ozWPAg79mxqTxCTDAaxYzPYKKTRsaw4s7g3FMGuldlqXlBLtuEqhf
xjiPDlg+2/nYdZCI95HfGZemb/TDejCdbGuJ0c3JK2RB2h5DzdZoFQxldwdZSyeXIZ6Jm9I1pLWS
TIY+5myCr8KGNBxCq1JliJUbk7Su17asZ4ug6Yl44pURx0M5rQw+iPowaSgxnypMUAjHvYHYqdK2
fL4fbOYrhWe5Grau45IXDi/F7A4+k6z21NqgHI9pVU3Rk1k2XnvS/FOTpGGKZyKzjPsJbzkCMf/K
ybL+Iurb5imssjNxxsFlSkXhvcZo8YhqMa2sUP/L3nk1x42kWfQXoQNI+FeUNyz6oqgXhCSS8EDC
JRL49XtKPT5idnfe561barLLAInP3HuucUwq06/XPgSqV9c2s2223GKg0HtsYtzLW5Ncciy5Jh7h
JZmu2SAycnPS5q7P03bT8wzLRytdAz2lDvZzYQV4WNPpyu40gajnpcZLDXF+13RQ41g/25VEkmth
u84x1EI8T9DRiz75cGtew342M2DaSIXH9Tzom8XdzA/E87rrOayfmiU4D3lPXg1AEtC3jT5OWT5u
fIBNjJaRibUNA3fDMT4gsG5a+IlEVS47HWDXnTNB7Dukq0s/6+dh6fFIJdOO6DP3anXdzO4BCSO5
Uc39FJhPlm2zju5ohY2euiFx4JqqMma9Jr1kG9cE3eZufTJr2X/ms38xFxG/o9mfoPW15XPtUdzm
qulX+ADg/5W9erDG2N7egkbxKkEUdbzlkrUB5gKH/XZKGM+WWBYLNzs/ZTEPWOGfaiSBt8t7E/uM
Skv/fpHd3TBhkJciZVppN92ujVGM5p5h3nVdPN17fUnCSd/8DDltd8jtgk0Wz/EWjjP78tgl68bC
nIjlHzGkUsQPVZl1mstZRaOffG8y0a8Ti86n8Od6TW5BQ2HSdG9YnKa9WSXDK/OegQtjMnZJp7/G
zit3c5rPG6zy1ouyRPzdLlxAZaBAST/MnQr6DV3GARLGVMD+ddxT3WZyG4Yde1WZNFi7x8I5BjHz
Bm0Y/uMo0xDgIo8mcilhzbhOxVXhLf5l7lvQ56oglXMTtNnwhFg1voatyy3rVjEk3THFDhcAtmiK
ht4E2to36ZfV1hpppuNMBNuqH8Jdsyj5LkGevYVdYmwGNdarZqqXCx7qBlTl1KFRqoJHm7+46z1t
3NNKX/2krcyVFZIOQISrd2EZaulo1ENhHV2dJ+ewqIKQGZnbrsohG/1VAacJcDJSqTX53gSPYVki
w9myLzY+NeQkKeHWBsJGsD1xAHHXL45GB26gkwmKWmM0roMEHsAVV7frbJzkySSVDoJq88iw37zY
OTS3AAeYN5ZcBs60NbXoV/q2tBEYxCNFIjPKOj//tNmifY5Vd8uKIgQDxnE8uTwHvflYMyaxcZi3
cO+Rib02ENmf0rAIPsDQJxuJJOXcxuK7EY5fWVYn31AFYfmZwcH1jvtaO65xxz1VrEh2u4FpOOeW
uY1fk87ZMWD9HnvjrwAn4G5pnAG3/aJWaEC/zWoO16A3xNr3ibMjpCpStnkoUl0gDRDyM4l9XPG5
0azBgOd7JVjJrcQCVxqbsvVQ9l63KfqpeKwt71InwBIY8Y2bahDmHAl0wSBT026CJmVVy+XG9Abj
3X+MefrCGoJSivqCaYzF8kKVe9/CrMl2EYcy8bMEY7jtrZhpg9VAVxdpnnIbYCvE6xTFiyE89mdY
nb6nws/2JAX5n53VPY3K+sLuCAU5wx5o+O81sP116w7ZThemfwzneMFQOTpocnANJvQC7OKPZDnE
nJ1SbjAwIGhMlL3P9VwdbCUJHAAYmnvWazbNxbnkmo8ISbC2VtczasiHdIVDcwcIRR6bQT87S9pv
rSWt2WzeLJ/58jFQf64Ge2yeGdurVdYvfNZxZc/MU2q1cVkDRXPdV1s9YlHsjOBXnIhvBP/E72br
2vdot8sV2qfH1hq4rtxflagshNwjizYCi06yZic3tuLTr6YVdcEHU882XY+8pJVV99M+kGiRekc6
m6xFzqQCL91RsfhPFjl067Sc8i2ySn0vaj+GhtAcO770pux2WWpe0rknL9mHu5qzwUPxq8H1Wrl1
sWX+qqHksFVNx52cMhepk6ibpzEdm1VOK+iTWOZ6eIwdHulno+29de8t1wEA2a3YbK36vvGHZOVM
IV1e84UuGG5qVUapYd7HU3+/lIg/0gEBLpTeXFbf2YsCbu31y9SPD9Ia7gejvqNaA8jsLUzaBjCT
80ygSYxbkwQ9bnMXvI/C3JW5rKp8xz3XeRCcvaolzgAJtJh9vDiMuZYH0dXFn2Oc/zZ+/1fjR/tG
j/bvG7+XT/2j/0dNhf3nT/yl3wvtP1wYdzZeC9KI/rRm/dVTYnp/eLYQPrUKJkyUkX9TP9oYUZBg
CB92Gcsrdkp/6/iE+wd5R7ABHEALf8Ie/gNlheXY/9LyMZNzHcQePjyqW+8pboumf2j5uF8MICTk
mk6t6N6U4fhk0s2/Ai3Ky2IZ7SY1YOxrhttP/hTc9b1U3zyVt8+yIYLA7PrjiKOB6CAyy3HSGoc5
tr14p5o8fSBv0vgx+je/vNeY7d4JYjbQrou0/qH23dl+dJysEBW+z9LyD4vVBeLCStxsXvuyFVhp
DRJa7R0IfWRfgURbhRsLdbIGXBWqoSJEMS5yZ7ssickhL6eua1/LoB7QIvk1PdAROLhHsJGIw2Hj
pyZp8WnpCInrN8lKzkNifkwz0mKew03G2NA6+s0srs6c9NhkFvapWD0cMmB3DKZm94BUz8WYXDD8
z1/i2TBQQFl+odp12rjNj7yOg4/Ey8n8XASNUbu5ec0UaogeQssznRU5RwMvod8VTB9PgWkvN2J8
iL09t3iiTUia+63CK682S8OWbQ1Ubg8ITb7rOsMKX9b2gM1YB8DPA/cd0huSejtJ91mfPSdlKfmy
xvyu5QDb52K65k1GzsMwIeKsQjIepoQ8nrZK0rdMZ7SeM14aQsrvGqc7pdM4vpFqWINz7x/sSuM+
qVVId5x4vwYdT1E3Tu8LlpIVlHUW3fYh0cVVK+ImZljmRyCDPxNw4hubFPRnPHu4A+nTdvRHV9Yy
BOr5WKN7H0lmIOqdCEOiSrMr+tcvBivDaYH1FYVFclnS1l9V4/DeVP2xUk29JwxWrjFzrHEviKhH
2HaS0rS2HeqMNKmaqBDFVZoGUCpO/U1RqU8vq727ylvihylsPFw62ojC8TZnJ42h4HTdOcqhWMb+
K1DJrpVSepVY6GOcSaVn4jq7u2AAx3SjhBz8JssAFyxuNBpJulpuDqdsFGpX4QP5SdymPmpGEhvZ
usZTImcH3HXyGdtxc+8awzPPbv2MFaQEcYaskhSdbF8XnhdBJvAiu5ldIyI0cztgQTtwLqTbrhPh
lkAvnlqpEe6UN302blEdaGQRZ3J2RIyaMyz0OvvZ2LeS0CVkMEkgDwFQ6tdNY2M7r0EzuItByIOp
SszqfRYFQr9Ybg2EqiyuRhkfSEiAmdEzg3YH482dkeTahc6PaYu6yUAE82WPbvcdzzTPTkb0xeRg
IVMtiRH0wsWZnIPx5HkDdzyw83ZtE+qAPsdj5asC9JakFARmgmVF8WybEU/gmzbHJyYok/9cOoV8
8EygZmgTELVApPe2FLzB5hYATRtTjvlL71XDajCtJdlleSMYtwP7XaH84f/GhVWQoYQwcSxbe2XG
Sj0gM7AwFHBZJKHCYQNaYv5oJYfqJvGd+TgOWc26nnzUcDdwaYGJmD1Tr1peLb78fhq+rLYFI5hM
MXMvPY7pF4FNIffaFLY0Y2Yrpwvrjv69d7laiA5zYGtZqjJPaR1WSLawMKWtIXamQH/RFkx855xk
4LThlACvtGpMegaX3oBF6QL9Tbb2Jg6Xcke9RExzsHzTlhNe/UzqS5kbUA2KN7FkJiG4BVHILZ28
0TqX3AQk1pUiP9VG9hH3QbfOhMyuVZeXTeSRX3XHjF6hNx8Xe82qix1EFb+2Jea9KIS3c5Zwzo5W
OKAUsdWZFDH5hBLPeC6c3v8hKjdbJwWUlaUKuxydV8ptPGkhNnFT6y1Nn3nn4XcjG2Wg6xuGAWtR
2iBhyeptY5jzrrvdtazzvcdqUfY2bl0y40ilxcSvSBpgwJ7N/X6y8PjAtVhuz5IliFAU1I+TPb+T
8OmiGKnCX53oH33tpBPyeltBExi+eTOcmMw0jY2w1QF/TrAuGAnZWKrkwILacTa5MRgnVNDpNlCj
ta7NhRieRmcR/mG6cMfiPAjmSzYFxf1imOpuzgilrucRN3KtiUbtCa5Svhg3gyNIPwkdHZmTCFZh
Trq2tLrdbCTsWO3hLhw5tdjLzgjNaIVMQFsHPD9u5E3YGRNrehoDAi2KgJFg4+Bz5L1Bj9V6Z8xt
eOhMFdNZa5MpYlj9mqG6bUyDdetoGbAjCAagl0W/B3FI9C9hlkOsCdggtWQCrfuhPaDYT6i75Zdu
/dcq85sNvLhxa/aSvI6ZgD7DQWoEdY9QBPRaR6NoP+iD7yg3x5MFRidaplvXKfz6nqU0qaKaL7Y2
53w7ZYN5WBhD7w3XJ2lNwuImQSxbBQmCffxTRKAVZAmIquC8a73vy0L3VCOa2aTF8F00RXFyZYyq
m3CzKLanmTV0DrKwVP0OoyF52EXxNXpluNVy+Z5Ifmux0Fej9nTjO+jdhPSqnKO/CJOfN5IsyS1D
9xAXIl6lzHIukxMoHu44KTA8vTeW+0XH+ekMWbktXQoGpZ23qhtTOCF9ey0DftXSOUQt0Hp/daPD
lq9HeOlwiOJ2ndIHQBP5YygaeTADsZxVgeBx8ovvYxWbaw5TgneIRniD/sQDY7CfswyjhUoYPuUa
VeXoZeVPQcbeqkKodRiJZ9rmRDqvaqxuWzZq1ZndLJlC8+KslD3/7NN4Zgfq+UTE8hqmtCg2Jk3z
tTfF8lAAoecDXUJkGKk/QmycCsnLV2Du3rnti4GhTh1A3XH5Wducn7sxPpCHN63YXCWPIyEPD+4Q
5+8kxjy7njetmjK5OKIhThZkPHEUaS5REsV80Mx2nVemlNjjXXqLGbess8SeuNGDklvY3TSvl/YW
+eYpBuBJIxi+6ZoRG99zJKTV3CtrwcyIuH/vazf4PhW9+T6a+lcu4+F+MW2DbEeVqn0uB/verTzF
EDzXNSerHFREhhKiQRUyz3ZdrgizemqD0H1CSNWbK05NgxJDSLFyCQP66js7cG43asJ3ij6riWa/
83ZSWi63TM0Ifk+TS8rgKHjM43B7Rvg5rtDRnIGZ5d9IcjR/krd3LKc0xjLbkNHSJvYHVD+XMVwm
flmgbkgSwhheRAYmnoOciLUn8S7FKKPdWf8yy4B482bsn5epaw8xh+cd3oVyF9bew+LVp5gWkSR4
Hgd6zxYv53L2lP8RJ361SkXv34eDm70RbeUQhJ65666ayo2L9xd5gVwY5rTMlJvBbp462yGNm5zj
/qILETBrjRs38gc5JuulC4gxYnFANnRA9E5idfk29qdha6Ff20heF6oRz9jlLgvFHVKA7I3TrHjj
ETd+KydtPhf5EMNI9LOD6U5UvHHrHdta4b7OEBYR/oEC+poI8pVOypiriADn7ogChRsiNadiI0kh
PIoWU0NaaauItFMT8K6w3Sxm3z0OeEbfzGAZP1y26vugb7CF5Plw7yRp99rYbldw/zVEMNjYRIrK
xQVBdYUUAhJUk9M+9ORgYypjWu86ULuWUNoIKEo5q02Wcz+c4LRX1QZDh/c6xcHifUsKJjRrBd6c
6md0Qm7EjuifuQNbt3EKx7t4dpG+K3/Cu9X443O51LO17tPauCtrnb0DSKy3XRyAiqoWXTLxr811
HuRJEDkOVJyor6bqzSSB/BGUBHErFccrkvXnqaI2Zuw2/qyrusH14qN9HZbk1NWUpGWtWniMlape
WFSjpjF9sZuCqjjnBB9voTKl6yZpy5U0lpIVTCfd7UQO5CPLsK5buwuLnJxF9Ubl1niu6mWMHJHX
+xH454OQdjw/BX7eNfc6SQm+CBNttl6Bg9wTFAsVI9IZoNH4J1aDcjO7UTYKv52c5+YvBA6Mu4Hf
9ViAUtA+sD3gdZTaMVZEx1ibcpF1R+5EyjmK/pAQzd6z90MKkAroFxpVcCHS3+O0ktZPrAXx2jTy
ODkDICNXlEu4y9H9JRN2a6ItVwV5lJw+0NDOajDkfsSO86TbgV7Aao3d4sIBUAN598xW5aHjmlyP
g52dZQ4XLRaj/1VhpP1l1reBeZcxrt7pSr70RRhn79gY8Mo74cSU0btJ5pblltAZBJ8NsZ57j6hN
I7LY+KzarPOv+G7MTeZxOm+wvRXbXvTLD5PC+jTNEr0//XHjS3PX8GvhUbXDo5SZ/JZqp3qaJss9
LjKbVgL3+tpNLUw1VlrZ4JlRr+CCojpoi55pHj7tDi/3xXHaam3zGl97qsgNm4sQZKmVbxKedRTn
7bzRohs2Y+kfmPWqdUPj/jQkWbjtClP8cHEG72HlSWCjnExQXgPIAU26yxJbrbsGILidVR5fb59O
P8vQULtSOPe2TsMPeBH3ileC/cAUrAXEvCdfm1i0cUzO6J0DHVnoaVkmee1WhtrdtKwk0CUTxxJZ
eYaEPK7SDdrFlG7EKL731PRgsPxqb2QEjxkTT5J68shhC0qmYIZpzPCHbXvbxA5K/dA37gd7mZ/k
BEiJVeWdLpiluwAROipwo9wAT0o/pfScuzjOMg7aNmGdZXDvkkSvR5mz2YCPtXQldCbU7Tx0pvmR
ZKjwonRSbNjVefvCy2DH4SWPzL7Bs2RaD0FQgW/oATqvRpn8IAssX9dkhd/4AW1wKTBLr3RlFhur
jIEz42x7TzDJRPbU1ywvs7R6N2T/3tp+geI62DmutkySZNWHCSh4H2D3OMzVjc1O45lFyh1IXa4x
YM144yJ8kd7aW8ofBFynG4DieBVq/U0GNBEJ+Lql/YCt/a3P1e16w5O3ATNXsKC17Q3eWbKvshCs
X9a7P2A4g0sDx7eiZrbM1Y2kVQKq4pmXgIQ4N15ec7X0/s4yC38lOic7l0lSPDB/MM316Ogx2Chp
qks/UG/nphLr9jb+0UEvD2HblptlUqDi88D8nGpatHzI1R4mzriejFY85gM5T/DXfw2pHo5+leUR
vHT/yDZlnaazPLD0ankAG+iw/Uo9LnBqtwmLW/o1SrG5Ri3kLHl1qEepSMxBNPzGcqGPmPfc2agF
rpRSL5nRtiuf7LZT6iFNaPVC4dikh3iCRhalo9GtazV+D60Wn8wMYiwX19rgyMsV/nrpdcFqcu3g
DWN+Fdltx4LbDBQK1dh9WZrCZctdiFM9p+fMqN8H6feESqbPULy/YF5S/81UR3Ui6+e0Ee92CtnM
VrXz0btltzYT5NDSqK6atIAvKStjIXIswEbP1IPiW8uRbY1XPQXzgCe/SXJrPcgg/q7MkY2HVgqn
QThPTy3plazMgphtDgOIaev2CDAp/hmXO6V2d8Voh081BxZ6QtttSMxRMfSPoEsHgzuh2nhm0R0Z
g0fTkiWaVide81VJ/w4msrxXnkNhbWH/i0Btk4PpiaWskXwifNoQBS4vuMSCA//AXxHV8yUS8QQv
nMMjyNLjjXR9nF0erpY9/YoLOUKmNApyeb3bRsIHe+6W+rhkfsGtbl07Hkmr0hpgcIvbLFDWjLRD
QiR9y2PR4w5UeTcICnpHZ5X0giPB052a9iAu9iCSv5O7d0QfDXYwk2x2EuMuDtm9LiXW1rz1j9JS
w5bscX/jF155lC7jvzY0+xUYNKIZ6eJWsdMSIK4ew7z/MKuMKz6eXZb+9WPr3KKwq9k/1E4hIt8Y
0h29CwPEpTLuJ+G8gRvpT0NsEG/UeYibSxt+nimTTdZU1l7nNGedO/YHoFUmk4uhiczC/WAxGD6O
hskYLp6yVdrM34uEnbMYZnvrFx1OtcH+GbvKep4CGNieZu+OEL6ZPt3eV8+cfaQdeOCzfEjfx65l
GAUWZgX42bkrYfIxZ8kyXOJmUexDr75zhhIayWI7OEMykkY2PoJx1g1mWhxv3FArXCDbZ7P8QdZS
835Tot/gp8vyq8BvrlfWXBg/Gngu975ZGvucB14XkQem90GRd2cYPmKFvSNP1zpLWK2A/bGref5J
ncWtlZDzSfppcN9MdgzsIR1/GZn3hfRgllEIBOvYMoZ+XLQDmT3zp3olM3N6DbQ7PgiROsul0wHm
lcmvmh1T0CqNwsGWgAexu9w8+T6r/kyvJZqjboXEQG4zFtj0C7FxsVD1YjDnYbAnGOplTtxXKgT3
uQXRuk3aedhzHyAk6Xq2dGFwnQJgmDKtxXNislzqU/s+sPr4R6Vv8TFVHGBWFsgUSpp04zQJippz
yZo+asmGOFFDDHqbkLiH3S7zxqNTc/5E3oALH5YlglqGRGBTJmZh1DQV1uaa5obybmpgnuEM766d
dNpT28Kuj1JgqWY0ghDYzTLH08S58A5GJbQv7KLMF2g6lrcOCBV/G5GDR9zGMUMjBtQpW+K5v7NH
SeImV0+7MuU0IMOss/MipezWPLCAbHRjQsWE5zmyxIAnuRtulRCnzHtVeP53rNMBt/aYD3sZAG8i
4bClaA0I4YoSo1RYK2z97I4SMm9tsimLaMMCvgkjvJa/hRdpkieEZcQEfTNTm5/mAgH4yuZG2yyt
niH39jTeWvCIpgSt5FrZ8gund71hRfA4G5T1C4bqo0QutXblCK83i9tHnSjxludU4GtUdTjLO9d6
6NsGyg9yrOCpdzuep5xlzUO5GOrNcLLxaIOiGqOKBf5dNxvDWyEN8wJQft4JiS6a5rW3H3vsPE+h
EdO+dNjZT4aRip8zmOfj0AcKj/dNoqvFyF3a1ByrUeUGtaBmBPYOcgYiiT/hDVyTD4dWze5QH1+Y
8N/4T2Fnl5h/xOzCJ5hcvukqB7fSJTlJb/0DOXUO3q9ZCmBUjX4xFz855g5HZV0Cni8Bn7zHVk+h
tngDgk8GTCjNEbwRxZK1b6PnNtvJ4KlLpBwPMy6pNc1OtjGTPt9JA90JYRrVqYu1f1CTOWwk4Nez
tGB5UNlb5rlBcP065PVA0q7OqjUKJ3JGOpKc7WwwHmXRygtC/2BfpVay6dUid7gfnZUtC64So0MG
HOBL+cb01uAhNskXk/ru3DXttB0Hqn/GmT5TGiN9QtKhVkGYgKJhl0HCe1/djUP4y1CWteFwivde
6g7k4i3WHQYHd2Xn2AKy1j40qRU84CLVh2l21dEjwGSKSGlZOwNdx0jFuGLe3B37NBzvjM4vzvDC
fxIqBwM4xmyVB/OPZK7A3zgwyOIgZ6xoxRWzsm6+Gpkdb31YZhspQO0YXOi7VJFbrbpZHIq+YWbT
FPUsGLSBGLe1tcYf5EeDi7zcMJfuPcP4saJVINOg03gkfIs1buA3zIGtsAQW6wpVPmkX8sCc8rDJ
3ZuQpMCZfzb8dj25rG+YsVpUGk26tZDnRGGzXIiJ48/N+LG39Xw/DTVzYFVcw158sxMOa/z0mww5
+5pJyY+w7rwoTFh4TFAK1r1BACBA5WYrrAITmFMBl8iflkDSKsBzRF5sLuAClns7zWyoA+2b7IEn
Q9nYEyWwp7Aadmpx1HdDswYRtvHNNiGcmAsVska2vpOKBzVSjh9VmLeP09g+orYr58hsAh7t1q0R
TEvjnrixGQIIwsoWbNAZr9+HY/jj3W/2Vcf5H2WswRj0YAUdJnbtSaXPSkqNWbh9+72L/e/a+v9a
WztoZ/63tfXr8CP9p631nz/wl6219Zs1aoI7vIUH/JYV/1WmTAP6h+lhc4T59RuFyGr678wespvA
8vhszP8CAfiNJgVOin4ZxyeLbvc/QSD+9jv9gx+KeFGchyYxW7831YAK/nlZ3SCQoI4K5ruQteLC
IAMx5LytvCm8VpVjHwqtCzRJSSJPrGVQfs4zihniWR7mtu72XQvbC4EG7o1xDDeI1vRTOs/uA6ds
f8s+ggASw46zJ3Ok1yGyCCj9k+HPmvjLkXDQ0HmlUiKYbk+0M6d4MikewmYZG/dhxY7i2HQ5k8aV
sKwm+LKlP8Mxn1B9a3VIfHgm8SH2sc5htA5a9SwVH/KzUTc+kzknFc6GuC2yqfksHSqSgqKMpCLF
Y16yI0wqkdwMCcuMYaByCBudyuwSV1XKGI+DbDXB3XipKwFeDfbanjeFSxqwwc8JH9QLsFIKBLBk
+aNuoLNpppQLSpVt2sTjj9AyIeP3FQKbjNoU+wKJ1WGjEAziG1nQwxxzpFAusd1AKIm7myZTtScI
qbcIT0Ah+pImBUGe5HYzHC4KI5mfjdkayfw0kyK/bVqkK/ydAKE4EqP0OyfUMpPYyko436ot9JNX
mll3J0EF1nwLFY7MSh3+eyL8fxghNuhgHIr/XshyzboEtf4/exf+/KG/ehfwITigiT0UI79BXkhJ
/m5eQN6CbyDEiUC6n/0PWpbwD54uiEs4BTxPcLT8/XDw/uC32TjnPD8QQnj/UWwwDO5/cS9wOvj0
I/xKXgXymH9xZAbKgwMPymcfBCyZQCw0EEvN0GWONreEvdsbXcff5zpwQUwFSfpK3hKiLTLkT1ma
jBe78eAddewoXT+24k2HW/chnTlMOq8uX5p6JiQNFsqhjYeXmCSwYDWP7Q+TyqjL1owbk9e+M+qr
GDhwZDVBaVdYCj7cuAYNnhI+6Mza/VGbbQkIVTC1sSU1TXRLMLwOXmN8FtrXryhyK/0Z+hBn82MG
1u5Ch7DpMLkFic5PZl7IYOcpLAB4uKBwUKOPWKIHDh2SohrjxXBcjIZI99RGMqKOfDTFDKhvdANf
2PpidZp1QpEG38uiDMSpJ0WTj6URYo8lNznn0mJsVHi3o03cWIHBNLlbqwXeSKL4T6da6lMyZVCS
gsVZu51TfOtyvH2uFTtEzXnuqmTBdxUin5+qxrWwj/Y3S5Os5AMbbtPf/Zb1ciga70NfotjA8fya
mn26LrK8dEhUUK1/lT3Sc7olDU9x6XAxgEGKzXYbhzfrM2j4Qdy32FDarYE75qVrA1D0HKN0YuUk
353EQR4Hfu5F05HyKRO4lNBshdZLWIDYjWYxWS9JNjTYJeRtyzAAc8bT0QzWpUe6fVsQ9fR8tqyZ
qAQ06jQAKau5ldG1hBxMbG9PFqv328nLP5aQnmCfMWTyIuyF/HdzWvEzrg1f4Sxr8j9FuOCIcAem
WbkTUJn+hlgOyrnBodIEFGKi3fDKftjGZzPE4ZVQO+BaXXAT+YedY70Iy+VtVKPCbkdaAsr0IYSK
mQ7uD4lJpd85A6rRqNP9cgpZYvA+K4unXmLxZMydhTfk3z4UFjROfhqKpUyPrG95AZPVsg0B1can
W6lYvpMKj0kniVVB6Tl3dr4ONJbnNYWuJy6xKqd42w+AdA6DVBnFJUubD0wLkDIRVyOSQOwKj5VE
vXJXsuFpV40Bsl9FCM35C9pLfr32bm8+IN90iRZR8Al2k+ZPlta3D45HnKom8U/RH5JCS7FqrBxD
8iZi7AoPQaa88+//o+ePhd4qw7MPJDpybbbqRh/OpyS+TkyEg5XtuKiynEmoZdd1lvPDnFl+rBwy
OE6e2cn3FjitilAndPsky13nMckpEgr7xpzN7AyTJQpk2161AqJKlNglb2smfe6csmh6ozGZjevv
Vxnw0E325ewgziHchxfrSo+rzIB1eAm7ktV5WfQ2LTYG7JEBgWqXZxT5DRGX5e0rhTNx+0zy24Zv
mMPmFOKaPc1dw7+Hc4bTlaYKOrrREABaNCDqSIshUNWfSk4oP2+7vVOZ1rzNWll+sebgisw943ZN
Wbc1XeIaQbVrWOOCOrUqPeIcKfRK+8UwrYeQiDSE6dOTOeFzVfks32GIjGwsmhFvRpnWFTkCTijP
Q0AqonQDJOnCaBmkC/AxY4VbYzV3EAk8049PeTiHV75MVjc3DOMTFJdhicqul++MIXo6sVzoZ8VV
vMtZfW1RUgtEfolLfuDQ/8oNjGrMQrktyrDUz4HHItYXHRe26KaON8MHcAabb/DuEB/YiPYgB6+G
qSvttRvWTAD5yCjnNBh6ZCah/6sl5hxEXd0E9oYKDzeF6HEgJUnuHDAT8fnOEF2une9zgowtcGpf
VNM9Sx1n46hEkGg54JUHncI8oeocebA1KrumDNIUuPycICWX9VOpIMJiNCjzBup2Kl7p8fwtbJX5
0/Er+xhDe9rnKrA+Stf/jVLQ/tbkCDy3zBk/7VZPL9Bg5oOsEHYBDEYdkhmvIJ66K8Viv0bkzbCx
DINsN1vsZ4U2yrNFoCZ/puutGWCeqhNz+QSVjIXJnsr+BJfPRzqd+wjUoDTY73ORM92ccDKxcfct
wjLhPVF7uWt3mhgTx3oA2pbFi392k/bSeV31iUM3RT4foBZH0d6i/R90cCEI98mqDKFB4Vk23rdA
9da5pO1tH+Hl4rQzUVspT2/RAak1Akt5B6QF6Z4xxg+16jhNZh9pnCHHJwYWNL0TRJwh7JF9oSey
z7KgpXyNpd1cp7TsnsvJeUhd1T7NAkztlPQWSZmW/1z7tKolwo7gvkWgD+SyJFkxwcufiEmfnDh4
+R/uzqS5bSSJwn/F0XcqsC+H7ojRQlELtdtq+cKAKRoAsRd2/vr5QIpuglrcHvLgGJ+6TTpRKFZV
ZmW+fG/hKsZjmcMSmDQ6LTB6HSed/koapiOKw93Gpw8nRWSqTJWbPAf9bVAwRT5E8qTLOllQw5mg
VXUL2CmhNAcPbjgXMq3SqmioBRVeehLWEmViuADrr5O0icIjSoU6GPUI9M2ozUJkSQayFp5UapYc
WY1UPCjgUZ98hdw1rlCFoHGukctC0vKsMlRWdU0fRIN7v6jDsrwqFOlrl2QcpzmXgkO5blLjyIwn
SNsjXnNcIYx838IncNE2c/k2kI3ie6U14mtru0nmNIUUVrfQZ0/cC4gDgzM3DMjKZuJvpV1Mbj1P
BiVJGz5YNJkbegE9Zwj/Z2Ua4rzM1cG1EIVxkiswlYG3iGaQCjSXWddVM9FbCkJ+UT1ZEJ0fu1AJ
39iprV+jT+qSG4o9ehvoak2vzMEkGEsT0KrHcE4ObrUg0Y9NraxPmC7zsNKM5pysUfwVFWxwkEn6
eVKm0nkgiS8FLvGE+o5+nM+lJ1lxz+b1PL8ctLr2d12TLmHPtYJ0eS6fTAawvOcuMpIqAqjj0hQj
qyQdGpgKnBgSXVWHZpI22mXtFRpvaKFZ5WlqeAzvU0lGsh1cGRpLRaLnMaotmH5C+XFC1u7QDQ1S
iApCoTAjdkl8sj8y9zrOQtoUvAZpSVe1AZW4yLrA5YILH9oarYGQoaTqreVqxo0FsuE+ERq1d0EL
BO/jQdK5aIYDs6jGiaAsBbTjsyFlJIwECR9ZbdIjUr/60C6i6B5EJEwfc8KPoQIDOuxOIYTRaQd3
JSGnU2cnbXkDf5c6hCiyfZCEqC7aXJUeoZPkgKKzYcwJVI38JkdnrojsW7WQqtM0Lj3+V9HSC1p9
sjtPj0gG0+FRn0AESbOrVyfyeanNy1uwT4hJTowzeuGsyyRw289SHk5AnUblF6/0EG2NyPvrskVA
gVTV5wpwFlnhBqxPlqvnRho1o0YCv6PBazQ0SoPfoRDzGlL6CNYdIAslREBt4OnshKiAy7NBVI18
L94xhPzhEHRMeJoCAvtCgZru/bQR9zQ4mcO8ySZzRF5l+kfmqJ2hKhcg3wRhfSPkOw+YYY5WnAcN
L5jvC+jaNERivba8aIRGqlVRGjruOE/phmw868jkvHmeZ6XxnX6MGjI5Q1+MPLsIp6lpZiNb2JOT
sAut6BFCkKdqIeYid438UqfnRv0ypRhdgZsrrXJcp7JyPGnD4gipsuo4ME3lIphH1dUit1L1M/4N
2p8Y2qrqCLLc6GZe+OpRHuj0pkSNa9xRxlcXR/rA7nBgc8KCuNa+BfBUuUMqQpT/KolYMDDk4NrF
ybpV2FxSE8tPAD/bDYA3i1wjYcBYgVeVk7dV3b8pzgJUWajktWFMf3IhRL5bTOo5LLiuN8yCsr3U
c12/ymIvE+gJZQOUAXTy7klYXDRy1p5asd/cyHqRP3h1ROEhu0itRXOc2Up2HeVJPjU4LU+rIhPn
cqVPToVrfSFQq4fIwh5XptBu5+QdIDivggDyYJifQhK9UPoMfXuxaA9rTVDwR6+cskGkGIu7UpXS
b00QheiE2UpIIwDY/0M1piIaq3RKBUDCwVOCiroZ2O3ieuDBVgGwwtfLb+QuH9KyjWH1F36pTZTT
aMDhdjZpIEryVPMukcPHVA0b7yIOM3NyqcaSU9R2Om50AjlY/LLyLKgpV0DA1iJiF8w9SguwVCAM
E/FfooZoOJ7cJKRbhzrJDkGLItCnx4UHZltTheWaN66SZjd4v7MiwoPWo42b/BsEZd3FdyNthtyi
qRsal3aw4xL3dG7nmz0eAcES4tdUIvW2uzrpPm0KENOGRO4fP6gz9OpBcHLjEagJKdsyoJYgmM9C
HgQYA0xCagHDKuKMWI2fQXNy3+Ka5SYN8eiCA/fpV59uSaplAyPSJOpa+lZ2MCXdZFK4Bew3T5UH
o4aNxc/8llAiFKOkgXWaGp1JPDioIyL4jx8ub/Pc2BKdfopk2YpsqlCab01yTU/0BLWIZJTL4IAO
q9ottTFiK8pDPM+5QWmywctXWgvvJPBWEN8iLjtsmGuGIzAa8sPHA9qm+YEnVSfXLqsQs8qatj0e
F+Rvq7hcZkwhtLNaJf2g+57ysGjN/NkWsn/68fP0bXIWtCpUaJ0VTTUlmJe2uZfoTmvJdObJKI6E
fUmXQvqU442dYFCghQAT6xSedE27gvitVM+EoFe9PcrlgReNASOGuDtO8xNEtjVxHYlKvooGxiI9
F4psf6m8wj6pAtqOD7VFPCFWjwwK+a6k2mRxEGa6V4zBBKbFJhAjvyy5W4AJc6CDrIt7OvfpqVkU
MtQKR7FBbvnrgkskzXVWwy3dncDW4KsuF9AAN/EQmWr6VIdt/sw5EX+3FlV8r9ou17gi61A/hiKl
UEFoTYOSHuTVncOUuFXLg8ntAgLvfGjPuS2eWm5Cjz5fFNdaksrGqfBkSF1y2UqelgmQyMjkq+WP
8H9T8Hh5kU4c7WSZtrwtZ6K9m+UluK91I1v36U3ix8UD4PLCL9pf/dLHhj5tyklNkzIuuhHQlrSl
DbWdLl0OaTmUjyyEDiMun2d//qHa9P6putnth+Uf8pVhgnTL6uOBjaCbjE4YrMZLNi579cCNKXpv
Ej5+v9Vsfvyd3hs4zxHKmH5eCH9abFaFSNoy5l7O+J1J2DKxMQnKAWQ3GtldCkWbb28ZBxzTpNGo
Ja3+bK70j5bAx2+2v7fnEkuuere3Nw9IlhtkGe3VEsBpbE4C2hcHBlASE36h33MSwHVu97/+8hLQ
Duh2UbqYYPWOWytBluUDlogOo6ixnCUmiVn/jfYBLKvb1dRfngQLLTiLsgQhwvoleytB0mGGAhdo
rHbcb/T2six1XcM7bQQF3itk2+FRfdns7KzN17eUA82iPRoGhtX0/HazAAH9al2ueBZ/HFCvHcL7
ZyEHPk3bBup9L7PQnwRTR38QemSiqNXnq533r5bCv/jSD/965Pnh89Kz+rP8Ld/63hfWJ+/rz1/8
ydnzn38oGyRkyy92WIXVs/9xvH/1Jmm51zc+XO/9zX/+8oKvH/3moNZ/OfJnwhFTVECWgcTLMK+c
CP/8n9D55kTOa4f3z0j+/KM3zo1N8BPDebBlt5NK3dmu8BdJn11udTzvbjhw4rzPY0BMzHrf1fKR
E8LEL7bqyivPurNtiiHCee7J6a5O6t0tx/FsWvjTshcOwV/DpW5X48ez0KkdMVtb6vbM6nDZ2fJL
CPcp+f6J9EcZfeuX87kL7mEVDpl1/7m/vFceYtfxn84SMAh9y3hLwuJdLY+Ycd9f2+lmHLLtLj+w
q+GzZ8frLUAZETF81852UcCIEz9fW1oOmUrFHtbfWfyMYER/ljs8x/pRb0LLfjj/j869s6TeMmtb
xHq7zsXF67MJNmx5D4YZWTkN2rWl5SQbzPL6L/73qbhMSvg2tqcZBu89rI2x48e90wMBgH24l7Ej
2lcKQdCL7uEnHDt57ky9Mp8VRW9Nw3Op7WNK/Knnu07/As/lag87fOzjC4D89lY2QuodbfauK3vs
5xRU0A9Oe2cTEA5pT9YTEOrrcXbLG9N7GXgSF1uLm6ynZa8f9b9vnKvZN+FsRU9cHY29mK6cvt9S
wJISY+/6M17N6k8jJ0pzz++7dex31E37sH8+E/msXdta/pQ0g+7J+HjW+NOeGwOJ0t359jHyJwqU
a0sv4zb2cHhfQTb5NuMyPfxdcn7nsS8fcOwE23sfAOQeQpJrz+/PuMZq2X3U10FIRNK/1Siweu3h
kL0WM3c7Rwqwbvcx3/xESPZ9fOu/CkvufqJ+t6P5+59Sf+/lAa8XIkRz8h7iwQdmf5bns15IAcpe
2cPJ+C473o5T8l77wo5mv8wEAq29O5+KK97DQfgRunrHQT86+B1oSftbk9qftoet+TjLi09vDp4q
1x4W36OfT5M493uRGzjxDru96wH+2KJPG7trQ53vQdmyq0N8bPmtTNOPdPTr/NO64PDWP+sn17pv
TMOZI/76LwAAAP//</cx:binary>
              </cx:geoCache>
            </cx:geography>
          </cx:layoutPr>
          <cx:valueColors>
            <cx:minColor>
              <a:schemeClr val="accent2">
                <a:lumMod val="75000"/>
              </a:schemeClr>
            </cx:minColor>
            <cx:maxColor>
              <a:schemeClr val="accent6">
                <a:lumMod val="50000"/>
              </a:schemeClr>
            </cx:maxColor>
          </cx:valueColors>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6">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6">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5.emf"/><Relationship Id="rId12" Type="http://schemas.microsoft.com/office/2014/relationships/chartEx" Target="../charts/chartEx3.xml"/><Relationship Id="rId2" Type="http://schemas.openxmlformats.org/officeDocument/2006/relationships/chart" Target="../charts/chart9.xml"/><Relationship Id="rId1" Type="http://schemas.openxmlformats.org/officeDocument/2006/relationships/image" Target="../media/image2.emf"/><Relationship Id="rId6" Type="http://schemas.openxmlformats.org/officeDocument/2006/relationships/image" Target="../media/image4.emf"/><Relationship Id="rId11" Type="http://schemas.openxmlformats.org/officeDocument/2006/relationships/chart" Target="../charts/chart14.xml"/><Relationship Id="rId5" Type="http://schemas.openxmlformats.org/officeDocument/2006/relationships/chart" Target="../charts/chart11.xml"/><Relationship Id="rId15" Type="http://schemas.openxmlformats.org/officeDocument/2006/relationships/chart" Target="../charts/chart16.xml"/><Relationship Id="rId10" Type="http://schemas.openxmlformats.org/officeDocument/2006/relationships/chart" Target="../charts/chart13.xml"/><Relationship Id="rId4" Type="http://schemas.openxmlformats.org/officeDocument/2006/relationships/image" Target="../media/image3.emf"/><Relationship Id="rId9" Type="http://schemas.openxmlformats.org/officeDocument/2006/relationships/image" Target="../media/image6.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5</xdr:col>
      <xdr:colOff>399655</xdr:colOff>
      <xdr:row>2</xdr:row>
      <xdr:rowOff>67756</xdr:rowOff>
    </xdr:from>
    <xdr:to>
      <xdr:col>23</xdr:col>
      <xdr:colOff>367646</xdr:colOff>
      <xdr:row>24</xdr:row>
      <xdr:rowOff>94367</xdr:rowOff>
    </xdr:to>
    <xdr:graphicFrame macro="">
      <xdr:nvGraphicFramePr>
        <xdr:cNvPr id="6" name="Chart 5">
          <a:extLst>
            <a:ext uri="{FF2B5EF4-FFF2-40B4-BE49-F238E27FC236}">
              <a16:creationId xmlns:a16="http://schemas.microsoft.com/office/drawing/2014/main" id="{59C820CE-8D09-56E1-60F4-732A847CB0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207390</xdr:colOff>
      <xdr:row>8</xdr:row>
      <xdr:rowOff>65987</xdr:rowOff>
    </xdr:from>
    <xdr:to>
      <xdr:col>15</xdr:col>
      <xdr:colOff>47134</xdr:colOff>
      <xdr:row>20</xdr:row>
      <xdr:rowOff>84842</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316EA99-649D-B63F-3E89-1D92E7FFC8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513922" y="1574276"/>
              <a:ext cx="4062952" cy="22812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295962</xdr:colOff>
      <xdr:row>11</xdr:row>
      <xdr:rowOff>37707</xdr:rowOff>
    </xdr:from>
    <xdr:to>
      <xdr:col>9</xdr:col>
      <xdr:colOff>263951</xdr:colOff>
      <xdr:row>23</xdr:row>
      <xdr:rowOff>9426</xdr:rowOff>
    </xdr:to>
    <xdr:graphicFrame macro="">
      <xdr:nvGraphicFramePr>
        <xdr:cNvPr id="2" name="Chart 1">
          <a:extLst>
            <a:ext uri="{FF2B5EF4-FFF2-40B4-BE49-F238E27FC236}">
              <a16:creationId xmlns:a16="http://schemas.microsoft.com/office/drawing/2014/main" id="{A157008E-E073-4D2A-4F7A-4A87FB6555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294686</xdr:colOff>
      <xdr:row>8</xdr:row>
      <xdr:rowOff>392</xdr:rowOff>
    </xdr:from>
    <xdr:to>
      <xdr:col>19</xdr:col>
      <xdr:colOff>313540</xdr:colOff>
      <xdr:row>21</xdr:row>
      <xdr:rowOff>187848</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8A013997-2F66-C69C-344C-98D92461B94F}"/>
                </a:ext>
                <a:ext uri="{147F2762-F138-4A5C-976F-8EAC2B608ADB}">
                  <a16:predDERef xmlns:a16="http://schemas.microsoft.com/office/drawing/2014/main" pred="{00000000-0008-0000-0300-000005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324047" y="1508681"/>
              <a:ext cx="1828800" cy="2638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443060</xdr:colOff>
      <xdr:row>8</xdr:row>
      <xdr:rowOff>150831</xdr:rowOff>
    </xdr:from>
    <xdr:to>
      <xdr:col>14</xdr:col>
      <xdr:colOff>188536</xdr:colOff>
      <xdr:row>22</xdr:row>
      <xdr:rowOff>56562</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B0451445-466F-EF1C-4E80-2C7EB509060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74936" y="1659120"/>
              <a:ext cx="4572000" cy="254523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190501</xdr:colOff>
      <xdr:row>9</xdr:row>
      <xdr:rowOff>160255</xdr:rowOff>
    </xdr:from>
    <xdr:to>
      <xdr:col>14</xdr:col>
      <xdr:colOff>94269</xdr:colOff>
      <xdr:row>23</xdr:row>
      <xdr:rowOff>0</xdr:rowOff>
    </xdr:to>
    <xdr:graphicFrame macro="">
      <xdr:nvGraphicFramePr>
        <xdr:cNvPr id="3" name="Chart 2">
          <a:extLst>
            <a:ext uri="{FF2B5EF4-FFF2-40B4-BE49-F238E27FC236}">
              <a16:creationId xmlns:a16="http://schemas.microsoft.com/office/drawing/2014/main" id="{E4A3EBCC-81A2-AA0C-34A3-F2B4AF3B0F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287519</xdr:colOff>
      <xdr:row>21</xdr:row>
      <xdr:rowOff>131975</xdr:rowOff>
    </xdr:from>
    <xdr:to>
      <xdr:col>1</xdr:col>
      <xdr:colOff>886119</xdr:colOff>
      <xdr:row>24</xdr:row>
      <xdr:rowOff>56561</xdr:rowOff>
    </xdr:to>
    <xdr:graphicFrame macro="">
      <xdr:nvGraphicFramePr>
        <xdr:cNvPr id="2" name="Chart 1">
          <a:extLst>
            <a:ext uri="{FF2B5EF4-FFF2-40B4-BE49-F238E27FC236}">
              <a16:creationId xmlns:a16="http://schemas.microsoft.com/office/drawing/2014/main" id="{22BC61F6-3B97-ABAF-ED70-B7FB82CDB8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169683</xdr:colOff>
      <xdr:row>19</xdr:row>
      <xdr:rowOff>113121</xdr:rowOff>
    </xdr:from>
    <xdr:to>
      <xdr:col>4</xdr:col>
      <xdr:colOff>556181</xdr:colOff>
      <xdr:row>23</xdr:row>
      <xdr:rowOff>75414</xdr:rowOff>
    </xdr:to>
    <xdr:graphicFrame macro="">
      <xdr:nvGraphicFramePr>
        <xdr:cNvPr id="7" name="Chart 6">
          <a:extLst>
            <a:ext uri="{FF2B5EF4-FFF2-40B4-BE49-F238E27FC236}">
              <a16:creationId xmlns:a16="http://schemas.microsoft.com/office/drawing/2014/main" id="{6B6E29A5-13B1-6F4C-27EC-8B9A61E36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758857</xdr:colOff>
      <xdr:row>19</xdr:row>
      <xdr:rowOff>103693</xdr:rowOff>
    </xdr:from>
    <xdr:to>
      <xdr:col>7</xdr:col>
      <xdr:colOff>697583</xdr:colOff>
      <xdr:row>22</xdr:row>
      <xdr:rowOff>122548</xdr:rowOff>
    </xdr:to>
    <xdr:graphicFrame macro="">
      <xdr:nvGraphicFramePr>
        <xdr:cNvPr id="11" name="Chart 10">
          <a:extLst>
            <a:ext uri="{FF2B5EF4-FFF2-40B4-BE49-F238E27FC236}">
              <a16:creationId xmlns:a16="http://schemas.microsoft.com/office/drawing/2014/main" id="{3F4A275B-F6F6-CA7D-7926-36F3047B16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499620</xdr:colOff>
      <xdr:row>18</xdr:row>
      <xdr:rowOff>188536</xdr:rowOff>
    </xdr:from>
    <xdr:to>
      <xdr:col>10</xdr:col>
      <xdr:colOff>843699</xdr:colOff>
      <xdr:row>21</xdr:row>
      <xdr:rowOff>122548</xdr:rowOff>
    </xdr:to>
    <xdr:graphicFrame macro="">
      <xdr:nvGraphicFramePr>
        <xdr:cNvPr id="12" name="Chart 11">
          <a:extLst>
            <a:ext uri="{FF2B5EF4-FFF2-40B4-BE49-F238E27FC236}">
              <a16:creationId xmlns:a16="http://schemas.microsoft.com/office/drawing/2014/main" id="{BF876E8B-3445-B32B-5BC9-DFBBEA8528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282805</xdr:colOff>
      <xdr:row>19</xdr:row>
      <xdr:rowOff>9425</xdr:rowOff>
    </xdr:from>
    <xdr:to>
      <xdr:col>13</xdr:col>
      <xdr:colOff>1173636</xdr:colOff>
      <xdr:row>21</xdr:row>
      <xdr:rowOff>160254</xdr:rowOff>
    </xdr:to>
    <xdr:graphicFrame macro="">
      <xdr:nvGraphicFramePr>
        <xdr:cNvPr id="13" name="Chart 12">
          <a:extLst>
            <a:ext uri="{FF2B5EF4-FFF2-40B4-BE49-F238E27FC236}">
              <a16:creationId xmlns:a16="http://schemas.microsoft.com/office/drawing/2014/main" id="{8E707F4C-5BBB-7094-D7A3-24CE57BC1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14</xdr:col>
      <xdr:colOff>364503</xdr:colOff>
      <xdr:row>43</xdr:row>
      <xdr:rowOff>31422</xdr:rowOff>
    </xdr:from>
    <xdr:to>
      <xdr:col>41</xdr:col>
      <xdr:colOff>157114</xdr:colOff>
      <xdr:row>47</xdr:row>
      <xdr:rowOff>69130</xdr:rowOff>
    </xdr:to>
    <xdr:sp macro="" textlink="">
      <xdr:nvSpPr>
        <xdr:cNvPr id="10" name="Arrow: Left-Right 9">
          <a:extLst>
            <a:ext uri="{FF2B5EF4-FFF2-40B4-BE49-F238E27FC236}">
              <a16:creationId xmlns:a16="http://schemas.microsoft.com/office/drawing/2014/main" id="{CFCF8EF9-497B-FE9F-4814-BD08ED540968}"/>
            </a:ext>
          </a:extLst>
        </xdr:cNvPr>
        <xdr:cNvSpPr/>
      </xdr:nvSpPr>
      <xdr:spPr>
        <a:xfrm>
          <a:off x="8722936" y="8138474"/>
          <a:ext cx="15912446" cy="791853"/>
        </a:xfrm>
        <a:prstGeom prst="leftRightArrow">
          <a:avLst/>
        </a:prstGeom>
        <a:solidFill>
          <a:srgbClr val="937B39"/>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latin typeface="Lato Black" panose="020F0502020204030203" pitchFamily="34" charset="0"/>
              <a:ea typeface="Lato Black" panose="020F0502020204030203" pitchFamily="34" charset="0"/>
              <a:cs typeface="Lato Black" panose="020F0502020204030203" pitchFamily="34" charset="0"/>
            </a:rPr>
            <a:t>Superstore </a:t>
          </a:r>
          <a:r>
            <a:rPr lang="en-US" sz="1800" b="1">
              <a:solidFill>
                <a:schemeClr val="tx1"/>
              </a:solidFill>
              <a:latin typeface="Lato Black" panose="020F0502020204030203" pitchFamily="34" charset="0"/>
              <a:ea typeface="Lato Black" panose="020F0502020204030203" pitchFamily="34" charset="0"/>
              <a:cs typeface="Lato Black" panose="020F0502020204030203" pitchFamily="34" charset="0"/>
            </a:rPr>
            <a:t>E-commerce  Sales Analysis  Dashboard</a:t>
          </a:r>
          <a:endParaRPr lang="en-IN" sz="1800" b="1">
            <a:solidFill>
              <a:schemeClr val="tx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15</xdr:col>
      <xdr:colOff>543614</xdr:colOff>
      <xdr:row>48</xdr:row>
      <xdr:rowOff>59704</xdr:rowOff>
    </xdr:from>
    <xdr:to>
      <xdr:col>40</xdr:col>
      <xdr:colOff>78556</xdr:colOff>
      <xdr:row>60</xdr:row>
      <xdr:rowOff>97410</xdr:rowOff>
    </xdr:to>
    <xdr:grpSp>
      <xdr:nvGrpSpPr>
        <xdr:cNvPr id="102" name="Group 101">
          <a:extLst>
            <a:ext uri="{FF2B5EF4-FFF2-40B4-BE49-F238E27FC236}">
              <a16:creationId xmlns:a16="http://schemas.microsoft.com/office/drawing/2014/main" id="{4CBF4FB1-B30B-F080-E5DC-AFCCCE8A4C2F}"/>
            </a:ext>
          </a:extLst>
        </xdr:cNvPr>
        <xdr:cNvGrpSpPr/>
      </xdr:nvGrpSpPr>
      <xdr:grpSpPr>
        <a:xfrm>
          <a:off x="9656192" y="9109436"/>
          <a:ext cx="14722571" cy="2300138"/>
          <a:chOff x="8550112" y="867761"/>
          <a:chExt cx="13188098" cy="2205377"/>
        </a:xfrm>
      </xdr:grpSpPr>
      <xdr:grpSp>
        <xdr:nvGrpSpPr>
          <xdr:cNvPr id="64" name="Group 63">
            <a:extLst>
              <a:ext uri="{FF2B5EF4-FFF2-40B4-BE49-F238E27FC236}">
                <a16:creationId xmlns:a16="http://schemas.microsoft.com/office/drawing/2014/main" id="{2A68EAAD-7FC1-D153-CB5C-1D7652A52A4E}"/>
              </a:ext>
            </a:extLst>
          </xdr:cNvPr>
          <xdr:cNvGrpSpPr/>
        </xdr:nvGrpSpPr>
        <xdr:grpSpPr>
          <a:xfrm>
            <a:off x="11104773" y="876693"/>
            <a:ext cx="2322455" cy="2158739"/>
            <a:chOff x="11500699" y="1432875"/>
            <a:chExt cx="2322455" cy="1989056"/>
          </a:xfrm>
        </xdr:grpSpPr>
        <xdr:sp macro="" textlink="">
          <xdr:nvSpPr>
            <xdr:cNvPr id="4" name="Rectangle: Rounded Corners 37">
              <a:extLst>
                <a:ext uri="{FF2B5EF4-FFF2-40B4-BE49-F238E27FC236}">
                  <a16:creationId xmlns:a16="http://schemas.microsoft.com/office/drawing/2014/main" id="{E856213C-B618-AAAD-5FD9-33DFCFCEA7E9}"/>
                </a:ext>
              </a:extLst>
            </xdr:cNvPr>
            <xdr:cNvSpPr/>
          </xdr:nvSpPr>
          <xdr:spPr>
            <a:xfrm>
              <a:off x="11523342" y="1893223"/>
              <a:ext cx="2299812" cy="1528708"/>
            </a:xfrm>
            <a:prstGeom prst="roundRect">
              <a:avLst/>
            </a:prstGeom>
            <a:gradFill>
              <a:gsLst>
                <a:gs pos="100000">
                  <a:srgbClr val="4A98B6"/>
                </a:gs>
                <a:gs pos="0">
                  <a:schemeClr val="bg2">
                    <a:lumMod val="74000"/>
                  </a:schemeClr>
                </a:gs>
                <a:gs pos="67853">
                  <a:srgbClr val="578DA2"/>
                </a:gs>
                <a:gs pos="10000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63" name="Group 62">
              <a:extLst>
                <a:ext uri="{FF2B5EF4-FFF2-40B4-BE49-F238E27FC236}">
                  <a16:creationId xmlns:a16="http://schemas.microsoft.com/office/drawing/2014/main" id="{09594D7F-03CB-1ABD-B8FC-AB2CE509FDC8}"/>
                </a:ext>
              </a:extLst>
            </xdr:cNvPr>
            <xdr:cNvGrpSpPr/>
          </xdr:nvGrpSpPr>
          <xdr:grpSpPr>
            <a:xfrm>
              <a:off x="11500699" y="1432875"/>
              <a:ext cx="2318994" cy="1918426"/>
              <a:chOff x="11500699" y="1432875"/>
              <a:chExt cx="2318994" cy="1918426"/>
            </a:xfrm>
          </xdr:grpSpPr>
          <xdr:sp macro="" textlink="">
            <xdr:nvSpPr>
              <xdr:cNvPr id="3" name="Rectangle: Rounded Corners 36">
                <a:extLst>
                  <a:ext uri="{FF2B5EF4-FFF2-40B4-BE49-F238E27FC236}">
                    <a16:creationId xmlns:a16="http://schemas.microsoft.com/office/drawing/2014/main" id="{739194B7-73DA-D55A-BDA2-0F5731503A2C}"/>
                  </a:ext>
                </a:extLst>
              </xdr:cNvPr>
              <xdr:cNvSpPr/>
            </xdr:nvSpPr>
            <xdr:spPr>
              <a:xfrm>
                <a:off x="11500699" y="1432875"/>
                <a:ext cx="2318994" cy="425606"/>
              </a:xfrm>
              <a:prstGeom prst="roundRect">
                <a:avLst/>
              </a:prstGeom>
              <a:gradFill>
                <a:gsLst>
                  <a:gs pos="100000">
                    <a:srgbClr val="4A98B6"/>
                  </a:gs>
                  <a:gs pos="0">
                    <a:schemeClr val="bg2">
                      <a:lumMod val="74000"/>
                    </a:schemeClr>
                  </a:gs>
                  <a:gs pos="67853">
                    <a:srgbClr val="578DA2"/>
                  </a:gs>
                  <a:gs pos="10000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rPr>
                  <a:t>PROFIT</a:t>
                </a:r>
                <a:endParaRPr lang="en-IN" sz="1600" b="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E$17">
            <xdr:nvSpPr>
              <xdr:cNvPr id="5" name="Rectangle: Rounded Corners 38">
                <a:extLst>
                  <a:ext uri="{FF2B5EF4-FFF2-40B4-BE49-F238E27FC236}">
                    <a16:creationId xmlns:a16="http://schemas.microsoft.com/office/drawing/2014/main" id="{414C5EE6-5C9F-DB50-E2F5-912630B73586}"/>
                  </a:ext>
                </a:extLst>
              </xdr:cNvPr>
              <xdr:cNvSpPr/>
            </xdr:nvSpPr>
            <xdr:spPr>
              <a:xfrm>
                <a:off x="11710166" y="1973623"/>
                <a:ext cx="1924600" cy="338441"/>
              </a:xfrm>
              <a:prstGeom prst="roundRect">
                <a:avLst/>
              </a:prstGeom>
              <a:gradFill>
                <a:gsLst>
                  <a:gs pos="100000">
                    <a:srgbClr val="4A98B6"/>
                  </a:gs>
                  <a:gs pos="0">
                    <a:schemeClr val="bg2">
                      <a:lumMod val="74000"/>
                    </a:schemeClr>
                  </a:gs>
                  <a:gs pos="67853">
                    <a:srgbClr val="578DA2"/>
                  </a:gs>
                  <a:gs pos="10000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CB835AB-3DAC-43E1-A9B1-60EF1B9E2DF7}" type="TxLink">
                  <a:rPr lang="en-US" sz="1400" b="0" i="0" u="none" strike="noStrike">
                    <a:solidFill>
                      <a:schemeClr val="tx1"/>
                    </a:solidFill>
                    <a:latin typeface="Lato Black" panose="020F0502020204030203" pitchFamily="34" charset="0"/>
                    <a:ea typeface="Lato Black" panose="020F0502020204030203" pitchFamily="34" charset="0"/>
                    <a:cs typeface="Lato Black" panose="020F0502020204030203" pitchFamily="34" charset="0"/>
                  </a:rPr>
                  <a:pPr algn="ctr"/>
                  <a:t> $23,232.38 </a:t>
                </a:fld>
                <a:endParaRPr lang="en-US" sz="1400" b="0" i="0" u="none" strike="noStrike">
                  <a:solidFill>
                    <a:schemeClr val="tx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7" name="Rectangle: Rounded Corners 40">
                <a:extLst>
                  <a:ext uri="{FF2B5EF4-FFF2-40B4-BE49-F238E27FC236}">
                    <a16:creationId xmlns:a16="http://schemas.microsoft.com/office/drawing/2014/main" id="{97463897-FEAC-7CDE-4903-582A405CB571}"/>
                  </a:ext>
                </a:extLst>
              </xdr:cNvPr>
              <xdr:cNvSpPr/>
            </xdr:nvSpPr>
            <xdr:spPr>
              <a:xfrm>
                <a:off x="11704482" y="2686640"/>
                <a:ext cx="1924600" cy="339364"/>
              </a:xfrm>
              <a:prstGeom prst="roundRect">
                <a:avLst/>
              </a:prstGeom>
              <a:gradFill>
                <a:gsLst>
                  <a:gs pos="100000">
                    <a:srgbClr val="4A98B6"/>
                  </a:gs>
                  <a:gs pos="0">
                    <a:schemeClr val="bg2">
                      <a:lumMod val="74000"/>
                    </a:schemeClr>
                  </a:gs>
                  <a:gs pos="67853">
                    <a:srgbClr val="578DA2"/>
                  </a:gs>
                  <a:gs pos="10000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chemeClr val="accent1"/>
                    </a:solidFill>
                    <a:latin typeface="Lato Black" panose="020F0502020204030203" pitchFamily="34" charset="0"/>
                    <a:ea typeface="Lato Black" panose="020F0502020204030203" pitchFamily="34" charset="0"/>
                    <a:cs typeface="Lato Black" panose="020F0502020204030203" pitchFamily="34" charset="0"/>
                  </a:rPr>
                  <a:t>YOY</a:t>
                </a:r>
                <a:r>
                  <a:rPr lang="en-US" sz="1100" b="1" i="0" u="none" strike="noStrike">
                    <a:solidFill>
                      <a:schemeClr val="accent3">
                        <a:lumMod val="20000"/>
                        <a:lumOff val="80000"/>
                      </a:schemeClr>
                    </a:solidFill>
                    <a:latin typeface="Lato Black" panose="020F0502020204030203" pitchFamily="34" charset="0"/>
                    <a:ea typeface="Lato Black" panose="020F0502020204030203" pitchFamily="34" charset="0"/>
                    <a:cs typeface="Lato Black" panose="020F0502020204030203" pitchFamily="34" charset="0"/>
                  </a:rPr>
                  <a:t> </a:t>
                </a:r>
                <a:r>
                  <a:rPr lang="en-US" sz="1100" b="1" i="0" u="none" strike="noStrike">
                    <a:solidFill>
                      <a:schemeClr val="accent1"/>
                    </a:solidFill>
                    <a:latin typeface="Lato Black" panose="020F0502020204030203" pitchFamily="34" charset="0"/>
                    <a:ea typeface="Lato Black" panose="020F0502020204030203" pitchFamily="34" charset="0"/>
                    <a:cs typeface="Lato Black" panose="020F0502020204030203" pitchFamily="34" charset="0"/>
                  </a:rPr>
                  <a:t>GROWTH</a:t>
                </a:r>
              </a:p>
            </xdr:txBody>
          </xdr:sp>
          <mc:AlternateContent xmlns:mc="http://schemas.openxmlformats.org/markup-compatibility/2006" xmlns:a14="http://schemas.microsoft.com/office/drawing/2010/main">
            <mc:Choice Requires="a14">
              <xdr:pic>
                <xdr:nvPicPr>
                  <xdr:cNvPr id="54" name="Picture 53">
                    <a:extLst>
                      <a:ext uri="{FF2B5EF4-FFF2-40B4-BE49-F238E27FC236}">
                        <a16:creationId xmlns:a16="http://schemas.microsoft.com/office/drawing/2014/main" id="{198BDF94-CD8C-BFE1-E70C-23331F543997}"/>
                      </a:ext>
                    </a:extLst>
                  </xdr:cNvPr>
                  <xdr:cNvPicPr>
                    <a:picLocks noChangeAspect="1" noChangeArrowheads="1"/>
                    <a:extLst>
                      <a:ext uri="{84589F7E-364E-4C9E-8A38-B11213B215E9}">
                        <a14:cameraTool cellRange="yoy!$J$8" spid="_x0000_s1025"/>
                      </a:ext>
                    </a:extLst>
                  </xdr:cNvPicPr>
                </xdr:nvPicPr>
                <xdr:blipFill>
                  <a:blip xmlns:r="http://schemas.openxmlformats.org/officeDocument/2006/relationships" r:embed="rId1"/>
                  <a:srcRect/>
                  <a:stretch>
                    <a:fillRect/>
                  </a:stretch>
                </xdr:blipFill>
                <xdr:spPr bwMode="auto">
                  <a:xfrm>
                    <a:off x="12219650" y="3042337"/>
                    <a:ext cx="791852" cy="308964"/>
                  </a:xfrm>
                  <a:prstGeom prst="rect">
                    <a:avLst/>
                  </a:prstGeom>
                  <a:noFill/>
                  <a:extLst>
                    <a:ext uri="{909E8E84-426E-40DD-AFC4-6F175D3DCCD1}">
                      <a14:hiddenFill>
                        <a:solidFill>
                          <a:srgbClr val="FFFFFF"/>
                        </a:solidFill>
                      </a14:hiddenFill>
                    </a:ext>
                  </a:extLst>
                </xdr:spPr>
              </xdr:pic>
            </mc:Choice>
            <mc:Fallback xmlns=""/>
          </mc:AlternateContent>
          <xdr:graphicFrame macro="">
            <xdr:nvGraphicFramePr>
              <xdr:cNvPr id="8" name="Chart 7">
                <a:extLst>
                  <a:ext uri="{FF2B5EF4-FFF2-40B4-BE49-F238E27FC236}">
                    <a16:creationId xmlns:a16="http://schemas.microsoft.com/office/drawing/2014/main" id="{52657BAA-F6C8-4A86-B3F0-A2F311A712E9}"/>
                  </a:ext>
                </a:extLst>
              </xdr:cNvPr>
              <xdr:cNvGraphicFramePr>
                <a:graphicFrameLocks/>
              </xdr:cNvGraphicFramePr>
            </xdr:nvGraphicFramePr>
            <xdr:xfrm>
              <a:off x="11783505" y="2309567"/>
              <a:ext cx="1828800" cy="367645"/>
            </xdr:xfrm>
            <a:graphic>
              <a:graphicData uri="http://schemas.openxmlformats.org/drawingml/2006/chart">
                <c:chart xmlns:c="http://schemas.openxmlformats.org/drawingml/2006/chart" xmlns:r="http://schemas.openxmlformats.org/officeDocument/2006/relationships" r:id="rId2"/>
              </a:graphicData>
            </a:graphic>
          </xdr:graphicFrame>
        </xdr:grpSp>
      </xdr:grpSp>
      <xdr:grpSp>
        <xdr:nvGrpSpPr>
          <xdr:cNvPr id="65" name="Group 64">
            <a:extLst>
              <a:ext uri="{FF2B5EF4-FFF2-40B4-BE49-F238E27FC236}">
                <a16:creationId xmlns:a16="http://schemas.microsoft.com/office/drawing/2014/main" id="{41B33ED0-6102-FF62-56DD-8B0A355EFECB}"/>
              </a:ext>
            </a:extLst>
          </xdr:cNvPr>
          <xdr:cNvGrpSpPr/>
        </xdr:nvGrpSpPr>
        <xdr:grpSpPr>
          <a:xfrm>
            <a:off x="19136412" y="886118"/>
            <a:ext cx="2601798" cy="2149313"/>
            <a:chOff x="12754467" y="6202836"/>
            <a:chExt cx="2070979" cy="1989057"/>
          </a:xfrm>
        </xdr:grpSpPr>
        <xdr:sp macro="" textlink="">
          <xdr:nvSpPr>
            <xdr:cNvPr id="58" name="Rectangle: Rounded Corners 57">
              <a:extLst>
                <a:ext uri="{FF2B5EF4-FFF2-40B4-BE49-F238E27FC236}">
                  <a16:creationId xmlns:a16="http://schemas.microsoft.com/office/drawing/2014/main" id="{48371745-F86D-5526-E54D-E36020927DDC}"/>
                </a:ext>
              </a:extLst>
            </xdr:cNvPr>
            <xdr:cNvSpPr/>
          </xdr:nvSpPr>
          <xdr:spPr>
            <a:xfrm>
              <a:off x="12754467" y="6632191"/>
              <a:ext cx="2064470" cy="1559702"/>
            </a:xfrm>
            <a:prstGeom prst="roundRect">
              <a:avLst/>
            </a:prstGeom>
            <a:gradFill>
              <a:gsLst>
                <a:gs pos="100000">
                  <a:srgbClr val="4A98B6"/>
                </a:gs>
                <a:gs pos="0">
                  <a:schemeClr val="bg2">
                    <a:lumMod val="74000"/>
                  </a:schemeClr>
                </a:gs>
                <a:gs pos="67853">
                  <a:srgbClr val="578DA2"/>
                </a:gs>
                <a:gs pos="10000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40" name="Group 39">
              <a:extLst>
                <a:ext uri="{FF2B5EF4-FFF2-40B4-BE49-F238E27FC236}">
                  <a16:creationId xmlns:a16="http://schemas.microsoft.com/office/drawing/2014/main" id="{0AE6273B-92FE-E8AF-38A9-87C83749BE62}"/>
                </a:ext>
              </a:extLst>
            </xdr:cNvPr>
            <xdr:cNvGrpSpPr/>
          </xdr:nvGrpSpPr>
          <xdr:grpSpPr>
            <a:xfrm>
              <a:off x="12782747" y="6202836"/>
              <a:ext cx="2042699" cy="1904215"/>
              <a:chOff x="19786863" y="1376313"/>
              <a:chExt cx="2042699" cy="1923069"/>
            </a:xfrm>
          </xdr:grpSpPr>
          <xdr:sp macro="" textlink="">
            <xdr:nvSpPr>
              <xdr:cNvPr id="57" name="Rectangle: Rounded Corners 56">
                <a:extLst>
                  <a:ext uri="{FF2B5EF4-FFF2-40B4-BE49-F238E27FC236}">
                    <a16:creationId xmlns:a16="http://schemas.microsoft.com/office/drawing/2014/main" id="{ACE05818-44F4-9368-54A7-F1AFA1AE6672}"/>
                  </a:ext>
                </a:extLst>
              </xdr:cNvPr>
              <xdr:cNvSpPr/>
            </xdr:nvSpPr>
            <xdr:spPr>
              <a:xfrm>
                <a:off x="19786863" y="1376313"/>
                <a:ext cx="2042699" cy="403069"/>
              </a:xfrm>
              <a:prstGeom prst="roundRect">
                <a:avLst/>
              </a:prstGeom>
              <a:gradFill>
                <a:gsLst>
                  <a:gs pos="100000">
                    <a:srgbClr val="4A98B6"/>
                  </a:gs>
                  <a:gs pos="0">
                    <a:schemeClr val="bg2">
                      <a:lumMod val="74000"/>
                    </a:schemeClr>
                  </a:gs>
                  <a:gs pos="67853">
                    <a:srgbClr val="578DA2"/>
                  </a:gs>
                  <a:gs pos="10000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rPr>
                  <a:t>PROFIT</a:t>
                </a:r>
                <a:r>
                  <a:rPr lang="en-IN" sz="1400" b="0" baseline="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rPr>
                  <a:t> </a:t>
                </a:r>
                <a:r>
                  <a:rPr lang="en-US" sz="1400" b="0" baseline="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rPr>
                  <a:t>MARGIN</a:t>
                </a:r>
                <a:endParaRPr lang="en-IN" sz="1400" b="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N17">
            <xdr:nvSpPr>
              <xdr:cNvPr id="59" name="Rectangle: Rounded Corners 58">
                <a:extLst>
                  <a:ext uri="{FF2B5EF4-FFF2-40B4-BE49-F238E27FC236}">
                    <a16:creationId xmlns:a16="http://schemas.microsoft.com/office/drawing/2014/main" id="{6609D0A6-21DC-4D1C-990D-B6A656D7AFC7}"/>
                  </a:ext>
                </a:extLst>
              </xdr:cNvPr>
              <xdr:cNvSpPr/>
            </xdr:nvSpPr>
            <xdr:spPr>
              <a:xfrm>
                <a:off x="19979954" y="1910817"/>
                <a:ext cx="1727653" cy="297919"/>
              </a:xfrm>
              <a:prstGeom prst="roundRect">
                <a:avLst/>
              </a:prstGeom>
              <a:gradFill>
                <a:gsLst>
                  <a:gs pos="100000">
                    <a:srgbClr val="4A98B6"/>
                  </a:gs>
                  <a:gs pos="0">
                    <a:schemeClr val="bg2">
                      <a:lumMod val="74000"/>
                    </a:schemeClr>
                  </a:gs>
                  <a:gs pos="67853">
                    <a:srgbClr val="578DA2"/>
                  </a:gs>
                  <a:gs pos="10000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D856D88-A5F8-4198-906A-52C4A3C141EF}" type="TxLink">
                  <a:rPr lang="en-US" sz="1600" b="0" i="0" u="none" strike="noStrike">
                    <a:solidFill>
                      <a:schemeClr val="tx1"/>
                    </a:solidFill>
                    <a:latin typeface="Lato Black" panose="020F0502020204030203" pitchFamily="34" charset="0"/>
                    <a:ea typeface="Lato Black" panose="020F0502020204030203" pitchFamily="34" charset="0"/>
                    <a:cs typeface="Lato Black" panose="020F0502020204030203" pitchFamily="34" charset="0"/>
                  </a:rPr>
                  <a:pPr algn="ctr"/>
                  <a:t>12.9%</a:t>
                </a:fld>
                <a:endParaRPr lang="en-IN" sz="1600">
                  <a:solidFill>
                    <a:schemeClr val="tx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61" name="Rectangle: Rounded Corners 60">
                <a:extLst>
                  <a:ext uri="{FF2B5EF4-FFF2-40B4-BE49-F238E27FC236}">
                    <a16:creationId xmlns:a16="http://schemas.microsoft.com/office/drawing/2014/main" id="{45287176-05D2-822F-B1B5-83692DBD13B7}"/>
                  </a:ext>
                </a:extLst>
              </xdr:cNvPr>
              <xdr:cNvSpPr/>
            </xdr:nvSpPr>
            <xdr:spPr>
              <a:xfrm>
                <a:off x="19949466" y="2594281"/>
                <a:ext cx="1727653" cy="368020"/>
              </a:xfrm>
              <a:prstGeom prst="roundRect">
                <a:avLst/>
              </a:prstGeom>
              <a:gradFill>
                <a:gsLst>
                  <a:gs pos="100000">
                    <a:srgbClr val="4A98B6"/>
                  </a:gs>
                  <a:gs pos="0">
                    <a:schemeClr val="bg2">
                      <a:lumMod val="74000"/>
                    </a:schemeClr>
                  </a:gs>
                  <a:gs pos="67853">
                    <a:srgbClr val="578DA2"/>
                  </a:gs>
                  <a:gs pos="10000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chemeClr val="accent1"/>
                    </a:solidFill>
                    <a:latin typeface="Lato Black" panose="020F0502020204030203" pitchFamily="34" charset="0"/>
                    <a:ea typeface="Lato Black" panose="020F0502020204030203" pitchFamily="34" charset="0"/>
                    <a:cs typeface="Lato Black" panose="020F0502020204030203" pitchFamily="34" charset="0"/>
                  </a:rPr>
                  <a:t>YOY</a:t>
                </a:r>
                <a:r>
                  <a:rPr lang="en-US" sz="1100" b="1" i="0" u="none" strike="noStrike">
                    <a:solidFill>
                      <a:schemeClr val="accent3">
                        <a:lumMod val="20000"/>
                        <a:lumOff val="80000"/>
                      </a:schemeClr>
                    </a:solidFill>
                    <a:latin typeface="Lato Black" panose="020F0502020204030203" pitchFamily="34" charset="0"/>
                    <a:ea typeface="Lato Black" panose="020F0502020204030203" pitchFamily="34" charset="0"/>
                    <a:cs typeface="Lato Black" panose="020F0502020204030203" pitchFamily="34" charset="0"/>
                  </a:rPr>
                  <a:t> </a:t>
                </a:r>
                <a:r>
                  <a:rPr lang="en-US" sz="1100" b="1" i="0" u="none" strike="noStrike">
                    <a:solidFill>
                      <a:schemeClr val="accent1"/>
                    </a:solidFill>
                    <a:latin typeface="Lato Black" panose="020F0502020204030203" pitchFamily="34" charset="0"/>
                    <a:ea typeface="Lato Black" panose="020F0502020204030203" pitchFamily="34" charset="0"/>
                    <a:cs typeface="Lato Black" panose="020F0502020204030203" pitchFamily="34" charset="0"/>
                  </a:rPr>
                  <a:t>GROWTH</a:t>
                </a:r>
              </a:p>
            </xdr:txBody>
          </xdr:sp>
          <xdr:graphicFrame macro="">
            <xdr:nvGraphicFramePr>
              <xdr:cNvPr id="12" name="Chart 11">
                <a:extLst>
                  <a:ext uri="{FF2B5EF4-FFF2-40B4-BE49-F238E27FC236}">
                    <a16:creationId xmlns:a16="http://schemas.microsoft.com/office/drawing/2014/main" id="{385E14A0-9C86-4826-A86A-1DA05886F580}"/>
                  </a:ext>
                </a:extLst>
              </xdr:cNvPr>
              <xdr:cNvGraphicFramePr>
                <a:graphicFrameLocks/>
              </xdr:cNvGraphicFramePr>
            </xdr:nvGraphicFramePr>
            <xdr:xfrm>
              <a:off x="20003678" y="2224727"/>
              <a:ext cx="1602556" cy="282804"/>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xmlns:a14="http://schemas.microsoft.com/office/drawing/2010/main">
            <mc:Choice Requires="a14">
              <xdr:pic>
                <xdr:nvPicPr>
                  <xdr:cNvPr id="16" name="Picture 15">
                    <a:extLst>
                      <a:ext uri="{FF2B5EF4-FFF2-40B4-BE49-F238E27FC236}">
                        <a16:creationId xmlns:a16="http://schemas.microsoft.com/office/drawing/2014/main" id="{337E2329-52AC-6533-809B-CE49C9E7895E}"/>
                      </a:ext>
                    </a:extLst>
                  </xdr:cNvPr>
                  <xdr:cNvPicPr>
                    <a:picLocks noChangeAspect="1" noChangeArrowheads="1"/>
                    <a:extLst>
                      <a:ext uri="{84589F7E-364E-4C9E-8A38-B11213B215E9}">
                        <a14:cameraTool cellRange="yoy!$M$8" spid="_x0000_s1026"/>
                      </a:ext>
                    </a:extLst>
                  </xdr:cNvPicPr>
                </xdr:nvPicPr>
                <xdr:blipFill>
                  <a:blip xmlns:r="http://schemas.openxmlformats.org/officeDocument/2006/relationships" r:embed="rId4"/>
                  <a:srcRect/>
                  <a:stretch>
                    <a:fillRect/>
                  </a:stretch>
                </xdr:blipFill>
                <xdr:spPr bwMode="auto">
                  <a:xfrm>
                    <a:off x="20522152" y="2988297"/>
                    <a:ext cx="791852" cy="311085"/>
                  </a:xfrm>
                  <a:prstGeom prst="rect">
                    <a:avLst/>
                  </a:prstGeom>
                  <a:noFill/>
                  <a:extLst>
                    <a:ext uri="{909E8E84-426E-40DD-AFC4-6F175D3DCCD1}">
                      <a14:hiddenFill>
                        <a:solidFill>
                          <a:srgbClr val="FFFFFF"/>
                        </a:solidFill>
                      </a14:hiddenFill>
                    </a:ext>
                  </a:extLst>
                </xdr:spPr>
              </xdr:pic>
            </mc:Choice>
            <mc:Fallback xmlns=""/>
          </mc:AlternateContent>
        </xdr:grpSp>
      </xdr:grpSp>
      <xdr:grpSp>
        <xdr:nvGrpSpPr>
          <xdr:cNvPr id="36" name="Group 35">
            <a:extLst>
              <a:ext uri="{FF2B5EF4-FFF2-40B4-BE49-F238E27FC236}">
                <a16:creationId xmlns:a16="http://schemas.microsoft.com/office/drawing/2014/main" id="{3E9F322D-9D7B-9DD6-1A21-BCF8512F69BC}"/>
              </a:ext>
            </a:extLst>
          </xdr:cNvPr>
          <xdr:cNvGrpSpPr/>
        </xdr:nvGrpSpPr>
        <xdr:grpSpPr>
          <a:xfrm>
            <a:off x="8550112" y="886119"/>
            <a:ext cx="2271859" cy="2168165"/>
            <a:chOff x="8861195" y="1432874"/>
            <a:chExt cx="2271859" cy="1923068"/>
          </a:xfrm>
        </xdr:grpSpPr>
        <xdr:sp macro="" textlink="">
          <xdr:nvSpPr>
            <xdr:cNvPr id="26" name="Rectangle: Rounded Corners 25">
              <a:extLst>
                <a:ext uri="{FF2B5EF4-FFF2-40B4-BE49-F238E27FC236}">
                  <a16:creationId xmlns:a16="http://schemas.microsoft.com/office/drawing/2014/main" id="{308BD2A3-B2B9-990A-98A3-965F503B18E1}"/>
                </a:ext>
              </a:extLst>
            </xdr:cNvPr>
            <xdr:cNvSpPr/>
          </xdr:nvSpPr>
          <xdr:spPr>
            <a:xfrm>
              <a:off x="8861195" y="1432874"/>
              <a:ext cx="2271859" cy="389696"/>
            </a:xfrm>
            <a:prstGeom prst="roundRect">
              <a:avLst/>
            </a:prstGeom>
            <a:gradFill>
              <a:gsLst>
                <a:gs pos="100000">
                  <a:srgbClr val="4A98B6"/>
                </a:gs>
                <a:gs pos="0">
                  <a:schemeClr val="bg2">
                    <a:lumMod val="74000"/>
                  </a:schemeClr>
                </a:gs>
                <a:gs pos="67853">
                  <a:srgbClr val="578DA2"/>
                </a:gs>
                <a:gs pos="10000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rPr>
                <a:t>SALES</a:t>
              </a:r>
              <a:endParaRPr lang="en-IN" sz="1600" b="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endParaRPr>
            </a:p>
          </xdr:txBody>
        </xdr:sp>
        <xdr:grpSp>
          <xdr:nvGrpSpPr>
            <xdr:cNvPr id="35" name="Group 34">
              <a:extLst>
                <a:ext uri="{FF2B5EF4-FFF2-40B4-BE49-F238E27FC236}">
                  <a16:creationId xmlns:a16="http://schemas.microsoft.com/office/drawing/2014/main" id="{97FE2EE3-955B-FFA2-1711-8D0DE0714B58}"/>
                </a:ext>
              </a:extLst>
            </xdr:cNvPr>
            <xdr:cNvGrpSpPr/>
          </xdr:nvGrpSpPr>
          <xdr:grpSpPr>
            <a:xfrm>
              <a:off x="8870620" y="1847984"/>
              <a:ext cx="2257274" cy="1507958"/>
              <a:chOff x="8870620" y="1847984"/>
              <a:chExt cx="2257274" cy="1507958"/>
            </a:xfrm>
          </xdr:grpSpPr>
          <xdr:sp macro="" textlink="">
            <xdr:nvSpPr>
              <xdr:cNvPr id="27" name="Rectangle: Rounded Corners 26">
                <a:extLst>
                  <a:ext uri="{FF2B5EF4-FFF2-40B4-BE49-F238E27FC236}">
                    <a16:creationId xmlns:a16="http://schemas.microsoft.com/office/drawing/2014/main" id="{16F69DBF-2EED-8956-40A0-FB805CEAEE8F}"/>
                  </a:ext>
                </a:extLst>
              </xdr:cNvPr>
              <xdr:cNvSpPr/>
            </xdr:nvSpPr>
            <xdr:spPr>
              <a:xfrm>
                <a:off x="8870620" y="1847984"/>
                <a:ext cx="2257274" cy="1507958"/>
              </a:xfrm>
              <a:prstGeom prst="roundRect">
                <a:avLst/>
              </a:prstGeom>
              <a:gradFill>
                <a:gsLst>
                  <a:gs pos="100000">
                    <a:srgbClr val="4A98B6"/>
                  </a:gs>
                  <a:gs pos="0">
                    <a:schemeClr val="bg2">
                      <a:lumMod val="74000"/>
                    </a:schemeClr>
                  </a:gs>
                  <a:gs pos="67853">
                    <a:srgbClr val="578DA2"/>
                  </a:gs>
                  <a:gs pos="10000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B17">
            <xdr:nvSpPr>
              <xdr:cNvPr id="28" name="Rectangle: Rounded Corners 27">
                <a:extLst>
                  <a:ext uri="{FF2B5EF4-FFF2-40B4-BE49-F238E27FC236}">
                    <a16:creationId xmlns:a16="http://schemas.microsoft.com/office/drawing/2014/main" id="{FE168767-6ACF-7ABE-B601-65785DAC6650}"/>
                  </a:ext>
                </a:extLst>
              </xdr:cNvPr>
              <xdr:cNvSpPr/>
            </xdr:nvSpPr>
            <xdr:spPr>
              <a:xfrm>
                <a:off x="9081745" y="1949646"/>
                <a:ext cx="1889002" cy="288035"/>
              </a:xfrm>
              <a:prstGeom prst="roundRect">
                <a:avLst/>
              </a:prstGeom>
              <a:gradFill>
                <a:gsLst>
                  <a:gs pos="100000">
                    <a:srgbClr val="4A98B6"/>
                  </a:gs>
                  <a:gs pos="0">
                    <a:schemeClr val="bg2">
                      <a:lumMod val="74000"/>
                    </a:schemeClr>
                  </a:gs>
                  <a:gs pos="67853">
                    <a:srgbClr val="578DA2"/>
                  </a:gs>
                  <a:gs pos="10000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E5A380E-F27E-4EA6-80B0-37121C1FEB26}" type="TxLink">
                  <a:rPr lang="en-US" sz="1400" b="0" i="0" u="none" strike="noStrike">
                    <a:solidFill>
                      <a:schemeClr val="tx1"/>
                    </a:solidFill>
                    <a:latin typeface="Lato Black" panose="020F0502020204030203" pitchFamily="34" charset="0"/>
                    <a:ea typeface="Lato Black" panose="020F0502020204030203" pitchFamily="34" charset="0"/>
                    <a:cs typeface="Lato Black" panose="020F0502020204030203" pitchFamily="34" charset="0"/>
                  </a:rPr>
                  <a:pPr algn="ctr"/>
                  <a:t> $1,80,504.30 </a:t>
                </a:fld>
                <a:endParaRPr lang="en-IN" sz="1100">
                  <a:solidFill>
                    <a:schemeClr val="tx1"/>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29" name="Chart 28">
                <a:extLst>
                  <a:ext uri="{FF2B5EF4-FFF2-40B4-BE49-F238E27FC236}">
                    <a16:creationId xmlns:a16="http://schemas.microsoft.com/office/drawing/2014/main" id="{D795B225-A5CF-1BFC-E9F4-E4AB14CBBDE9}"/>
                  </a:ext>
                </a:extLst>
              </xdr:cNvPr>
              <xdr:cNvGraphicFramePr>
                <a:graphicFrameLocks/>
              </xdr:cNvGraphicFramePr>
            </xdr:nvGraphicFramePr>
            <xdr:xfrm>
              <a:off x="9137304" y="2263099"/>
              <a:ext cx="1855667" cy="220263"/>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31" name="Rectangle: Rounded Corners 30">
                <a:extLst>
                  <a:ext uri="{FF2B5EF4-FFF2-40B4-BE49-F238E27FC236}">
                    <a16:creationId xmlns:a16="http://schemas.microsoft.com/office/drawing/2014/main" id="{4CAC34FC-42B5-9CB3-231A-595FD06E52B6}"/>
                  </a:ext>
                </a:extLst>
              </xdr:cNvPr>
              <xdr:cNvSpPr/>
            </xdr:nvSpPr>
            <xdr:spPr>
              <a:xfrm>
                <a:off x="9048410" y="2610435"/>
                <a:ext cx="1889002" cy="355810"/>
              </a:xfrm>
              <a:prstGeom prst="roundRect">
                <a:avLst/>
              </a:prstGeom>
              <a:gradFill>
                <a:gsLst>
                  <a:gs pos="100000">
                    <a:srgbClr val="4A98B6"/>
                  </a:gs>
                  <a:gs pos="0">
                    <a:schemeClr val="bg2">
                      <a:lumMod val="74000"/>
                    </a:schemeClr>
                  </a:gs>
                  <a:gs pos="67853">
                    <a:srgbClr val="578DA2"/>
                  </a:gs>
                  <a:gs pos="10000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chemeClr val="accent1"/>
                    </a:solidFill>
                    <a:latin typeface="Lato Black" panose="020F0502020204030203" pitchFamily="34" charset="0"/>
                    <a:ea typeface="Lato Black" panose="020F0502020204030203" pitchFamily="34" charset="0"/>
                    <a:cs typeface="Lato Black" panose="020F0502020204030203" pitchFamily="34" charset="0"/>
                  </a:rPr>
                  <a:t>YOY</a:t>
                </a:r>
                <a:r>
                  <a:rPr lang="en-US" sz="1100" b="1" i="0" u="none" strike="noStrike">
                    <a:solidFill>
                      <a:schemeClr val="accent3">
                        <a:lumMod val="20000"/>
                        <a:lumOff val="80000"/>
                      </a:schemeClr>
                    </a:solidFill>
                    <a:latin typeface="Lato Black" panose="020F0502020204030203" pitchFamily="34" charset="0"/>
                    <a:ea typeface="Lato Black" panose="020F0502020204030203" pitchFamily="34" charset="0"/>
                    <a:cs typeface="Lato Black" panose="020F0502020204030203" pitchFamily="34" charset="0"/>
                  </a:rPr>
                  <a:t> </a:t>
                </a:r>
                <a:r>
                  <a:rPr lang="en-US" sz="1100" b="1" i="0" u="none" strike="noStrike">
                    <a:solidFill>
                      <a:schemeClr val="accent1"/>
                    </a:solidFill>
                    <a:latin typeface="Lato Black" panose="020F0502020204030203" pitchFamily="34" charset="0"/>
                    <a:ea typeface="Lato Black" panose="020F0502020204030203" pitchFamily="34" charset="0"/>
                    <a:cs typeface="Lato Black" panose="020F0502020204030203" pitchFamily="34" charset="0"/>
                  </a:rPr>
                  <a:t>GROWTH</a:t>
                </a:r>
              </a:p>
            </xdr:txBody>
          </xdr:sp>
          <mc:AlternateContent xmlns:mc="http://schemas.openxmlformats.org/markup-compatibility/2006" xmlns:a14="http://schemas.microsoft.com/office/drawing/2010/main">
            <mc:Choice Requires="a14">
              <xdr:pic>
                <xdr:nvPicPr>
                  <xdr:cNvPr id="32" name="Picture 31">
                    <a:extLst>
                      <a:ext uri="{FF2B5EF4-FFF2-40B4-BE49-F238E27FC236}">
                        <a16:creationId xmlns:a16="http://schemas.microsoft.com/office/drawing/2014/main" id="{293A174D-71CF-DC70-F187-677E6F5BBC3D}"/>
                      </a:ext>
                    </a:extLst>
                  </xdr:cNvPr>
                  <xdr:cNvPicPr>
                    <a:picLocks noChangeAspect="1" noChangeArrowheads="1"/>
                    <a:extLst>
                      <a:ext uri="{84589F7E-364E-4C9E-8A38-B11213B215E9}">
                        <a14:cameraTool cellRange="yoy!$I$8" spid="_x0000_s1027"/>
                      </a:ext>
                    </a:extLst>
                  </xdr:cNvPicPr>
                </xdr:nvPicPr>
                <xdr:blipFill>
                  <a:blip xmlns:r="http://schemas.openxmlformats.org/officeDocument/2006/relationships" r:embed="rId6"/>
                  <a:srcRect/>
                  <a:stretch>
                    <a:fillRect/>
                  </a:stretch>
                </xdr:blipFill>
                <xdr:spPr bwMode="auto">
                  <a:xfrm>
                    <a:off x="9605914" y="3016576"/>
                    <a:ext cx="791852" cy="292231"/>
                  </a:xfrm>
                  <a:prstGeom prst="rect">
                    <a:avLst/>
                  </a:prstGeom>
                  <a:noFill/>
                  <a:extLst>
                    <a:ext uri="{909E8E84-426E-40DD-AFC4-6F175D3DCCD1}">
                      <a14:hiddenFill>
                        <a:solidFill>
                          <a:srgbClr val="FFFFFF"/>
                        </a:solidFill>
                      </a14:hiddenFill>
                    </a:ext>
                  </a:extLst>
                </xdr:spPr>
              </xdr:pic>
            </mc:Choice>
            <mc:Fallback xmlns=""/>
          </mc:AlternateContent>
        </xdr:grpSp>
      </xdr:grpSp>
      <xdr:grpSp>
        <xdr:nvGrpSpPr>
          <xdr:cNvPr id="87" name="Group 86">
            <a:extLst>
              <a:ext uri="{FF2B5EF4-FFF2-40B4-BE49-F238E27FC236}">
                <a16:creationId xmlns:a16="http://schemas.microsoft.com/office/drawing/2014/main" id="{AA5F186F-2F4F-8101-70D6-14DDD92AD48B}"/>
              </a:ext>
            </a:extLst>
          </xdr:cNvPr>
          <xdr:cNvGrpSpPr/>
        </xdr:nvGrpSpPr>
        <xdr:grpSpPr>
          <a:xfrm>
            <a:off x="13676458" y="867761"/>
            <a:ext cx="2318994" cy="2161701"/>
            <a:chOff x="14421175" y="1042218"/>
            <a:chExt cx="2318994" cy="2431915"/>
          </a:xfrm>
        </xdr:grpSpPr>
        <xdr:sp macro="" textlink="">
          <xdr:nvSpPr>
            <xdr:cNvPr id="70" name="Rectangle: Rounded Corners 37">
              <a:extLst>
                <a:ext uri="{FF2B5EF4-FFF2-40B4-BE49-F238E27FC236}">
                  <a16:creationId xmlns:a16="http://schemas.microsoft.com/office/drawing/2014/main" id="{7EFFB96B-7665-246F-4F56-DD405619D3A7}"/>
                </a:ext>
              </a:extLst>
            </xdr:cNvPr>
            <xdr:cNvSpPr/>
          </xdr:nvSpPr>
          <xdr:spPr>
            <a:xfrm>
              <a:off x="14426800" y="1604975"/>
              <a:ext cx="2299812" cy="1869158"/>
            </a:xfrm>
            <a:prstGeom prst="roundRect">
              <a:avLst/>
            </a:prstGeom>
            <a:gradFill>
              <a:gsLst>
                <a:gs pos="100000">
                  <a:srgbClr val="4A98B6"/>
                </a:gs>
                <a:gs pos="0">
                  <a:schemeClr val="bg2">
                    <a:lumMod val="74000"/>
                  </a:schemeClr>
                </a:gs>
                <a:gs pos="67853">
                  <a:srgbClr val="578DA2"/>
                </a:gs>
                <a:gs pos="10000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2" name="Rectangle: Rounded Corners 36">
              <a:extLst>
                <a:ext uri="{FF2B5EF4-FFF2-40B4-BE49-F238E27FC236}">
                  <a16:creationId xmlns:a16="http://schemas.microsoft.com/office/drawing/2014/main" id="{CB79B2D4-B7FC-273C-9686-4D00BC8EFFF1}"/>
                </a:ext>
              </a:extLst>
            </xdr:cNvPr>
            <xdr:cNvSpPr/>
          </xdr:nvSpPr>
          <xdr:spPr>
            <a:xfrm>
              <a:off x="14421175" y="1042218"/>
              <a:ext cx="2318994" cy="532611"/>
            </a:xfrm>
            <a:prstGeom prst="roundRect">
              <a:avLst/>
            </a:prstGeom>
            <a:gradFill>
              <a:gsLst>
                <a:gs pos="100000">
                  <a:srgbClr val="4A98B6"/>
                </a:gs>
                <a:gs pos="0">
                  <a:schemeClr val="bg2">
                    <a:lumMod val="74000"/>
                  </a:schemeClr>
                </a:gs>
                <a:gs pos="67853">
                  <a:srgbClr val="578DA2"/>
                </a:gs>
                <a:gs pos="10000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rPr>
                <a:t>QUANTITY </a:t>
              </a:r>
              <a:endParaRPr lang="en-IN" sz="1400" b="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H$17">
          <xdr:nvSpPr>
            <xdr:cNvPr id="73" name="Rectangle: Rounded Corners 38">
              <a:extLst>
                <a:ext uri="{FF2B5EF4-FFF2-40B4-BE49-F238E27FC236}">
                  <a16:creationId xmlns:a16="http://schemas.microsoft.com/office/drawing/2014/main" id="{A30C1A15-68D0-B88A-E808-E1314ABE87A6}"/>
                </a:ext>
              </a:extLst>
            </xdr:cNvPr>
            <xdr:cNvSpPr/>
          </xdr:nvSpPr>
          <xdr:spPr>
            <a:xfrm>
              <a:off x="14656166" y="1692676"/>
              <a:ext cx="1924600" cy="418641"/>
            </a:xfrm>
            <a:prstGeom prst="roundRect">
              <a:avLst/>
            </a:prstGeom>
            <a:gradFill>
              <a:gsLst>
                <a:gs pos="100000">
                  <a:srgbClr val="4A98B6"/>
                </a:gs>
                <a:gs pos="0">
                  <a:schemeClr val="bg2">
                    <a:lumMod val="74000"/>
                  </a:schemeClr>
                </a:gs>
                <a:gs pos="67853">
                  <a:srgbClr val="578DA2"/>
                </a:gs>
                <a:gs pos="10000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6B9BD48-933E-4065-862C-476A052028E5}" type="TxLink">
                <a:rPr lang="en-US" sz="1600" b="0" i="0" u="none" strike="noStrike">
                  <a:solidFill>
                    <a:schemeClr val="tx1"/>
                  </a:solidFill>
                  <a:latin typeface="Lato Black" panose="020F0502020204030203" pitchFamily="34" charset="0"/>
                  <a:ea typeface="Lato Black" panose="020F0502020204030203" pitchFamily="34" charset="0"/>
                  <a:cs typeface="Lato Black" panose="020F0502020204030203" pitchFamily="34" charset="0"/>
                </a:rPr>
                <a:pPr algn="ctr"/>
                <a:t># 3053</a:t>
              </a:fld>
              <a:endParaRPr lang="en-US" sz="2400" b="0" i="0" u="none" strike="noStrike">
                <a:solidFill>
                  <a:schemeClr val="tx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74" name="Rectangle: Rounded Corners 40">
              <a:extLst>
                <a:ext uri="{FF2B5EF4-FFF2-40B4-BE49-F238E27FC236}">
                  <a16:creationId xmlns:a16="http://schemas.microsoft.com/office/drawing/2014/main" id="{D3C7CF3B-C42F-B8C5-1452-CEB84CBA76A8}"/>
                </a:ext>
              </a:extLst>
            </xdr:cNvPr>
            <xdr:cNvSpPr/>
          </xdr:nvSpPr>
          <xdr:spPr>
            <a:xfrm>
              <a:off x="14607940" y="2634950"/>
              <a:ext cx="1924600" cy="419782"/>
            </a:xfrm>
            <a:prstGeom prst="roundRect">
              <a:avLst/>
            </a:prstGeom>
            <a:gradFill>
              <a:gsLst>
                <a:gs pos="100000">
                  <a:srgbClr val="4A98B6"/>
                </a:gs>
                <a:gs pos="0">
                  <a:schemeClr val="bg2">
                    <a:lumMod val="74000"/>
                  </a:schemeClr>
                </a:gs>
                <a:gs pos="67853">
                  <a:srgbClr val="578DA2"/>
                </a:gs>
                <a:gs pos="10000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chemeClr val="accent1"/>
                  </a:solidFill>
                  <a:latin typeface="Lato Black" panose="020F0502020204030203" pitchFamily="34" charset="0"/>
                  <a:ea typeface="Lato Black" panose="020F0502020204030203" pitchFamily="34" charset="0"/>
                  <a:cs typeface="Lato Black" panose="020F0502020204030203" pitchFamily="34" charset="0"/>
                </a:rPr>
                <a:t>YOY</a:t>
              </a:r>
              <a:r>
                <a:rPr lang="en-US" sz="1100" b="1" i="0" u="none" strike="noStrike">
                  <a:solidFill>
                    <a:schemeClr val="accent3">
                      <a:lumMod val="20000"/>
                      <a:lumOff val="80000"/>
                    </a:schemeClr>
                  </a:solidFill>
                  <a:latin typeface="Lato Black" panose="020F0502020204030203" pitchFamily="34" charset="0"/>
                  <a:ea typeface="Lato Black" panose="020F0502020204030203" pitchFamily="34" charset="0"/>
                  <a:cs typeface="Lato Black" panose="020F0502020204030203" pitchFamily="34" charset="0"/>
                </a:rPr>
                <a:t> </a:t>
              </a:r>
              <a:r>
                <a:rPr lang="en-US" sz="1100" b="1" i="0" u="none" strike="noStrike">
                  <a:solidFill>
                    <a:schemeClr val="accent1"/>
                  </a:solidFill>
                  <a:latin typeface="Lato Black" panose="020F0502020204030203" pitchFamily="34" charset="0"/>
                  <a:ea typeface="Lato Black" panose="020F0502020204030203" pitchFamily="34" charset="0"/>
                  <a:cs typeface="Lato Black" panose="020F0502020204030203" pitchFamily="34" charset="0"/>
                </a:rPr>
                <a:t>GROWTH</a:t>
              </a:r>
            </a:p>
          </xdr:txBody>
        </xdr:sp>
        <mc:AlternateContent xmlns:mc="http://schemas.openxmlformats.org/markup-compatibility/2006" xmlns:a14="http://schemas.microsoft.com/office/drawing/2010/main">
          <mc:Choice Requires="a14">
            <xdr:pic>
              <xdr:nvPicPr>
                <xdr:cNvPr id="77" name="Picture 76">
                  <a:extLst>
                    <a:ext uri="{FF2B5EF4-FFF2-40B4-BE49-F238E27FC236}">
                      <a16:creationId xmlns:a16="http://schemas.microsoft.com/office/drawing/2014/main" id="{94407678-162F-E4E4-F47B-CDB62A8D3FB5}"/>
                    </a:ext>
                  </a:extLst>
                </xdr:cNvPr>
                <xdr:cNvPicPr>
                  <a:picLocks noChangeAspect="1" noChangeArrowheads="1"/>
                  <a:extLst>
                    <a:ext uri="{84589F7E-364E-4C9E-8A38-B11213B215E9}">
                      <a14:cameraTool cellRange="yoy!$K$8" spid="_x0000_s1028"/>
                    </a:ext>
                  </a:extLst>
                </xdr:cNvPicPr>
              </xdr:nvPicPr>
              <xdr:blipFill>
                <a:blip xmlns:r="http://schemas.openxmlformats.org/officeDocument/2006/relationships" r:embed="rId7"/>
                <a:srcRect/>
                <a:stretch>
                  <a:fillRect/>
                </a:stretch>
              </xdr:blipFill>
              <xdr:spPr bwMode="auto">
                <a:xfrm>
                  <a:off x="15271423" y="3035194"/>
                  <a:ext cx="707010" cy="335551"/>
                </a:xfrm>
                <a:prstGeom prst="rect">
                  <a:avLst/>
                </a:prstGeom>
                <a:noFill/>
                <a:extLst>
                  <a:ext uri="{909E8E84-426E-40DD-AFC4-6F175D3DCCD1}">
                    <a14:hiddenFill>
                      <a:solidFill>
                        <a:srgbClr val="FFFFFF"/>
                      </a:solidFill>
                    </a14:hiddenFill>
                  </a:ext>
                </a:extLst>
              </xdr:spPr>
            </xdr:pic>
          </mc:Choice>
          <mc:Fallback xmlns=""/>
        </mc:AlternateContent>
        <xdr:graphicFrame macro="">
          <xdr:nvGraphicFramePr>
            <xdr:cNvPr id="85" name="Chart 84">
              <a:extLst>
                <a:ext uri="{FF2B5EF4-FFF2-40B4-BE49-F238E27FC236}">
                  <a16:creationId xmlns:a16="http://schemas.microsoft.com/office/drawing/2014/main" id="{C9556A90-4277-4D85-818C-73B0AB74DE01}"/>
                </a:ext>
              </a:extLst>
            </xdr:cNvPr>
            <xdr:cNvGraphicFramePr>
              <a:graphicFrameLocks/>
            </xdr:cNvGraphicFramePr>
          </xdr:nvGraphicFramePr>
          <xdr:xfrm>
            <a:off x="14894350" y="2026763"/>
            <a:ext cx="1578989" cy="593889"/>
          </xdr:xfrm>
          <a:graphic>
            <a:graphicData uri="http://schemas.openxmlformats.org/drawingml/2006/chart">
              <c:chart xmlns:c="http://schemas.openxmlformats.org/drawingml/2006/chart" xmlns:r="http://schemas.openxmlformats.org/officeDocument/2006/relationships" r:id="rId8"/>
            </a:graphicData>
          </a:graphic>
        </xdr:graphicFrame>
      </xdr:grpSp>
      <xdr:grpSp>
        <xdr:nvGrpSpPr>
          <xdr:cNvPr id="101" name="Group 100">
            <a:extLst>
              <a:ext uri="{FF2B5EF4-FFF2-40B4-BE49-F238E27FC236}">
                <a16:creationId xmlns:a16="http://schemas.microsoft.com/office/drawing/2014/main" id="{F4532FF4-05D8-19C6-ABF5-58B95D190463}"/>
              </a:ext>
            </a:extLst>
          </xdr:cNvPr>
          <xdr:cNvGrpSpPr/>
        </xdr:nvGrpSpPr>
        <xdr:grpSpPr>
          <a:xfrm>
            <a:off x="16185824" y="895546"/>
            <a:ext cx="2620650" cy="2177592"/>
            <a:chOff x="14394728" y="4440025"/>
            <a:chExt cx="2341310" cy="2337848"/>
          </a:xfrm>
        </xdr:grpSpPr>
        <xdr:sp macro="" textlink="">
          <xdr:nvSpPr>
            <xdr:cNvPr id="79" name="Rectangle: Rounded Corners 37">
              <a:extLst>
                <a:ext uri="{FF2B5EF4-FFF2-40B4-BE49-F238E27FC236}">
                  <a16:creationId xmlns:a16="http://schemas.microsoft.com/office/drawing/2014/main" id="{6913B5D3-EF5F-D979-343E-0D3A174D4896}"/>
                </a:ext>
              </a:extLst>
            </xdr:cNvPr>
            <xdr:cNvSpPr/>
          </xdr:nvSpPr>
          <xdr:spPr>
            <a:xfrm>
              <a:off x="14436226" y="5008970"/>
              <a:ext cx="2299812" cy="1768903"/>
            </a:xfrm>
            <a:prstGeom prst="roundRect">
              <a:avLst/>
            </a:prstGeom>
            <a:gradFill>
              <a:gsLst>
                <a:gs pos="100000">
                  <a:srgbClr val="4A98B6"/>
                </a:gs>
                <a:gs pos="0">
                  <a:schemeClr val="bg2">
                    <a:lumMod val="74000"/>
                  </a:schemeClr>
                </a:gs>
                <a:gs pos="67853">
                  <a:srgbClr val="578DA2"/>
                </a:gs>
                <a:gs pos="10000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1" name="Rectangle: Rounded Corners 36">
              <a:extLst>
                <a:ext uri="{FF2B5EF4-FFF2-40B4-BE49-F238E27FC236}">
                  <a16:creationId xmlns:a16="http://schemas.microsoft.com/office/drawing/2014/main" id="{7BE7B6CA-DB9D-D71C-F2DB-8FEBFF3AC680}"/>
                </a:ext>
              </a:extLst>
            </xdr:cNvPr>
            <xdr:cNvSpPr/>
          </xdr:nvSpPr>
          <xdr:spPr>
            <a:xfrm>
              <a:off x="14394728" y="4440025"/>
              <a:ext cx="2318994" cy="531677"/>
            </a:xfrm>
            <a:prstGeom prst="roundRect">
              <a:avLst/>
            </a:prstGeom>
            <a:gradFill>
              <a:gsLst>
                <a:gs pos="100000">
                  <a:srgbClr val="4A98B6"/>
                </a:gs>
                <a:gs pos="0">
                  <a:schemeClr val="bg2">
                    <a:lumMod val="74000"/>
                  </a:schemeClr>
                </a:gs>
                <a:gs pos="67853">
                  <a:srgbClr val="578DA2"/>
                </a:gs>
                <a:gs pos="10000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rPr>
                <a:t>NO</a:t>
              </a:r>
              <a:r>
                <a:rPr lang="en-US" sz="1600" b="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rPr>
                <a:t> </a:t>
              </a:r>
              <a:r>
                <a:rPr lang="en-US" sz="1400" b="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rPr>
                <a:t>OF</a:t>
              </a:r>
              <a:r>
                <a:rPr lang="en-US" sz="1600" b="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rPr>
                <a:t> </a:t>
              </a:r>
              <a:r>
                <a:rPr lang="en-US" sz="1400" b="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rPr>
                <a:t>ORDERS</a:t>
              </a:r>
              <a:r>
                <a:rPr lang="en-US" sz="1600" b="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rPr>
                <a:t> </a:t>
              </a:r>
              <a:endParaRPr lang="en-IN" sz="1600" b="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K$17">
          <xdr:nvSpPr>
            <xdr:cNvPr id="82" name="Rectangle: Rounded Corners 38">
              <a:extLst>
                <a:ext uri="{FF2B5EF4-FFF2-40B4-BE49-F238E27FC236}">
                  <a16:creationId xmlns:a16="http://schemas.microsoft.com/office/drawing/2014/main" id="{16282A4C-A1F1-4E02-8D35-9104C26291AE}"/>
                </a:ext>
              </a:extLst>
            </xdr:cNvPr>
            <xdr:cNvSpPr/>
          </xdr:nvSpPr>
          <xdr:spPr>
            <a:xfrm>
              <a:off x="14623049" y="5097331"/>
              <a:ext cx="1924600" cy="392977"/>
            </a:xfrm>
            <a:prstGeom prst="roundRect">
              <a:avLst/>
            </a:prstGeom>
            <a:gradFill>
              <a:gsLst>
                <a:gs pos="100000">
                  <a:srgbClr val="4A98B6"/>
                </a:gs>
                <a:gs pos="0">
                  <a:schemeClr val="bg2">
                    <a:lumMod val="74000"/>
                  </a:schemeClr>
                </a:gs>
                <a:gs pos="67853">
                  <a:srgbClr val="578DA2"/>
                </a:gs>
                <a:gs pos="10000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30556DD-6FE8-42C1-8BC9-F0DECC9C15D7}" type="TxLink">
                <a:rPr lang="en-US" sz="1600" b="0" i="0" u="none" strike="noStrike">
                  <a:solidFill>
                    <a:schemeClr val="tx1"/>
                  </a:solidFill>
                  <a:latin typeface="Lato Black" panose="020F0502020204030203" pitchFamily="34" charset="0"/>
                  <a:ea typeface="Lato Black" panose="020F0502020204030203" pitchFamily="34" charset="0"/>
                  <a:cs typeface="Lato Black" panose="020F0502020204030203" pitchFamily="34" charset="0"/>
                </a:rPr>
                <a:pPr algn="ctr"/>
                <a:t># 800</a:t>
              </a:fld>
              <a:endParaRPr lang="en-US" sz="1600" b="0" i="0" u="none" strike="noStrike">
                <a:solidFill>
                  <a:schemeClr val="tx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83" name="Rectangle: Rounded Corners 40">
              <a:extLst>
                <a:ext uri="{FF2B5EF4-FFF2-40B4-BE49-F238E27FC236}">
                  <a16:creationId xmlns:a16="http://schemas.microsoft.com/office/drawing/2014/main" id="{A6F9EEE5-8231-C2D0-2DCA-EA070C3EAA8D}"/>
                </a:ext>
              </a:extLst>
            </xdr:cNvPr>
            <xdr:cNvSpPr/>
          </xdr:nvSpPr>
          <xdr:spPr>
            <a:xfrm>
              <a:off x="14664499" y="5933527"/>
              <a:ext cx="1924600" cy="394048"/>
            </a:xfrm>
            <a:prstGeom prst="roundRect">
              <a:avLst/>
            </a:prstGeom>
            <a:gradFill>
              <a:gsLst>
                <a:gs pos="100000">
                  <a:srgbClr val="4A98B6"/>
                </a:gs>
                <a:gs pos="0">
                  <a:schemeClr val="bg2">
                    <a:lumMod val="74000"/>
                  </a:schemeClr>
                </a:gs>
                <a:gs pos="67853">
                  <a:srgbClr val="578DA2"/>
                </a:gs>
                <a:gs pos="10000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chemeClr val="accent1"/>
                  </a:solidFill>
                  <a:latin typeface="Lato Black" panose="020F0502020204030203" pitchFamily="34" charset="0"/>
                  <a:ea typeface="Lato Black" panose="020F0502020204030203" pitchFamily="34" charset="0"/>
                  <a:cs typeface="Lato Black" panose="020F0502020204030203" pitchFamily="34" charset="0"/>
                </a:rPr>
                <a:t>YOY</a:t>
              </a:r>
              <a:r>
                <a:rPr lang="en-US" sz="1100" b="1" i="0" u="none" strike="noStrike">
                  <a:solidFill>
                    <a:schemeClr val="accent3">
                      <a:lumMod val="20000"/>
                      <a:lumOff val="80000"/>
                    </a:schemeClr>
                  </a:solidFill>
                  <a:latin typeface="Lato Black" panose="020F0502020204030203" pitchFamily="34" charset="0"/>
                  <a:ea typeface="Lato Black" panose="020F0502020204030203" pitchFamily="34" charset="0"/>
                  <a:cs typeface="Lato Black" panose="020F0502020204030203" pitchFamily="34" charset="0"/>
                </a:rPr>
                <a:t> </a:t>
              </a:r>
              <a:r>
                <a:rPr lang="en-US" sz="1100" b="1" i="0" u="none" strike="noStrike">
                  <a:solidFill>
                    <a:schemeClr val="accent1"/>
                  </a:solidFill>
                  <a:latin typeface="Lato Black" panose="020F0502020204030203" pitchFamily="34" charset="0"/>
                  <a:ea typeface="Lato Black" panose="020F0502020204030203" pitchFamily="34" charset="0"/>
                  <a:cs typeface="Lato Black" panose="020F0502020204030203" pitchFamily="34" charset="0"/>
                </a:rPr>
                <a:t>GROWTH</a:t>
              </a:r>
            </a:p>
          </xdr:txBody>
        </xdr:sp>
        <mc:AlternateContent xmlns:mc="http://schemas.openxmlformats.org/markup-compatibility/2006" xmlns:a14="http://schemas.microsoft.com/office/drawing/2010/main">
          <mc:Choice Requires="a14">
            <xdr:pic>
              <xdr:nvPicPr>
                <xdr:cNvPr id="84" name="Picture 83">
                  <a:extLst>
                    <a:ext uri="{FF2B5EF4-FFF2-40B4-BE49-F238E27FC236}">
                      <a16:creationId xmlns:a16="http://schemas.microsoft.com/office/drawing/2014/main" id="{9A64D884-4DB0-D8C9-75BA-3B2A1341BBB8}"/>
                    </a:ext>
                  </a:extLst>
                </xdr:cNvPr>
                <xdr:cNvPicPr>
                  <a:picLocks noChangeAspect="1" noChangeArrowheads="1"/>
                  <a:extLst>
                    <a:ext uri="{84589F7E-364E-4C9E-8A38-B11213B215E9}">
                      <a14:cameraTool cellRange="yoy!$L$8" spid="_x0000_s1029"/>
                    </a:ext>
                  </a:extLst>
                </xdr:cNvPicPr>
              </xdr:nvPicPr>
              <xdr:blipFill>
                <a:blip xmlns:r="http://schemas.openxmlformats.org/officeDocument/2006/relationships" r:embed="rId9"/>
                <a:srcRect/>
                <a:stretch>
                  <a:fillRect/>
                </a:stretch>
              </xdr:blipFill>
              <xdr:spPr bwMode="auto">
                <a:xfrm>
                  <a:off x="15261996" y="6381946"/>
                  <a:ext cx="707010" cy="311084"/>
                </a:xfrm>
                <a:prstGeom prst="rect">
                  <a:avLst/>
                </a:prstGeom>
                <a:noFill/>
                <a:extLst>
                  <a:ext uri="{909E8E84-426E-40DD-AFC4-6F175D3DCCD1}">
                    <a14:hiddenFill>
                      <a:solidFill>
                        <a:srgbClr val="FFFFFF"/>
                      </a:solidFill>
                    </a14:hiddenFill>
                  </a:ext>
                </a:extLst>
              </xdr:spPr>
            </xdr:pic>
          </mc:Choice>
          <mc:Fallback xmlns=""/>
        </mc:AlternateContent>
        <xdr:graphicFrame macro="">
          <xdr:nvGraphicFramePr>
            <xdr:cNvPr id="92" name="Chart 91">
              <a:extLst>
                <a:ext uri="{FF2B5EF4-FFF2-40B4-BE49-F238E27FC236}">
                  <a16:creationId xmlns:a16="http://schemas.microsoft.com/office/drawing/2014/main" id="{184FE342-3390-F03D-77E4-31307A83900C}"/>
                </a:ext>
              </a:extLst>
            </xdr:cNvPr>
            <xdr:cNvGraphicFramePr>
              <a:graphicFrameLocks/>
            </xdr:cNvGraphicFramePr>
          </xdr:nvGraphicFramePr>
          <xdr:xfrm>
            <a:off x="15026326" y="5326143"/>
            <a:ext cx="1192489" cy="584462"/>
          </xdr:xfrm>
          <a:graphic>
            <a:graphicData uri="http://schemas.openxmlformats.org/drawingml/2006/chart">
              <c:chart xmlns:c="http://schemas.openxmlformats.org/drawingml/2006/chart" xmlns:r="http://schemas.openxmlformats.org/officeDocument/2006/relationships" r:id="rId10"/>
            </a:graphicData>
          </a:graphic>
        </xdr:graphicFrame>
      </xdr:grpSp>
    </xdr:grpSp>
    <xdr:clientData/>
  </xdr:twoCellAnchor>
  <xdr:twoCellAnchor>
    <xdr:from>
      <xdr:col>15</xdr:col>
      <xdr:colOff>452040</xdr:colOff>
      <xdr:row>62</xdr:row>
      <xdr:rowOff>109979</xdr:rowOff>
    </xdr:from>
    <xdr:to>
      <xdr:col>40</xdr:col>
      <xdr:colOff>175517</xdr:colOff>
      <xdr:row>93</xdr:row>
      <xdr:rowOff>1</xdr:rowOff>
    </xdr:to>
    <xdr:grpSp>
      <xdr:nvGrpSpPr>
        <xdr:cNvPr id="17" name="Group 16">
          <a:extLst>
            <a:ext uri="{FF2B5EF4-FFF2-40B4-BE49-F238E27FC236}">
              <a16:creationId xmlns:a16="http://schemas.microsoft.com/office/drawing/2014/main" id="{657F7667-0188-4029-F112-5D85DB84A3D8}"/>
            </a:ext>
          </a:extLst>
        </xdr:cNvPr>
        <xdr:cNvGrpSpPr/>
      </xdr:nvGrpSpPr>
      <xdr:grpSpPr>
        <a:xfrm>
          <a:off x="9564618" y="11799216"/>
          <a:ext cx="14911106" cy="5734641"/>
          <a:chOff x="8464823" y="3431358"/>
          <a:chExt cx="14649251" cy="5571241"/>
        </a:xfrm>
      </xdr:grpSpPr>
      <xdr:grpSp>
        <xdr:nvGrpSpPr>
          <xdr:cNvPr id="11" name="Group 10">
            <a:extLst>
              <a:ext uri="{FF2B5EF4-FFF2-40B4-BE49-F238E27FC236}">
                <a16:creationId xmlns:a16="http://schemas.microsoft.com/office/drawing/2014/main" id="{4A008B66-81E2-EBB8-DDFA-E0C7E96195FA}"/>
              </a:ext>
            </a:extLst>
          </xdr:cNvPr>
          <xdr:cNvGrpSpPr/>
        </xdr:nvGrpSpPr>
        <xdr:grpSpPr>
          <a:xfrm>
            <a:off x="8464823" y="3431358"/>
            <a:ext cx="14649251" cy="5571241"/>
            <a:chOff x="8597246" y="3280527"/>
            <a:chExt cx="14704468" cy="5571241"/>
          </a:xfrm>
        </xdr:grpSpPr>
        <xdr:grpSp>
          <xdr:nvGrpSpPr>
            <xdr:cNvPr id="134" name="Group 133">
              <a:extLst>
                <a:ext uri="{FF2B5EF4-FFF2-40B4-BE49-F238E27FC236}">
                  <a16:creationId xmlns:a16="http://schemas.microsoft.com/office/drawing/2014/main" id="{0C6E85AE-B172-FF4B-A367-2DF799A4CF72}"/>
                </a:ext>
              </a:extLst>
            </xdr:cNvPr>
            <xdr:cNvGrpSpPr/>
          </xdr:nvGrpSpPr>
          <xdr:grpSpPr>
            <a:xfrm>
              <a:off x="8597246" y="3337089"/>
              <a:ext cx="5718029" cy="2705491"/>
              <a:chOff x="8342722" y="3459637"/>
              <a:chExt cx="4949073" cy="2705492"/>
            </a:xfrm>
          </xdr:grpSpPr>
          <xdr:sp macro="" textlink="">
            <xdr:nvSpPr>
              <xdr:cNvPr id="103" name="Rectangle: Rounded Corners 102">
                <a:extLst>
                  <a:ext uri="{FF2B5EF4-FFF2-40B4-BE49-F238E27FC236}">
                    <a16:creationId xmlns:a16="http://schemas.microsoft.com/office/drawing/2014/main" id="{151194D9-0F05-1CBD-8C6C-BC12BFB3246E}"/>
                  </a:ext>
                </a:extLst>
              </xdr:cNvPr>
              <xdr:cNvSpPr/>
            </xdr:nvSpPr>
            <xdr:spPr>
              <a:xfrm>
                <a:off x="8342722" y="3459637"/>
                <a:ext cx="4949073" cy="2705492"/>
              </a:xfrm>
              <a:prstGeom prst="roundRect">
                <a:avLst>
                  <a:gd name="adj" fmla="val 4123"/>
                </a:avLst>
              </a:prstGeom>
              <a:gradFill>
                <a:gsLst>
                  <a:gs pos="100000">
                    <a:srgbClr val="A79C7D"/>
                  </a:gs>
                  <a:gs pos="3000">
                    <a:schemeClr val="bg2">
                      <a:lumMod val="74000"/>
                    </a:schemeClr>
                  </a:gs>
                  <a:gs pos="67853">
                    <a:srgbClr val="578DA2"/>
                  </a:gs>
                  <a:gs pos="18000">
                    <a:srgbClr val="91A2A9"/>
                  </a:gs>
                  <a:gs pos="10000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33" name="Group 132">
                <a:extLst>
                  <a:ext uri="{FF2B5EF4-FFF2-40B4-BE49-F238E27FC236}">
                    <a16:creationId xmlns:a16="http://schemas.microsoft.com/office/drawing/2014/main" id="{218FE1DB-552D-0E15-25B6-DBE45DA9F18D}"/>
                  </a:ext>
                </a:extLst>
              </xdr:cNvPr>
              <xdr:cNvGrpSpPr/>
            </xdr:nvGrpSpPr>
            <xdr:grpSpPr>
              <a:xfrm>
                <a:off x="8389855" y="3572762"/>
                <a:ext cx="4873659" cy="2545234"/>
                <a:chOff x="8427563" y="3525628"/>
                <a:chExt cx="4873659" cy="2545234"/>
              </a:xfrm>
            </xdr:grpSpPr>
            <xdr:sp macro="" textlink="">
              <xdr:nvSpPr>
                <xdr:cNvPr id="115" name="Rectangle: Rounded Corners 114">
                  <a:extLst>
                    <a:ext uri="{FF2B5EF4-FFF2-40B4-BE49-F238E27FC236}">
                      <a16:creationId xmlns:a16="http://schemas.microsoft.com/office/drawing/2014/main" id="{4E2F281E-EC9F-7DE4-0B87-1D0C9FD6889C}"/>
                    </a:ext>
                  </a:extLst>
                </xdr:cNvPr>
                <xdr:cNvSpPr/>
              </xdr:nvSpPr>
              <xdr:spPr>
                <a:xfrm>
                  <a:off x="8719792" y="3525628"/>
                  <a:ext cx="4081806" cy="367644"/>
                </a:xfrm>
                <a:prstGeom prst="roundRect">
                  <a:avLst/>
                </a:prstGeom>
                <a:gradFill>
                  <a:gsLst>
                    <a:gs pos="100000">
                      <a:srgbClr val="BCBCBC">
                        <a:lumMod val="99000"/>
                      </a:srgbClr>
                    </a:gs>
                    <a:gs pos="100000">
                      <a:srgbClr val="00B050"/>
                    </a:gs>
                    <a:gs pos="70000">
                      <a:srgbClr val="90BE8E"/>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tx1"/>
                      </a:solidFill>
                      <a:latin typeface="Lato Black" panose="020F0502020204030203" pitchFamily="34" charset="0"/>
                      <a:ea typeface="Lato Black" panose="020F0502020204030203" pitchFamily="34" charset="0"/>
                      <a:cs typeface="Lato Black" panose="020F0502020204030203" pitchFamily="34" charset="0"/>
                    </a:rPr>
                    <a:t>SALES AND</a:t>
                  </a:r>
                  <a:r>
                    <a:rPr lang="en-IN" sz="1400" baseline="0">
                      <a:solidFill>
                        <a:schemeClr val="tx1"/>
                      </a:solidFill>
                      <a:latin typeface="Lato Black" panose="020F0502020204030203" pitchFamily="34" charset="0"/>
                      <a:ea typeface="Lato Black" panose="020F0502020204030203" pitchFamily="34" charset="0"/>
                      <a:cs typeface="Lato Black" panose="020F0502020204030203" pitchFamily="34" charset="0"/>
                    </a:rPr>
                    <a:t> PROFIT </a:t>
                  </a:r>
                  <a:r>
                    <a:rPr lang="en-US" sz="1400" baseline="0">
                      <a:solidFill>
                        <a:schemeClr val="tx1"/>
                      </a:solidFill>
                      <a:latin typeface="Lato Black" panose="020F0502020204030203" pitchFamily="34" charset="0"/>
                      <a:ea typeface="Lato Black" panose="020F0502020204030203" pitchFamily="34" charset="0"/>
                      <a:cs typeface="Lato Black" panose="020F0502020204030203" pitchFamily="34" charset="0"/>
                    </a:rPr>
                    <a:t>ANALYSIS </a:t>
                  </a:r>
                  <a:endParaRPr lang="en-IN" sz="1400">
                    <a:solidFill>
                      <a:schemeClr val="tx1"/>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125" name="Chart 124">
                  <a:extLst>
                    <a:ext uri="{FF2B5EF4-FFF2-40B4-BE49-F238E27FC236}">
                      <a16:creationId xmlns:a16="http://schemas.microsoft.com/office/drawing/2014/main" id="{ECD5E96B-546C-468B-9EBD-AE04AB1717D8}"/>
                    </a:ext>
                  </a:extLst>
                </xdr:cNvPr>
                <xdr:cNvGraphicFramePr>
                  <a:graphicFrameLocks/>
                </xdr:cNvGraphicFramePr>
              </xdr:nvGraphicFramePr>
              <xdr:xfrm>
                <a:off x="8427563" y="3874416"/>
                <a:ext cx="4873659" cy="2196446"/>
              </xdr:xfrm>
              <a:graphic>
                <a:graphicData uri="http://schemas.openxmlformats.org/drawingml/2006/chart">
                  <c:chart xmlns:c="http://schemas.openxmlformats.org/drawingml/2006/chart" xmlns:r="http://schemas.openxmlformats.org/officeDocument/2006/relationships" r:id="rId11"/>
                </a:graphicData>
              </a:graphic>
            </xdr:graphicFrame>
          </xdr:grpSp>
        </xdr:grpSp>
        <xdr:grpSp>
          <xdr:nvGrpSpPr>
            <xdr:cNvPr id="138" name="Group 137">
              <a:extLst>
                <a:ext uri="{FF2B5EF4-FFF2-40B4-BE49-F238E27FC236}">
                  <a16:creationId xmlns:a16="http://schemas.microsoft.com/office/drawing/2014/main" id="{FF2E3035-E5C2-DE18-620D-ADF0BBE0A940}"/>
                </a:ext>
              </a:extLst>
            </xdr:cNvPr>
            <xdr:cNvGrpSpPr/>
          </xdr:nvGrpSpPr>
          <xdr:grpSpPr>
            <a:xfrm>
              <a:off x="14466104" y="3327662"/>
              <a:ext cx="4687816" cy="2714921"/>
              <a:chOff x="13847977" y="3384222"/>
              <a:chExt cx="4628558" cy="2714922"/>
            </a:xfrm>
          </xdr:grpSpPr>
          <xdr:sp macro="" textlink="">
            <xdr:nvSpPr>
              <xdr:cNvPr id="116" name="Rectangle: Rounded Corners 115">
                <a:extLst>
                  <a:ext uri="{FF2B5EF4-FFF2-40B4-BE49-F238E27FC236}">
                    <a16:creationId xmlns:a16="http://schemas.microsoft.com/office/drawing/2014/main" id="{1941BDB3-9899-B7B9-1CA4-0CEF10F91E3A}"/>
                  </a:ext>
                </a:extLst>
              </xdr:cNvPr>
              <xdr:cNvSpPr/>
            </xdr:nvSpPr>
            <xdr:spPr>
              <a:xfrm>
                <a:off x="13847977" y="3384222"/>
                <a:ext cx="4619133" cy="2705492"/>
              </a:xfrm>
              <a:prstGeom prst="roundRect">
                <a:avLst>
                  <a:gd name="adj" fmla="val 4123"/>
                </a:avLst>
              </a:prstGeom>
              <a:gradFill>
                <a:gsLst>
                  <a:gs pos="100000">
                    <a:srgbClr val="A79C7D"/>
                  </a:gs>
                  <a:gs pos="3000">
                    <a:schemeClr val="bg2">
                      <a:lumMod val="74000"/>
                    </a:schemeClr>
                  </a:gs>
                  <a:gs pos="67853">
                    <a:srgbClr val="578DA2"/>
                  </a:gs>
                  <a:gs pos="18000">
                    <a:srgbClr val="91A2A9"/>
                  </a:gs>
                  <a:gs pos="10000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37" name="Group 136">
                <a:extLst>
                  <a:ext uri="{FF2B5EF4-FFF2-40B4-BE49-F238E27FC236}">
                    <a16:creationId xmlns:a16="http://schemas.microsoft.com/office/drawing/2014/main" id="{EC6875D2-B4DC-AD77-31E6-15A9399B8F02}"/>
                  </a:ext>
                </a:extLst>
              </xdr:cNvPr>
              <xdr:cNvGrpSpPr/>
            </xdr:nvGrpSpPr>
            <xdr:grpSpPr>
              <a:xfrm>
                <a:off x="13876254" y="3535055"/>
                <a:ext cx="4600281" cy="2564089"/>
                <a:chOff x="13565170" y="3421933"/>
                <a:chExt cx="4600281" cy="2564089"/>
              </a:xfrm>
            </xdr:grpSpPr>
            <xdr:sp macro="" textlink="">
              <xdr:nvSpPr>
                <xdr:cNvPr id="121" name="Rectangle: Rounded Corners 120">
                  <a:extLst>
                    <a:ext uri="{FF2B5EF4-FFF2-40B4-BE49-F238E27FC236}">
                      <a16:creationId xmlns:a16="http://schemas.microsoft.com/office/drawing/2014/main" id="{5C99C049-187F-1954-2300-C1A9B9179FD3}"/>
                    </a:ext>
                  </a:extLst>
                </xdr:cNvPr>
                <xdr:cNvSpPr/>
              </xdr:nvSpPr>
              <xdr:spPr>
                <a:xfrm>
                  <a:off x="13932817" y="3421933"/>
                  <a:ext cx="4081806" cy="348790"/>
                </a:xfrm>
                <a:prstGeom prst="roundRect">
                  <a:avLst/>
                </a:prstGeom>
                <a:gradFill>
                  <a:gsLst>
                    <a:gs pos="100000">
                      <a:srgbClr val="BCBCBC">
                        <a:lumMod val="99000"/>
                      </a:srgbClr>
                    </a:gs>
                    <a:gs pos="100000">
                      <a:srgbClr val="00B050"/>
                    </a:gs>
                    <a:gs pos="70000">
                      <a:srgbClr val="90BE8E"/>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rPr>
                    <a:t>CATEGORTY </a:t>
                  </a:r>
                  <a:r>
                    <a:rPr lang="en-IN" sz="1400" baseline="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rPr>
                    <a:t> WISE  PROFIT</a:t>
                  </a:r>
                  <a:endParaRPr lang="en-IN" sz="140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endParaRPr>
                </a:p>
              </xdr:txBody>
            </xdr:sp>
            <mc:AlternateContent xmlns:mc="http://schemas.openxmlformats.org/markup-compatibility/2006">
              <mc:Choice xmlns:cx1="http://schemas.microsoft.com/office/drawing/2015/9/8/chartex" Requires="cx1">
                <xdr:graphicFrame macro="">
                  <xdr:nvGraphicFramePr>
                    <xdr:cNvPr id="135" name="Chart 134">
                      <a:extLst>
                        <a:ext uri="{FF2B5EF4-FFF2-40B4-BE49-F238E27FC236}">
                          <a16:creationId xmlns:a16="http://schemas.microsoft.com/office/drawing/2014/main" id="{72B550E0-4965-488C-A6F3-A1E282B60A51}"/>
                        </a:ext>
                      </a:extLst>
                    </xdr:cNvPr>
                    <xdr:cNvGraphicFramePr/>
                  </xdr:nvGraphicFramePr>
                  <xdr:xfrm>
                    <a:off x="13565170" y="3761295"/>
                    <a:ext cx="4600281" cy="2224727"/>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3565170" y="3761295"/>
                      <a:ext cx="4600281" cy="222472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grpSp>
        <xdr:grpSp>
          <xdr:nvGrpSpPr>
            <xdr:cNvPr id="146" name="Group 145">
              <a:extLst>
                <a:ext uri="{FF2B5EF4-FFF2-40B4-BE49-F238E27FC236}">
                  <a16:creationId xmlns:a16="http://schemas.microsoft.com/office/drawing/2014/main" id="{6A7EADC5-8570-9842-EA37-CE3F5C38F8B9}"/>
                </a:ext>
              </a:extLst>
            </xdr:cNvPr>
            <xdr:cNvGrpSpPr/>
          </xdr:nvGrpSpPr>
          <xdr:grpSpPr>
            <a:xfrm>
              <a:off x="19323601" y="3280527"/>
              <a:ext cx="3978113" cy="2667786"/>
              <a:chOff x="19211826" y="3355942"/>
              <a:chExt cx="3959260" cy="2667786"/>
            </a:xfrm>
          </xdr:grpSpPr>
          <xdr:sp macro="" textlink="">
            <xdr:nvSpPr>
              <xdr:cNvPr id="119" name="Rectangle: Rounded Corners 118">
                <a:extLst>
                  <a:ext uri="{FF2B5EF4-FFF2-40B4-BE49-F238E27FC236}">
                    <a16:creationId xmlns:a16="http://schemas.microsoft.com/office/drawing/2014/main" id="{411FA328-72A5-8335-8F6F-8DABD3D88B7D}"/>
                  </a:ext>
                </a:extLst>
              </xdr:cNvPr>
              <xdr:cNvSpPr/>
            </xdr:nvSpPr>
            <xdr:spPr>
              <a:xfrm>
                <a:off x="19211826" y="3355942"/>
                <a:ext cx="3959260" cy="2667786"/>
              </a:xfrm>
              <a:prstGeom prst="roundRect">
                <a:avLst>
                  <a:gd name="adj" fmla="val 4123"/>
                </a:avLst>
              </a:prstGeom>
              <a:gradFill>
                <a:gsLst>
                  <a:gs pos="100000">
                    <a:srgbClr val="A79C7D"/>
                  </a:gs>
                  <a:gs pos="3000">
                    <a:schemeClr val="bg2">
                      <a:lumMod val="74000"/>
                    </a:schemeClr>
                  </a:gs>
                  <a:gs pos="67853">
                    <a:srgbClr val="578DA2"/>
                  </a:gs>
                  <a:gs pos="18000">
                    <a:srgbClr val="91A2A9"/>
                  </a:gs>
                  <a:gs pos="10000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45" name="Group 144">
                <a:extLst>
                  <a:ext uri="{FF2B5EF4-FFF2-40B4-BE49-F238E27FC236}">
                    <a16:creationId xmlns:a16="http://schemas.microsoft.com/office/drawing/2014/main" id="{7E87FCBD-4E70-C557-04CD-B6FE2A2A9977}"/>
                  </a:ext>
                </a:extLst>
              </xdr:cNvPr>
              <xdr:cNvGrpSpPr/>
            </xdr:nvGrpSpPr>
            <xdr:grpSpPr>
              <a:xfrm>
                <a:off x="19287241" y="3487918"/>
                <a:ext cx="3714159" cy="2535810"/>
                <a:chOff x="19277814" y="3337089"/>
                <a:chExt cx="3714159" cy="2535810"/>
              </a:xfrm>
            </xdr:grpSpPr>
            <xdr:sp macro="" textlink="">
              <xdr:nvSpPr>
                <xdr:cNvPr id="139" name="Rectangle: Rounded Corners 138">
                  <a:extLst>
                    <a:ext uri="{FF2B5EF4-FFF2-40B4-BE49-F238E27FC236}">
                      <a16:creationId xmlns:a16="http://schemas.microsoft.com/office/drawing/2014/main" id="{55070B4A-3796-9DF8-C7FF-3ACC14C89628}"/>
                    </a:ext>
                  </a:extLst>
                </xdr:cNvPr>
                <xdr:cNvSpPr/>
              </xdr:nvSpPr>
              <xdr:spPr>
                <a:xfrm>
                  <a:off x="19306095" y="3337089"/>
                  <a:ext cx="3629317" cy="386499"/>
                </a:xfrm>
                <a:prstGeom prst="roundRect">
                  <a:avLst/>
                </a:prstGeom>
                <a:gradFill>
                  <a:gsLst>
                    <a:gs pos="100000">
                      <a:srgbClr val="BCBCBC">
                        <a:lumMod val="99000"/>
                      </a:srgbClr>
                    </a:gs>
                    <a:gs pos="100000">
                      <a:srgbClr val="00B050"/>
                    </a:gs>
                    <a:gs pos="70000">
                      <a:srgbClr val="90BE8E"/>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chemeClr val="tx1"/>
                      </a:solidFill>
                      <a:latin typeface="Lato Black" panose="020F0502020204030203" pitchFamily="34" charset="0"/>
                      <a:ea typeface="Lato Black" panose="020F0502020204030203" pitchFamily="34" charset="0"/>
                      <a:cs typeface="Lato Black" panose="020F0502020204030203" pitchFamily="34" charset="0"/>
                    </a:rPr>
                    <a:t>CATEGORY WISE SALES SHARES</a:t>
                  </a:r>
                </a:p>
              </xdr:txBody>
            </xdr:sp>
            <xdr:graphicFrame macro="">
              <xdr:nvGraphicFramePr>
                <xdr:cNvPr id="141" name="Chart 140">
                  <a:extLst>
                    <a:ext uri="{FF2B5EF4-FFF2-40B4-BE49-F238E27FC236}">
                      <a16:creationId xmlns:a16="http://schemas.microsoft.com/office/drawing/2014/main" id="{97B03B33-F267-4167-AF60-D391AEA63AA1}"/>
                    </a:ext>
                  </a:extLst>
                </xdr:cNvPr>
                <xdr:cNvGraphicFramePr>
                  <a:graphicFrameLocks/>
                </xdr:cNvGraphicFramePr>
              </xdr:nvGraphicFramePr>
              <xdr:xfrm>
                <a:off x="19277814" y="3591613"/>
                <a:ext cx="3714159" cy="2281286"/>
              </xdr:xfrm>
              <a:graphic>
                <a:graphicData uri="http://schemas.openxmlformats.org/drawingml/2006/chart">
                  <c:chart xmlns:c="http://schemas.openxmlformats.org/drawingml/2006/chart" xmlns:r="http://schemas.openxmlformats.org/officeDocument/2006/relationships" r:id="rId13"/>
                </a:graphicData>
              </a:graphic>
            </xdr:graphicFrame>
          </xdr:grpSp>
        </xdr:grpSp>
        <xdr:grpSp>
          <xdr:nvGrpSpPr>
            <xdr:cNvPr id="155" name="Group 154">
              <a:extLst>
                <a:ext uri="{FF2B5EF4-FFF2-40B4-BE49-F238E27FC236}">
                  <a16:creationId xmlns:a16="http://schemas.microsoft.com/office/drawing/2014/main" id="{A10E8EAF-AB64-7A61-4C2D-6538E2FCBD45}"/>
                </a:ext>
              </a:extLst>
            </xdr:cNvPr>
            <xdr:cNvGrpSpPr/>
          </xdr:nvGrpSpPr>
          <xdr:grpSpPr>
            <a:xfrm>
              <a:off x="8599813" y="6146275"/>
              <a:ext cx="5328640" cy="2705493"/>
              <a:chOff x="8580958" y="6117995"/>
              <a:chExt cx="5307094" cy="2705492"/>
            </a:xfrm>
          </xdr:grpSpPr>
          <xdr:grpSp>
            <xdr:nvGrpSpPr>
              <xdr:cNvPr id="154" name="Group 153">
                <a:extLst>
                  <a:ext uri="{FF2B5EF4-FFF2-40B4-BE49-F238E27FC236}">
                    <a16:creationId xmlns:a16="http://schemas.microsoft.com/office/drawing/2014/main" id="{BAE57AEC-2DEA-533B-2813-D59A6D298003}"/>
                  </a:ext>
                </a:extLst>
              </xdr:cNvPr>
              <xdr:cNvGrpSpPr/>
            </xdr:nvGrpSpPr>
            <xdr:grpSpPr>
              <a:xfrm>
                <a:off x="8580958" y="6117995"/>
                <a:ext cx="5285872" cy="2705492"/>
                <a:chOff x="8571531" y="6136848"/>
                <a:chExt cx="5285872" cy="2705492"/>
              </a:xfrm>
            </xdr:grpSpPr>
            <xdr:sp macro="" textlink="">
              <xdr:nvSpPr>
                <xdr:cNvPr id="117" name="Rectangle: Rounded Corners 116">
                  <a:extLst>
                    <a:ext uri="{FF2B5EF4-FFF2-40B4-BE49-F238E27FC236}">
                      <a16:creationId xmlns:a16="http://schemas.microsoft.com/office/drawing/2014/main" id="{61CDD5F0-49A8-089C-F617-2A994D5D04DF}"/>
                    </a:ext>
                  </a:extLst>
                </xdr:cNvPr>
                <xdr:cNvSpPr/>
              </xdr:nvSpPr>
              <xdr:spPr>
                <a:xfrm>
                  <a:off x="8571531" y="6136848"/>
                  <a:ext cx="5285872" cy="2705492"/>
                </a:xfrm>
                <a:prstGeom prst="roundRect">
                  <a:avLst>
                    <a:gd name="adj" fmla="val 4123"/>
                  </a:avLst>
                </a:prstGeom>
                <a:gradFill>
                  <a:gsLst>
                    <a:gs pos="100000">
                      <a:srgbClr val="A79C7D"/>
                    </a:gs>
                    <a:gs pos="3000">
                      <a:schemeClr val="bg2">
                        <a:lumMod val="74000"/>
                      </a:schemeClr>
                    </a:gs>
                    <a:gs pos="67853">
                      <a:srgbClr val="578DA2"/>
                    </a:gs>
                    <a:gs pos="18000">
                      <a:srgbClr val="91A2A9"/>
                    </a:gs>
                    <a:gs pos="10000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3" name="Rectangle: Rounded Corners 122">
                  <a:extLst>
                    <a:ext uri="{FF2B5EF4-FFF2-40B4-BE49-F238E27FC236}">
                      <a16:creationId xmlns:a16="http://schemas.microsoft.com/office/drawing/2014/main" id="{26795AC9-A9A0-8019-7FE5-77AFDBD4F732}"/>
                    </a:ext>
                  </a:extLst>
                </xdr:cNvPr>
                <xdr:cNvSpPr/>
              </xdr:nvSpPr>
              <xdr:spPr>
                <a:xfrm>
                  <a:off x="8744808" y="6259400"/>
                  <a:ext cx="4591159" cy="339364"/>
                </a:xfrm>
                <a:prstGeom prst="roundRect">
                  <a:avLst/>
                </a:prstGeom>
                <a:gradFill>
                  <a:gsLst>
                    <a:gs pos="100000">
                      <a:srgbClr val="BCBCBC">
                        <a:lumMod val="99000"/>
                      </a:srgbClr>
                    </a:gs>
                    <a:gs pos="100000">
                      <a:srgbClr val="00B050"/>
                    </a:gs>
                    <a:gs pos="70000">
                      <a:srgbClr val="90BE8E"/>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tx1"/>
                      </a:solidFill>
                      <a:latin typeface="Lato Black" panose="020F0502020204030203" pitchFamily="34" charset="0"/>
                      <a:ea typeface="Lato Black" panose="020F0502020204030203" pitchFamily="34" charset="0"/>
                      <a:cs typeface="Lato Black" panose="020F0502020204030203" pitchFamily="34" charset="0"/>
                    </a:rPr>
                    <a:t>STATE  WISE  SALES</a:t>
                  </a:r>
                </a:p>
              </xdr:txBody>
            </xdr:sp>
          </xdr:grpSp>
          <mc:AlternateContent xmlns:mc="http://schemas.openxmlformats.org/markup-compatibility/2006">
            <mc:Choice xmlns:cx4="http://schemas.microsoft.com/office/drawing/2016/5/10/chartex" Requires="cx4">
              <xdr:graphicFrame macro="">
                <xdr:nvGraphicFramePr>
                  <xdr:cNvPr id="143" name="Chart 142">
                    <a:extLst>
                      <a:ext uri="{FF2B5EF4-FFF2-40B4-BE49-F238E27FC236}">
                        <a16:creationId xmlns:a16="http://schemas.microsoft.com/office/drawing/2014/main" id="{D01858D9-7E58-4AEA-A640-10C4A8D84EBE}"/>
                      </a:ext>
                    </a:extLst>
                  </xdr:cNvPr>
                  <xdr:cNvGraphicFramePr/>
                </xdr:nvGraphicFramePr>
                <xdr:xfrm>
                  <a:off x="8672659" y="6561055"/>
                  <a:ext cx="5215393" cy="2130459"/>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8672659" y="6561055"/>
                    <a:ext cx="5215393" cy="213045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grpSp>
          <xdr:nvGrpSpPr>
            <xdr:cNvPr id="156" name="Group 155">
              <a:extLst>
                <a:ext uri="{FF2B5EF4-FFF2-40B4-BE49-F238E27FC236}">
                  <a16:creationId xmlns:a16="http://schemas.microsoft.com/office/drawing/2014/main" id="{63F602F7-A3C6-F3FA-BF45-E93559DE88E0}"/>
                </a:ext>
              </a:extLst>
            </xdr:cNvPr>
            <xdr:cNvGrpSpPr/>
          </xdr:nvGrpSpPr>
          <xdr:grpSpPr>
            <a:xfrm>
              <a:off x="14079604" y="6146274"/>
              <a:ext cx="4656844" cy="2686642"/>
              <a:chOff x="14074218" y="6174555"/>
              <a:chExt cx="4637989" cy="2686641"/>
            </a:xfrm>
          </xdr:grpSpPr>
          <xdr:sp macro="" textlink="">
            <xdr:nvSpPr>
              <xdr:cNvPr id="120" name="Rectangle: Rounded Corners 119">
                <a:extLst>
                  <a:ext uri="{FF2B5EF4-FFF2-40B4-BE49-F238E27FC236}">
                    <a16:creationId xmlns:a16="http://schemas.microsoft.com/office/drawing/2014/main" id="{623C386E-4B87-BC97-F401-9A3EB09E1382}"/>
                  </a:ext>
                </a:extLst>
              </xdr:cNvPr>
              <xdr:cNvSpPr/>
            </xdr:nvSpPr>
            <xdr:spPr>
              <a:xfrm>
                <a:off x="14074220" y="6174555"/>
                <a:ext cx="4637987" cy="2686641"/>
              </a:xfrm>
              <a:prstGeom prst="roundRect">
                <a:avLst>
                  <a:gd name="adj" fmla="val 4123"/>
                </a:avLst>
              </a:prstGeom>
              <a:gradFill>
                <a:gsLst>
                  <a:gs pos="100000">
                    <a:srgbClr val="A79C7D"/>
                  </a:gs>
                  <a:gs pos="3000">
                    <a:schemeClr val="bg2">
                      <a:lumMod val="74000"/>
                    </a:schemeClr>
                  </a:gs>
                  <a:gs pos="67853">
                    <a:srgbClr val="578DA2"/>
                  </a:gs>
                  <a:gs pos="18000">
                    <a:srgbClr val="91A2A9"/>
                  </a:gs>
                  <a:gs pos="100000">
                    <a:schemeClr val="accent5">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49" name="Group 148">
                <a:extLst>
                  <a:ext uri="{FF2B5EF4-FFF2-40B4-BE49-F238E27FC236}">
                    <a16:creationId xmlns:a16="http://schemas.microsoft.com/office/drawing/2014/main" id="{42A747F5-B91D-69F1-3387-0A0E7ACD2D09}"/>
                  </a:ext>
                </a:extLst>
              </xdr:cNvPr>
              <xdr:cNvGrpSpPr/>
            </xdr:nvGrpSpPr>
            <xdr:grpSpPr>
              <a:xfrm>
                <a:off x="14074218" y="6278251"/>
                <a:ext cx="4355183" cy="2564091"/>
                <a:chOff x="14225047" y="6287678"/>
                <a:chExt cx="4355183" cy="2564091"/>
              </a:xfrm>
            </xdr:grpSpPr>
            <xdr:sp macro="" textlink="">
              <xdr:nvSpPr>
                <xdr:cNvPr id="122" name="Rectangle: Rounded Corners 121">
                  <a:extLst>
                    <a:ext uri="{FF2B5EF4-FFF2-40B4-BE49-F238E27FC236}">
                      <a16:creationId xmlns:a16="http://schemas.microsoft.com/office/drawing/2014/main" id="{B6A09444-A81C-5735-9B74-81B92421DF4D}"/>
                    </a:ext>
                  </a:extLst>
                </xdr:cNvPr>
                <xdr:cNvSpPr/>
              </xdr:nvSpPr>
              <xdr:spPr>
                <a:xfrm>
                  <a:off x="14545558" y="6287678"/>
                  <a:ext cx="3657600" cy="320513"/>
                </a:xfrm>
                <a:prstGeom prst="roundRect">
                  <a:avLst/>
                </a:prstGeom>
                <a:gradFill>
                  <a:gsLst>
                    <a:gs pos="100000">
                      <a:srgbClr val="BCBCBC">
                        <a:lumMod val="99000"/>
                      </a:srgbClr>
                    </a:gs>
                    <a:gs pos="100000">
                      <a:srgbClr val="00B050"/>
                    </a:gs>
                    <a:gs pos="70000">
                      <a:srgbClr val="90BE8E"/>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tx1"/>
                      </a:solidFill>
                      <a:latin typeface="Lato Black" panose="020F0502020204030203" pitchFamily="34" charset="0"/>
                      <a:ea typeface="Lato Black" panose="020F0502020204030203" pitchFamily="34" charset="0"/>
                      <a:cs typeface="Lato Black" panose="020F0502020204030203" pitchFamily="34" charset="0"/>
                    </a:rPr>
                    <a:t>TOP5 </a:t>
                  </a:r>
                  <a:r>
                    <a:rPr lang="en-US" sz="1400">
                      <a:solidFill>
                        <a:schemeClr val="tx1"/>
                      </a:solidFill>
                      <a:latin typeface="Lato Black" panose="020F0502020204030203" pitchFamily="34" charset="0"/>
                      <a:ea typeface="Lato Black" panose="020F0502020204030203" pitchFamily="34" charset="0"/>
                      <a:cs typeface="Lato Black" panose="020F0502020204030203" pitchFamily="34" charset="0"/>
                    </a:rPr>
                    <a:t>SUBCATEGORIES</a:t>
                  </a:r>
                  <a:r>
                    <a:rPr lang="en-US" sz="1400" baseline="0">
                      <a:solidFill>
                        <a:schemeClr val="tx1"/>
                      </a:solidFill>
                      <a:latin typeface="Lato Black" panose="020F0502020204030203" pitchFamily="34" charset="0"/>
                      <a:ea typeface="Lato Black" panose="020F0502020204030203" pitchFamily="34" charset="0"/>
                      <a:cs typeface="Lato Black" panose="020F0502020204030203" pitchFamily="34" charset="0"/>
                    </a:rPr>
                    <a:t> BY SALES</a:t>
                  </a:r>
                  <a:endParaRPr lang="en-IN" sz="1400">
                    <a:solidFill>
                      <a:schemeClr val="tx1"/>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144" name="Chart 143">
                  <a:extLst>
                    <a:ext uri="{FF2B5EF4-FFF2-40B4-BE49-F238E27FC236}">
                      <a16:creationId xmlns:a16="http://schemas.microsoft.com/office/drawing/2014/main" id="{70F2525F-4134-4905-BD87-D311B3EDF540}"/>
                    </a:ext>
                  </a:extLst>
                </xdr:cNvPr>
                <xdr:cNvGraphicFramePr>
                  <a:graphicFrameLocks/>
                </xdr:cNvGraphicFramePr>
              </xdr:nvGraphicFramePr>
              <xdr:xfrm>
                <a:off x="14225047" y="6617616"/>
                <a:ext cx="4355183" cy="2234153"/>
              </xdr:xfrm>
              <a:graphic>
                <a:graphicData uri="http://schemas.openxmlformats.org/drawingml/2006/chart">
                  <c:chart xmlns:c="http://schemas.openxmlformats.org/drawingml/2006/chart" xmlns:r="http://schemas.openxmlformats.org/officeDocument/2006/relationships" r:id="rId15"/>
                </a:graphicData>
              </a:graphic>
            </xdr:graphicFrame>
          </xdr:grpSp>
        </xdr:grpSp>
      </xdr:grpSp>
      <xdr:grpSp>
        <xdr:nvGrpSpPr>
          <xdr:cNvPr id="15" name="Group 14">
            <a:extLst>
              <a:ext uri="{FF2B5EF4-FFF2-40B4-BE49-F238E27FC236}">
                <a16:creationId xmlns:a16="http://schemas.microsoft.com/office/drawing/2014/main" id="{FA077E99-08DF-ED69-217A-9644F9424CE7}"/>
              </a:ext>
            </a:extLst>
          </xdr:cNvPr>
          <xdr:cNvGrpSpPr/>
        </xdr:nvGrpSpPr>
        <xdr:grpSpPr>
          <a:xfrm>
            <a:off x="18739588" y="6262540"/>
            <a:ext cx="4321067" cy="2696067"/>
            <a:chOff x="18670458" y="6249971"/>
            <a:chExt cx="4371344" cy="2696067"/>
          </a:xfrm>
        </xdr:grpSpPr>
        <xdr:grpSp>
          <xdr:nvGrpSpPr>
            <xdr:cNvPr id="13" name="Group 12">
              <a:extLst>
                <a:ext uri="{FF2B5EF4-FFF2-40B4-BE49-F238E27FC236}">
                  <a16:creationId xmlns:a16="http://schemas.microsoft.com/office/drawing/2014/main" id="{65BE1830-8F40-B24B-BE88-850C334CAB7E}"/>
                </a:ext>
              </a:extLst>
            </xdr:cNvPr>
            <xdr:cNvGrpSpPr/>
          </xdr:nvGrpSpPr>
          <xdr:grpSpPr>
            <a:xfrm>
              <a:off x="18670458" y="6249971"/>
              <a:ext cx="4371344" cy="2696067"/>
              <a:chOff x="18751260" y="6142235"/>
              <a:chExt cx="4392890" cy="2696067"/>
            </a:xfrm>
          </xdr:grpSpPr>
          <xdr:sp macro="" textlink="">
            <xdr:nvSpPr>
              <xdr:cNvPr id="118" name="Rectangle: Rounded Corners 117">
                <a:extLst>
                  <a:ext uri="{FF2B5EF4-FFF2-40B4-BE49-F238E27FC236}">
                    <a16:creationId xmlns:a16="http://schemas.microsoft.com/office/drawing/2014/main" id="{F9A866E7-EC42-8074-261F-BB2A58E3C5E0}"/>
                  </a:ext>
                </a:extLst>
              </xdr:cNvPr>
              <xdr:cNvSpPr/>
            </xdr:nvSpPr>
            <xdr:spPr>
              <a:xfrm>
                <a:off x="18751260" y="6142235"/>
                <a:ext cx="4392890" cy="2696067"/>
              </a:xfrm>
              <a:prstGeom prst="roundRect">
                <a:avLst>
                  <a:gd name="adj" fmla="val 4123"/>
                </a:avLst>
              </a:prstGeom>
              <a:gradFill flip="none" rotWithShape="1">
                <a:gsLst>
                  <a:gs pos="100000">
                    <a:srgbClr val="A79C7D"/>
                  </a:gs>
                  <a:gs pos="3000">
                    <a:schemeClr val="bg2">
                      <a:lumMod val="74000"/>
                    </a:schemeClr>
                  </a:gs>
                  <a:gs pos="67853">
                    <a:srgbClr val="578DA2"/>
                  </a:gs>
                  <a:gs pos="18000">
                    <a:srgbClr val="91A2A9"/>
                  </a:gs>
                  <a:gs pos="100000">
                    <a:schemeClr val="accent5">
                      <a:lumMod val="60000"/>
                      <a:lumOff val="4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216000" tIns="432000" rIns="252000" rtlCol="0" anchor="t"/>
              <a:lstStyle/>
              <a:p>
                <a:pPr algn="l"/>
                <a:endParaRPr lang="en-IN" sz="1100"/>
              </a:p>
            </xdr:txBody>
          </xdr:sp>
          <xdr:sp macro="" textlink="">
            <xdr:nvSpPr>
              <xdr:cNvPr id="153" name="Rectangle: Rounded Corners 152">
                <a:extLst>
                  <a:ext uri="{FF2B5EF4-FFF2-40B4-BE49-F238E27FC236}">
                    <a16:creationId xmlns:a16="http://schemas.microsoft.com/office/drawing/2014/main" id="{48FB3B6F-5682-089F-202C-741F21E2C56B}"/>
                  </a:ext>
                </a:extLst>
              </xdr:cNvPr>
              <xdr:cNvSpPr/>
            </xdr:nvSpPr>
            <xdr:spPr>
              <a:xfrm>
                <a:off x="19304749" y="6278253"/>
                <a:ext cx="3306114" cy="339364"/>
              </a:xfrm>
              <a:prstGeom prst="roundRect">
                <a:avLst/>
              </a:prstGeom>
              <a:gradFill>
                <a:gsLst>
                  <a:gs pos="100000">
                    <a:srgbClr val="BCBCBC">
                      <a:lumMod val="99000"/>
                    </a:srgbClr>
                  </a:gs>
                  <a:gs pos="100000">
                    <a:srgbClr val="00B050"/>
                  </a:gs>
                  <a:gs pos="70000">
                    <a:srgbClr val="90BE8E"/>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tx1"/>
                    </a:solidFill>
                    <a:latin typeface="Lato Black" panose="020F0502020204030203" pitchFamily="34" charset="0"/>
                    <a:ea typeface="Lato Black" panose="020F0502020204030203" pitchFamily="34" charset="0"/>
                    <a:cs typeface="Lato Black" panose="020F0502020204030203" pitchFamily="34" charset="0"/>
                  </a:rPr>
                  <a:t>FILTERS</a:t>
                </a:r>
              </a:p>
            </xdr:txBody>
          </xdr:sp>
          <mc:AlternateContent xmlns:mc="http://schemas.openxmlformats.org/markup-compatibility/2006" xmlns:a14="http://schemas.microsoft.com/office/drawing/2010/main">
            <mc:Choice Requires="a14">
              <xdr:graphicFrame macro="">
                <xdr:nvGraphicFramePr>
                  <xdr:cNvPr id="2" name="Segment 1">
                    <a:extLst>
                      <a:ext uri="{FF2B5EF4-FFF2-40B4-BE49-F238E27FC236}">
                        <a16:creationId xmlns:a16="http://schemas.microsoft.com/office/drawing/2014/main" id="{9592E21B-17C8-4A83-A015-11169BC5259C}"/>
                      </a:ext>
                    </a:extLst>
                  </xdr:cNvPr>
                  <xdr:cNvGraphicFramePr/>
                </xdr:nvGraphicFramePr>
                <xdr:xfrm>
                  <a:off x="18974811" y="6872139"/>
                  <a:ext cx="1296858" cy="1743959"/>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20246871" y="15464745"/>
                    <a:ext cx="1298457" cy="1795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B516514B-8342-4271-B310-667ECBFDB01C}"/>
                      </a:ext>
                    </a:extLst>
                  </xdr:cNvPr>
                  <xdr:cNvGraphicFramePr/>
                </xdr:nvGraphicFramePr>
                <xdr:xfrm>
                  <a:off x="20328230" y="6853286"/>
                  <a:ext cx="1428834" cy="1791093"/>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1601958" y="15445339"/>
                    <a:ext cx="1430596" cy="1843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xmlns:a14="http://schemas.microsoft.com/office/drawing/2010/main">
          <mc:Choice Requires="a14">
            <xdr:graphicFrame macro="">
              <xdr:nvGraphicFramePr>
                <xdr:cNvPr id="9" name="year 2">
                  <a:extLst>
                    <a:ext uri="{FF2B5EF4-FFF2-40B4-BE49-F238E27FC236}">
                      <a16:creationId xmlns:a16="http://schemas.microsoft.com/office/drawing/2014/main" id="{A3F39B17-5B97-40C6-BF84-CD49194C73E1}"/>
                    </a:ext>
                  </a:extLst>
                </xdr:cNvPr>
                <xdr:cNvGraphicFramePr/>
              </xdr:nvGraphicFramePr>
              <xdr:xfrm>
                <a:off x="21681649" y="6975834"/>
                <a:ext cx="1298510" cy="1750693"/>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23052808" y="15460586"/>
                  <a:ext cx="1306519" cy="1802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16.635584837961" createdVersion="8" refreshedVersion="8" minRefreshableVersion="3" recordCount="800" xr:uid="{F9154375-1FF0-40E9-A34C-FB9241613EC6}">
  <cacheSource type="worksheet">
    <worksheetSource name="sales"/>
  </cacheSource>
  <cacheFields count="25">
    <cacheField name="Order_ID" numFmtId="0">
      <sharedItems/>
    </cacheField>
    <cacheField name="Date" numFmtId="0">
      <sharedItems containsDate="1" containsMixedTypes="1" minDate="2014-01-07T00:00:00" maxDate="2017-11-10T00:00:00" count="259">
        <s v="6/17/2016"/>
        <d v="2017-10-09T00:00:00"/>
        <s v="3/20/2017"/>
        <s v="9/26/2017"/>
        <s v="8/16/2015"/>
        <s v="10/13/2016"/>
        <d v="2014-03-08T00:00:00"/>
        <s v="8/21/2015"/>
        <s v="10/30/2016"/>
        <s v="12/14/2014"/>
        <s v="9/20/2017"/>
        <d v="2016-05-09T00:00:00"/>
        <d v="2017-03-06T00:00:00"/>
        <s v="7/22/2016"/>
        <s v="8/22/2014"/>
        <s v="9/30/2017"/>
        <s v="9/13/2014"/>
        <s v="11/18/2017"/>
        <d v="2017-09-09T00:00:00"/>
        <d v="2015-05-09T00:00:00"/>
        <d v="2015-06-01T00:00:00"/>
        <s v="7/18/2016"/>
        <s v="12/14/2015"/>
        <s v="9/17/2016"/>
        <s v="10/30/2017"/>
        <d v="2016-11-12T00:00:00"/>
        <s v="12/24/2015"/>
        <s v="10/31/2015"/>
        <d v="2017-04-09T00:00:00"/>
        <s v="4/17/2017"/>
        <s v="6/28/2015"/>
        <s v="11/21/2017"/>
        <d v="2017-02-12T00:00:00"/>
        <s v="12/30/2016"/>
        <s v="5/30/2016"/>
        <d v="2016-01-12T00:00:00"/>
        <s v="1/14/2017"/>
        <d v="2015-08-08T00:00:00"/>
        <s v="2/23/2014"/>
        <s v="10/19/2017"/>
        <s v="9/14/2017"/>
        <s v="8/17/2017"/>
        <d v="2016-02-09T00:00:00"/>
        <s v="9/28/2017"/>
        <d v="2015-08-11T00:00:00"/>
        <d v="2014-11-11T00:00:00"/>
        <d v="2017-05-10T00:00:00"/>
        <s v="8/26/2016"/>
        <s v="11/16/2016"/>
        <s v="7/20/2014"/>
        <s v="6/17/2017"/>
        <s v="3/17/2014"/>
        <s v="8/27/2014"/>
        <d v="2015-03-05T00:00:00"/>
        <d v="2017-05-12T00:00:00"/>
        <s v="8/27/2016"/>
        <s v="11/14/2015"/>
        <s v="1/30/2017"/>
        <d v="2017-01-12T00:00:00"/>
        <d v="2015-09-11T00:00:00"/>
        <s v="3/28/2017"/>
        <s v="10/21/2016"/>
        <s v="3/20/2016"/>
        <d v="2014-11-07T00:00:00"/>
        <s v="4/20/2015"/>
        <d v="2016-08-04T00:00:00"/>
        <d v="2017-05-11T00:00:00"/>
        <s v="4/26/2014"/>
        <d v="2014-11-08T00:00:00"/>
        <s v="2/15/2015"/>
        <s v="8/29/2014"/>
        <s v="3/17/2017"/>
        <d v="2016-02-06T00:00:00"/>
        <d v="2015-01-10T00:00:00"/>
        <s v="10/15/2017"/>
        <d v="2016-03-11T00:00:00"/>
        <s v="1/23/2015"/>
        <s v="12/18/2016"/>
        <s v="11/24/2014"/>
        <s v="4/25/2017"/>
        <s v="12/25/2017"/>
        <s v="4/23/2017"/>
        <d v="2015-12-11T00:00:00"/>
        <d v="2014-04-08T00:00:00"/>
        <s v="8/29/2017"/>
        <s v="9/14/2015"/>
        <s v="12/19/2014"/>
        <d v="2016-12-04T00:00:00"/>
        <d v="2015-10-04T00:00:00"/>
        <d v="2014-01-07T00:00:00"/>
        <s v="10/23/2016"/>
        <d v="2017-07-08T00:00:00"/>
        <s v="12/30/2017"/>
        <s v="11/17/2017"/>
        <s v="4/25/2015"/>
        <s v="12/29/2014"/>
        <s v="12/29/2017"/>
        <s v="1/20/2014"/>
        <s v="5/25/2016"/>
        <s v="3/18/2017"/>
        <d v="2015-08-05T00:00:00"/>
        <d v="2017-11-09T00:00:00"/>
        <d v="2014-06-04T00:00:00"/>
        <d v="2016-11-01T00:00:00"/>
        <d v="2016-08-03T00:00:00"/>
        <s v="5/20/2016"/>
        <s v="3/23/2017"/>
        <s v="2/17/2017"/>
        <s v="7/17/2017"/>
        <d v="2014-07-09T00:00:00"/>
        <s v="12/16/2017"/>
        <s v="4/21/2015"/>
        <d v="2017-02-10T00:00:00"/>
        <d v="2015-05-12T00:00:00"/>
        <s v="8/15/2014"/>
        <d v="2014-05-12T00:00:00"/>
        <s v="2/26/2017"/>
        <s v="11/18/2014"/>
        <s v="8/21/2017"/>
        <s v="9/14/2014"/>
        <d v="2014-06-12T00:00:00"/>
        <s v="3/22/2015"/>
        <s v="10/20/2016"/>
        <d v="2014-09-09T00:00:00"/>
        <s v="11/25/2014"/>
        <s v="8/27/2017"/>
        <d v="2014-03-12T00:00:00"/>
        <d v="2016-02-12T00:00:00"/>
        <s v="7/15/2017"/>
        <d v="2017-06-03T00:00:00"/>
        <s v="5/16/2016"/>
        <d v="2016-06-10T00:00:00"/>
        <d v="2015-08-09T00:00:00"/>
        <d v="2015-02-01T00:00:00"/>
        <d v="2017-10-06T00:00:00"/>
        <s v="9/19/2017"/>
        <s v="12/14/2017"/>
        <s v="5/28/2016"/>
        <d v="2015-07-03T00:00:00"/>
        <s v="4/30/2017"/>
        <d v="2016-01-11T00:00:00"/>
        <s v="4/22/2016"/>
        <s v="1/17/2016"/>
        <d v="2016-11-08T00:00:00"/>
        <s v="7/26/2014"/>
        <s v="12/24/2016"/>
        <s v="4/30/2015"/>
        <s v="9/29/2017"/>
        <s v="9/21/2015"/>
        <s v="11/25/2017"/>
        <d v="2017-10-12T00:00:00"/>
        <s v="12/13/2015"/>
        <s v="4/28/2016"/>
        <s v="6/18/2017"/>
        <s v="12/22/2017"/>
        <s v="5/25/2015"/>
        <s v="4/27/2017"/>
        <s v="6/15/2017"/>
        <s v="9/17/2014"/>
        <s v="8/13/2017"/>
        <d v="2015-10-10T00:00:00"/>
        <d v="2014-11-10T00:00:00"/>
        <s v="11/20/2017"/>
        <s v="12/28/2017"/>
        <s v="1/28/2017"/>
        <d v="2017-07-12T00:00:00"/>
        <s v="11/16/2017"/>
        <s v="10/28/2016"/>
        <d v="2014-02-11T00:00:00"/>
        <s v="11/27/2017"/>
        <s v="11/20/2016"/>
        <s v="3/14/2016"/>
        <d v="2015-02-10T00:00:00"/>
        <d v="2015-06-09T00:00:00"/>
        <d v="2015-11-04T00:00:00"/>
        <s v="12/18/2017"/>
        <s v="5/22/2017"/>
        <s v="3/31/2016"/>
        <d v="2014-10-10T00:00:00"/>
        <d v="2017-02-09T00:00:00"/>
        <s v="5/23/2015"/>
        <s v="5/22/2014"/>
        <s v="9/20/2014"/>
        <d v="2016-09-05T00:00:00"/>
        <s v="4/18/2015"/>
        <d v="2017-07-09T00:00:00"/>
        <s v="11/27/2016"/>
        <s v="11/24/2017"/>
        <d v="2015-01-12T00:00:00"/>
        <s v="11/17/2016"/>
        <s v="5/18/2017"/>
        <s v="12/30/2015"/>
        <d v="2014-01-09T00:00:00"/>
        <s v="11/14/2017"/>
        <d v="2015-11-12T00:00:00"/>
        <d v="2016-10-01T00:00:00"/>
        <d v="2017-07-11T00:00:00"/>
        <d v="2014-07-11T00:00:00"/>
        <s v="6/24/2016"/>
        <d v="2017-08-12T00:00:00"/>
        <s v="9/23/2017"/>
        <s v="5/26/2014"/>
        <d v="2014-07-07T00:00:00"/>
        <d v="2017-04-12T00:00:00"/>
        <s v="1/14/2016"/>
        <s v="2/22/2015"/>
        <s v="12/21/2015"/>
        <s v="5/19/2016"/>
        <s v="4/23/2016"/>
        <s v="6/25/2016"/>
        <d v="2016-04-02T00:00:00"/>
        <d v="2015-05-01T00:00:00"/>
        <d v="2016-05-11T00:00:00"/>
        <d v="2017-02-03T00:00:00"/>
        <d v="2015-11-11T00:00:00"/>
        <s v="1/17/2015"/>
        <d v="2017-11-02T00:00:00"/>
        <s v="5/19/2017"/>
        <s v="12/25/2015"/>
        <s v="5/28/2014"/>
        <d v="2015-06-12T00:00:00"/>
        <d v="2016-03-03T00:00:00"/>
        <s v="11/20/2015"/>
        <s v="9/16/2016"/>
        <s v="2/27/2015"/>
        <s v="8/31/2017"/>
        <s v="10/24/2016"/>
        <d v="2017-11-07T00:00:00"/>
        <d v="2016-10-07T00:00:00"/>
        <d v="2015-12-12T00:00:00"/>
        <s v="7/21/2017"/>
        <s v="3/22/2016"/>
        <s v="11/25/2016"/>
        <s v="5/23/2017"/>
        <d v="2015-06-07T00:00:00"/>
        <d v="2017-03-03T00:00:00"/>
        <s v="9/15/2017"/>
        <d v="2016-12-06T00:00:00"/>
        <s v="11/21/2016"/>
        <s v="6/29/2017"/>
        <d v="2017-03-09T00:00:00"/>
        <s v="10/27/2016"/>
        <s v="10/15/2015"/>
        <s v="11/27/2015"/>
        <s v="11/16/2015"/>
        <s v="10/19/2014"/>
        <s v="7/14/2016"/>
        <s v="4/14/2016"/>
        <s v="12/20/2014"/>
        <d v="2014-03-06T00:00:00"/>
        <d v="2017-03-07T00:00:00"/>
        <s v="6/25/2014"/>
        <d v="2017-09-07T00:00:00"/>
        <s v="10/24/2015"/>
        <s v="12/25/2016"/>
        <s v="5/18/2014"/>
        <s v="3/18/2014"/>
        <s v="12/19/2017"/>
        <s v="10/31/2014"/>
      </sharedItems>
    </cacheField>
    <cacheField name="Ship_Date" numFmtId="0">
      <sharedItems containsDate="1" containsMixedTypes="1" minDate="2014-01-06T00:00:00" maxDate="2018-03-02T00:00:00"/>
    </cacheField>
    <cacheField name="Ship_Mode" numFmtId="0">
      <sharedItems/>
    </cacheField>
    <cacheField name="Segment" numFmtId="0">
      <sharedItems count="3">
        <s v="Consumer"/>
        <s v="Home Office"/>
        <s v="Corporate"/>
      </sharedItems>
    </cacheField>
    <cacheField name="Country" numFmtId="0">
      <sharedItems count="1">
        <s v="United States"/>
      </sharedItems>
    </cacheField>
    <cacheField name="City" numFmtId="0">
      <sharedItems/>
    </cacheField>
    <cacheField name="State" numFmtId="0">
      <sharedItems count="36">
        <s v="New York"/>
        <s v="Georgia"/>
        <s v="Indiana"/>
        <s v="Oregon"/>
        <s v="Arizona"/>
        <s v="California"/>
        <s v="Colorado"/>
        <s v="Illinois"/>
        <s v="Maryland"/>
        <s v="Ohio"/>
        <s v="Washington"/>
        <s v="Wisconsin"/>
        <s v="Pennsylvania"/>
        <s v="Minnesota"/>
        <s v="Massachusetts"/>
        <s v="Tennessee"/>
        <s v="Texas"/>
        <s v="Utah"/>
        <s v="Mississippi"/>
        <s v="Montana"/>
        <s v="Michigan"/>
        <s v="Florida"/>
        <s v="Kentucky"/>
        <s v="Missouri"/>
        <s v="Delaware"/>
        <s v="Oklahoma"/>
        <s v="Virginia"/>
        <s v="North Carolina"/>
        <s v="New Hampshire"/>
        <s v="Nebraska"/>
        <s v="New Mexico"/>
        <s v="New Jersey"/>
        <s v="Alabama"/>
        <s v="Rhode Island"/>
        <s v="Idaho"/>
        <s v="Louisiana"/>
      </sharedItems>
    </cacheField>
    <cacheField name="Postal_Code" numFmtId="0">
      <sharedItems containsSemiMixedTypes="0" containsString="0" containsNumber="1" containsInteger="1" minValue="1852" maxValue="99207"/>
    </cacheField>
    <cacheField name="Region" numFmtId="0">
      <sharedItems count="4">
        <s v="East"/>
        <s v="South"/>
        <s v="Central"/>
        <s v="West"/>
      </sharedItems>
    </cacheField>
    <cacheField name="Product_ID" numFmtId="0">
      <sharedItems/>
    </cacheField>
    <cacheField name="Category" numFmtId="0">
      <sharedItems count="3">
        <s v="Office Supplies"/>
        <s v="Furniture"/>
        <s v="Technology"/>
      </sharedItems>
    </cacheField>
    <cacheField name="Sub_Category" numFmtId="0">
      <sharedItems count="17">
        <s v="Art"/>
        <s v="Binders"/>
        <s v="Furnishings"/>
        <s v="Fasteners"/>
        <s v="Appliances"/>
        <s v="Paper"/>
        <s v="Labels"/>
        <s v="Phones"/>
        <s v="Supplies"/>
        <s v="Envelopes"/>
        <s v="Accessories"/>
        <s v="Storage"/>
        <s v="Tables"/>
        <s v="Chairs"/>
        <s v="Bookcases"/>
        <s v="Machines"/>
        <s v="Copiers"/>
      </sharedItems>
    </cacheField>
    <cacheField name="Product_Name" numFmtId="0">
      <sharedItems/>
    </cacheField>
    <cacheField name="Sales" numFmtId="165">
      <sharedItems containsSemiMixedTypes="0" containsString="0" containsNumber="1" minValue="1.68" maxValue="13999.96" count="724">
        <n v="1.68"/>
        <n v="2.78"/>
        <n v="2.91"/>
        <n v="2.2200000000000002"/>
        <n v="2.2999999999999998"/>
        <n v="4.0199999999999996"/>
        <n v="2.6"/>
        <n v="4.28"/>
        <n v="3.62"/>
        <n v="2.9"/>
        <n v="4.3600000000000003"/>
        <n v="3.91"/>
        <n v="5.4"/>
        <n v="3.89"/>
        <n v="5.7"/>
        <n v="5.82"/>
        <n v="4.67"/>
        <n v="6.16"/>
        <n v="5.04"/>
        <n v="1.94"/>
        <n v="1.87"/>
        <n v="6.48"/>
        <n v="7.42"/>
        <n v="5.87"/>
        <n v="5.58"/>
        <n v="5.56"/>
        <n v="7.38"/>
        <n v="5.9"/>
        <n v="6.38"/>
        <n v="2.38"/>
        <n v="4.7"/>
        <n v="2.5099999999999998"/>
        <n v="6.61"/>
        <n v="7.28"/>
        <n v="6.94"/>
        <n v="8.9600000000000009"/>
        <n v="8.56"/>
        <n v="7.31"/>
        <n v="9.24"/>
        <n v="7.3"/>
        <n v="7.99"/>
        <n v="10.23"/>
        <n v="3.04"/>
        <n v="9.02"/>
        <n v="8.32"/>
        <n v="8.6999999999999993"/>
        <n v="11.56"/>
        <n v="11.76"/>
        <n v="11.43"/>
        <n v="8.82"/>
        <n v="9.3000000000000007"/>
        <n v="8.6199999999999992"/>
        <n v="12.32"/>
        <n v="11.68"/>
        <n v="8.7200000000000006"/>
        <n v="10.130000000000001"/>
        <n v="12.24"/>
        <n v="11.96"/>
        <n v="12.96"/>
        <n v="12.39"/>
        <n v="10.37"/>
        <n v="12.6"/>
        <n v="12.35"/>
        <n v="13.36"/>
        <n v="12.74"/>
        <n v="10.27"/>
        <n v="11.23"/>
        <n v="10.9"/>
        <n v="11.52"/>
        <n v="13.76"/>
        <n v="2.99"/>
        <n v="14.73"/>
        <n v="14.56"/>
        <n v="4.16"/>
        <n v="14.62"/>
        <n v="12.22"/>
        <n v="11.78"/>
        <n v="11.65"/>
        <n v="12.1"/>
        <n v="13.98"/>
        <n v="15.96"/>
        <n v="14.9"/>
        <n v="4.5"/>
        <n v="8.9"/>
        <n v="3.17"/>
        <n v="11.66"/>
        <n v="16"/>
        <n v="4.66"/>
        <n v="13.18"/>
        <n v="3.24"/>
        <n v="4.8099999999999996"/>
        <n v="13.21"/>
        <n v="15.7"/>
        <n v="14.67"/>
        <n v="14.19"/>
        <n v="5.18"/>
        <n v="17.05"/>
        <n v="13.92"/>
        <n v="5.24"/>
        <n v="13.9"/>
        <n v="13.94"/>
        <n v="17.45"/>
        <n v="14.35"/>
        <n v="19.600000000000001"/>
        <n v="19.36"/>
        <n v="19.399999999999999"/>
        <n v="19.440000000000001"/>
        <n v="15.55"/>
        <n v="19.920000000000002"/>
        <n v="15.42"/>
        <n v="20.04"/>
        <n v="5.72"/>
        <n v="5.97"/>
        <n v="15.92"/>
        <n v="10.56"/>
        <n v="19.98"/>
        <n v="15.94"/>
        <n v="20.56"/>
        <n v="4.43"/>
        <n v="18.96"/>
        <n v="21.3"/>
        <n v="17.46"/>
        <n v="22.68"/>
        <n v="17.86"/>
        <n v="21.12"/>
        <n v="18.690000000000001"/>
        <n v="23.36"/>
        <n v="18.34"/>
        <n v="22.92"/>
        <n v="15.8"/>
        <n v="23.04"/>
        <n v="17.47"/>
        <n v="23.12"/>
        <n v="21.98"/>
        <n v="16.399999999999999"/>
        <n v="17.12"/>
        <n v="22.96"/>
        <n v="23.92"/>
        <n v="16.989999999999998"/>
        <n v="4.5999999999999996"/>
        <n v="22.66"/>
        <n v="18.39"/>
        <n v="19.3"/>
        <n v="19.899999999999999"/>
        <n v="26.2"/>
        <n v="23.88"/>
        <n v="14.34"/>
        <n v="20.100000000000001"/>
        <n v="20.74"/>
        <n v="25.92"/>
        <n v="26.55"/>
        <n v="5.0999999999999996"/>
        <n v="26.72"/>
        <n v="20.72"/>
        <n v="26.38"/>
        <n v="19.96"/>
        <n v="27.72"/>
        <n v="28.85"/>
        <n v="26.76"/>
        <n v="22.7"/>
        <n v="26.4"/>
        <n v="28.14"/>
        <n v="21.56"/>
        <n v="23.68"/>
        <n v="29.6"/>
        <n v="29"/>
        <n v="29.04"/>
        <n v="12.62"/>
        <n v="21.4"/>
        <n v="26.25"/>
        <n v="17.02"/>
        <n v="22.72"/>
        <n v="30.44"/>
        <n v="10.78"/>
        <n v="23.24"/>
        <n v="21.8"/>
        <n v="19.46"/>
        <n v="24.32"/>
        <n v="24.14"/>
        <n v="30.18"/>
        <n v="29.22"/>
        <n v="31.5"/>
        <n v="26.48"/>
        <n v="23.56"/>
        <n v="29.12"/>
        <n v="24.9"/>
        <n v="29.99"/>
        <n v="32.4"/>
        <n v="4.84"/>
        <n v="30.98"/>
        <n v="23.32"/>
        <n v="33.4"/>
        <n v="19.8"/>
        <n v="27.42"/>
        <n v="35"/>
        <n v="25.99"/>
        <n v="24.96"/>
        <n v="34.08"/>
        <n v="35.44"/>
        <n v="34.5"/>
        <n v="28.75"/>
        <n v="29.2"/>
        <n v="29.47"/>
        <n v="36.840000000000003"/>
        <n v="38.880000000000003"/>
        <n v="27.36"/>
        <n v="28.4"/>
        <n v="30.56"/>
        <n v="33.11"/>
        <n v="23.13"/>
        <n v="38.520000000000003"/>
        <n v="40.46"/>
        <n v="32.369999999999997"/>
        <n v="22.37"/>
        <n v="32.79"/>
        <n v="36.24"/>
        <n v="11.98"/>
        <n v="33.119999999999997"/>
        <n v="29.7"/>
        <n v="31.17"/>
        <n v="30.14"/>
        <n v="35.340000000000003"/>
        <n v="8.8800000000000008"/>
        <n v="43.12"/>
        <n v="30.48"/>
        <n v="41.86"/>
        <n v="31.92"/>
        <n v="34.25"/>
        <n v="23.67"/>
        <n v="31.44"/>
        <n v="43.7"/>
        <n v="43.86"/>
        <n v="36.29"/>
        <n v="45.36"/>
        <n v="44.82"/>
        <n v="32.67"/>
        <n v="26.16"/>
        <n v="46.76"/>
        <n v="27.17"/>
        <n v="48.94"/>
        <n v="46.35"/>
        <n v="35.81"/>
        <n v="39.08"/>
        <n v="33"/>
        <n v="37.74"/>
        <n v="34.65"/>
        <n v="50.04"/>
        <n v="27.44"/>
        <n v="33.869999999999997"/>
        <n v="33.29"/>
        <n v="15.59"/>
        <n v="50.96"/>
        <n v="9.36"/>
        <n v="30"/>
        <n v="41.94"/>
        <n v="14.95"/>
        <n v="51.75"/>
        <n v="51.84"/>
        <n v="37.68"/>
        <n v="37.76"/>
        <n v="43.02"/>
        <n v="17.5"/>
        <n v="32.479999999999997"/>
        <n v="46.94"/>
        <n v="39"/>
        <n v="24.37"/>
        <n v="41.9"/>
        <n v="51.12"/>
        <n v="46.32"/>
        <n v="52.76"/>
        <n v="41.72"/>
        <n v="55.48"/>
        <n v="57.9"/>
        <n v="30.28"/>
        <n v="31.74"/>
        <n v="47.36"/>
        <n v="23.98"/>
        <n v="16.82"/>
        <n v="44.46"/>
        <n v="17.22"/>
        <n v="40.97"/>
        <n v="46.67"/>
        <n v="49.56"/>
        <n v="31.98"/>
        <n v="59.97"/>
        <n v="46.44"/>
        <n v="18.260000000000002"/>
        <n v="59.94"/>
        <n v="43.1"/>
        <n v="19.190000000000001"/>
        <n v="48.48"/>
        <n v="18.18"/>
        <n v="49.54"/>
        <n v="49.57"/>
        <n v="44.95"/>
        <n v="45.4"/>
        <n v="17.899999999999999"/>
        <n v="51.65"/>
        <n v="59.98"/>
        <n v="19.78"/>
        <n v="61.96"/>
        <n v="46.84"/>
        <n v="55.26"/>
        <n v="14.11"/>
        <n v="13.78"/>
        <n v="39.81"/>
        <n v="28.68"/>
        <n v="55.42"/>
        <n v="69.28"/>
        <n v="49.5"/>
        <n v="44.75"/>
        <n v="39.96"/>
        <n v="50.94"/>
        <n v="36.049999999999997"/>
        <n v="68.459999999999994"/>
        <n v="68.52"/>
        <n v="35.020000000000003"/>
        <n v="22.62"/>
        <n v="31.18"/>
        <n v="53.94"/>
        <n v="73.680000000000007"/>
        <n v="46.86"/>
        <n v="70.680000000000007"/>
        <n v="44.69"/>
        <n v="66.36"/>
        <n v="22.91"/>
        <n v="45.04"/>
        <n v="62.5"/>
        <n v="41.88"/>
        <n v="56.56"/>
        <n v="57.93"/>
        <n v="46.34"/>
        <n v="77.56"/>
        <n v="35.04"/>
        <n v="64.959999999999994"/>
        <n v="63.31"/>
        <n v="59.24"/>
        <n v="35.17"/>
        <n v="16.78"/>
        <n v="59.52"/>
        <n v="66.69"/>
        <n v="81.540000000000006"/>
        <n v="79.92"/>
        <n v="14.02"/>
        <n v="36.74"/>
        <n v="72.900000000000006"/>
        <n v="18.53"/>
        <n v="70.56"/>
        <n v="74.349999999999994"/>
        <n v="65.88"/>
        <n v="38.24"/>
        <n v="52.79"/>
        <n v="50.22"/>
        <n v="69.48"/>
        <n v="72.959999999999994"/>
        <n v="79.44"/>
        <n v="94.85"/>
        <n v="28.49"/>
        <n v="76.180000000000007"/>
        <n v="68.97"/>
        <n v="76.64"/>
        <n v="96.08"/>
        <n v="75.790000000000006"/>
        <n v="70.98"/>
        <n v="72.64"/>
        <n v="92.94"/>
        <n v="99.9"/>
        <n v="83.92"/>
        <n v="83.98"/>
        <n v="72.7"/>
        <n v="29.94"/>
        <n v="104.85"/>
        <n v="71.97"/>
        <n v="109.92"/>
        <n v="69.98"/>
        <n v="69.010000000000005"/>
        <n v="61.57"/>
        <n v="89.57"/>
        <n v="111.96"/>
        <n v="90"/>
        <n v="79.36"/>
        <n v="83.42"/>
        <n v="116.28"/>
        <n v="81.92"/>
        <n v="74.94"/>
        <n v="83.79"/>
        <n v="91.36"/>
        <n v="119.98"/>
        <n v="92.88"/>
        <n v="122.97"/>
        <n v="98.38"/>
        <n v="99.6"/>
        <n v="71.98"/>
        <n v="91.68"/>
        <n v="94.68"/>
        <n v="87.84"/>
        <n v="90.86"/>
        <n v="99.99"/>
        <n v="73.58"/>
        <n v="38.090000000000003"/>
        <n v="90.48"/>
        <n v="67.959999999999994"/>
        <n v="119.85"/>
        <n v="95.88"/>
        <n v="92.52"/>
        <n v="100.94"/>
        <n v="61.58"/>
        <n v="57.59"/>
        <n v="76.61"/>
        <n v="26.05"/>
        <n v="89.97"/>
        <n v="81.569999999999993"/>
        <n v="97.84"/>
        <n v="78.27"/>
        <n v="72.78"/>
        <n v="80.989999999999995"/>
        <n v="71.989999999999995"/>
        <n v="107.65"/>
        <n v="117.14"/>
        <n v="144.12"/>
        <n v="45.24"/>
        <n v="91.96"/>
        <n v="123.86"/>
        <n v="62.98"/>
        <n v="80.98"/>
        <n v="88.96"/>
        <n v="88.78"/>
        <n v="122.69"/>
        <n v="133.12"/>
        <n v="157.9"/>
        <n v="144.96"/>
        <n v="89.58"/>
        <n v="154.9"/>
        <n v="136.96"/>
        <n v="167.94"/>
        <n v="120.15"/>
        <n v="166.44"/>
        <n v="91.18"/>
        <n v="143.72999999999999"/>
        <n v="72.739999999999995"/>
        <n v="119.8"/>
        <n v="78.849999999999994"/>
        <n v="100.79"/>
        <n v="137.24"/>
        <n v="97.18"/>
        <n v="121.78"/>
        <n v="119.96"/>
        <n v="107.88"/>
        <n v="134.85"/>
        <n v="118"/>
        <n v="182.72"/>
        <n v="39.58"/>
        <n v="198.46"/>
        <n v="192.16"/>
        <n v="196.62"/>
        <n v="112.65"/>
        <n v="147.91999999999999"/>
        <n v="135.97999999999999"/>
        <n v="142.04"/>
        <n v="204.95"/>
        <n v="84.78"/>
        <n v="105.98"/>
        <n v="111.98"/>
        <n v="108.77"/>
        <n v="149.72999999999999"/>
        <n v="151.91999999999999"/>
        <n v="127.76"/>
        <n v="40.98"/>
        <n v="121.79"/>
        <n v="152.91"/>
        <n v="172.75"/>
        <n v="164.22"/>
        <n v="211.04"/>
        <n v="199.99"/>
        <n v="223.92"/>
        <n v="139.91999999999999"/>
        <n v="212.8"/>
        <n v="129.91999999999999"/>
        <n v="112.78"/>
        <n v="183.84"/>
        <n v="131.6"/>
        <n v="159.97999999999999"/>
        <n v="199.98"/>
        <n v="168.1"/>
        <n v="142.78"/>
        <n v="143.94999999999999"/>
        <n v="146.13999999999999"/>
        <n v="159.97"/>
        <n v="148.47999999999999"/>
        <n v="119.83"/>
        <n v="251.79"/>
        <n v="144.78"/>
        <n v="120.78"/>
        <n v="154.24"/>
        <n v="191.96"/>
        <n v="209.6"/>
        <n v="159.96"/>
        <n v="221.06"/>
        <n v="197.58"/>
        <n v="166.5"/>
        <n v="124.4"/>
        <n v="274.77"/>
        <n v="203.52"/>
        <n v="120.96"/>
        <n v="271.44"/>
        <n v="158.9"/>
        <n v="164.65"/>
        <n v="217.85"/>
        <n v="167.89"/>
        <n v="232.4"/>
        <n v="129.57"/>
        <n v="208.56"/>
        <n v="160.93"/>
        <n v="207.14"/>
        <n v="199.9"/>
        <n v="249.95"/>
        <n v="194.32"/>
        <n v="251.52"/>
        <n v="207.98"/>
        <n v="191.98"/>
        <n v="101.99"/>
        <n v="209.88"/>
        <n v="194.35"/>
        <n v="171.29"/>
        <n v="48.78"/>
        <n v="201.58"/>
        <n v="262.24"/>
        <n v="170.35"/>
        <n v="295.06"/>
        <n v="141.37"/>
        <n v="258.7"/>
        <n v="167.95"/>
        <n v="213.48"/>
        <n v="279.94"/>
        <n v="313.49"/>
        <n v="219.18"/>
        <n v="206.35"/>
        <n v="265.93"/>
        <n v="269.98"/>
        <n v="273.95999999999998"/>
        <n v="286.86"/>
        <n v="230.28"/>
        <n v="287.97000000000003"/>
        <n v="195.14"/>
        <n v="313.02"/>
        <n v="183.97"/>
        <n v="312.55"/>
        <n v="239.98"/>
        <n v="239.97"/>
        <n v="108.4"/>
        <n v="290.98"/>
        <n v="339.96"/>
        <n v="172.19"/>
        <n v="185.38"/>
        <n v="263.88"/>
        <n v="248.85"/>
        <n v="244.62"/>
        <n v="179.94"/>
        <n v="321.92"/>
        <n v="320.88"/>
        <n v="274.89"/>
        <n v="447.84"/>
        <n v="447.86"/>
        <n v="275.88"/>
        <n v="242.14"/>
        <n v="218.35"/>
        <n v="258.58"/>
        <n v="244.55"/>
        <n v="287.88"/>
        <n v="272.64999999999998"/>
        <n v="322.58999999999997"/>
        <n v="220.27"/>
        <n v="279.95999999999998"/>
        <n v="282.83999999999997"/>
        <n v="290.67"/>
        <n v="273.57"/>
        <n v="283.92"/>
        <n v="247.8"/>
        <n v="360.38"/>
        <n v="300.77"/>
        <n v="398.35"/>
        <n v="309.45999999999998"/>
        <n v="304.77999999999997"/>
        <n v="315.77999999999997"/>
        <n v="450"/>
        <n v="243.38"/>
        <n v="595.38"/>
        <n v="418.32"/>
        <n v="321.55"/>
        <n v="323.14"/>
        <n v="371.97"/>
        <n v="254.35"/>
        <n v="319.41000000000003"/>
        <n v="293.2"/>
        <n v="362.94"/>
        <n v="374.38"/>
        <n v="214.95"/>
        <n v="487.98"/>
        <n v="369.16"/>
        <n v="354.9"/>
        <n v="340.92"/>
        <n v="469.95"/>
        <n v="280.77999999999997"/>
        <n v="380.86"/>
        <n v="383.8"/>
        <n v="479.95"/>
        <n v="357.93"/>
        <n v="481.32"/>
        <n v="447.94"/>
        <n v="310.44"/>
        <n v="399.96"/>
        <n v="338.04"/>
        <n v="511.5"/>
        <n v="218.75"/>
        <n v="541.44000000000005"/>
        <n v="431.97"/>
        <n v="363.92"/>
        <n v="540.57000000000005"/>
        <n v="515.88"/>
        <n v="601.29999999999995"/>
        <n v="425.83"/>
        <n v="579.95000000000005"/>
        <n v="399.67"/>
        <n v="411.33"/>
        <n v="587.97"/>
        <n v="639.97"/>
        <n v="545.85"/>
        <n v="179.99"/>
        <n v="422.06"/>
        <n v="471.92"/>
        <n v="494.38"/>
        <n v="415.87"/>
        <n v="431.14"/>
        <n v="485.88"/>
        <n v="532.72"/>
        <n v="767.95"/>
        <n v="526.45000000000005"/>
        <n v="435.17"/>
        <n v="433.57"/>
        <n v="544.01"/>
        <n v="510.24"/>
        <n v="575.91999999999996"/>
        <n v="558.4"/>
        <n v="493.92"/>
        <n v="454.27"/>
        <n v="575.97"/>
        <n v="594.82000000000005"/>
        <n v="541.24"/>
        <n v="696.42"/>
        <n v="572.16"/>
        <n v="568.73"/>
        <n v="514.16999999999996"/>
        <n v="841.57"/>
        <n v="879.98"/>
        <n v="579.29999999999995"/>
        <n v="586.4"/>
        <n v="455.97"/>
        <n v="569.57000000000005"/>
        <n v="464.29"/>
        <n v="785.88"/>
        <n v="621.76"/>
        <n v="593.57000000000005"/>
        <n v="523.91999999999996"/>
        <n v="1049.44"/>
        <n v="659.98"/>
        <n v="472.52"/>
        <n v="377.45"/>
        <n v="698.35"/>
        <n v="638.29"/>
        <n v="756.8"/>
        <n v="761.54"/>
        <n v="979.95"/>
        <n v="452.45"/>
        <n v="1012.68"/>
        <n v="991.2"/>
        <n v="856.66"/>
        <n v="801.57"/>
        <n v="1049.2"/>
        <n v="892.14"/>
        <n v="1089.75"/>
        <n v="795.48"/>
        <n v="892.22"/>
        <n v="889.54"/>
        <n v="917.92"/>
        <n v="854.35"/>
        <n v="899.95"/>
        <n v="963.14"/>
        <n v="479.99"/>
        <n v="1202.94"/>
        <n v="899.43"/>
        <n v="1259.97"/>
        <n v="947.17"/>
        <n v="1299.6600000000001"/>
        <n v="779.8"/>
        <n v="1007.98"/>
        <n v="1194.17"/>
        <n v="1091.17"/>
        <n v="1287.45"/>
        <n v="1325.85"/>
        <n v="1267.6500000000001"/>
        <n v="1747.25"/>
        <n v="1198.33"/>
        <n v="1295.8399999999999"/>
        <n v="934.96"/>
        <n v="1702.12"/>
        <n v="1618.37"/>
        <n v="2799.96"/>
        <n v="1665.62"/>
        <n v="703.71"/>
        <n v="1879.96"/>
        <n v="1919.98"/>
        <n v="2799.94"/>
        <n v="2518.29"/>
        <n v="2254.41"/>
        <n v="2239.94"/>
        <n v="1272.6300000000001"/>
        <n v="1188"/>
        <n v="1421.66"/>
        <n v="2548.56"/>
        <n v="2888.13"/>
        <n v="1931.96"/>
        <n v="2453.4299999999998"/>
        <n v="2177.58"/>
        <n v="13999.9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64">
      <sharedItems containsSemiMixedTypes="0" containsString="0" containsNumber="1" minValue="-3701.89" maxValue="6719.98"/>
    </cacheField>
    <cacheField name="Person" numFmtId="0">
      <sharedItems/>
    </cacheField>
    <cacheField name="Returned" numFmtId="0">
      <sharedItems/>
    </cacheField>
    <cacheField name="total_cost" numFmtId="164">
      <sharedItems containsSemiMixedTypes="0" containsString="0" containsNumber="1" minValue="0.84" maxValue="7279.98"/>
    </cacheField>
    <cacheField name="price_per_unit" numFmtId="164">
      <sharedItems containsSemiMixedTypes="0" containsString="0" containsNumber="1" minValue="1.1399999618530201" maxValue="3499.98999023437"/>
    </cacheField>
    <cacheField name="year" numFmtId="0">
      <sharedItems containsSemiMixedTypes="0" containsString="0" containsNumber="1" containsInteger="1" minValue="2014" maxValue="2017" count="4">
        <n v="2016"/>
        <n v="2017"/>
        <n v="2015"/>
        <n v="2014"/>
      </sharedItems>
    </cacheField>
    <cacheField name="months" numFmtId="0">
      <sharedItems count="12">
        <s v="Jun"/>
        <s v="Oct"/>
        <s v="Mar"/>
        <s v="Sep"/>
        <s v="Aug"/>
        <s v="Dec"/>
        <s v="May"/>
        <s v="Jul"/>
        <s v="Nov"/>
        <s v="Apr"/>
        <s v="Feb"/>
        <s v="Jan"/>
      </sharedItems>
    </cacheField>
    <cacheField name="profit margin" numFmtId="0" formula="Profit/Sales" databaseField="0"/>
  </cacheFields>
  <extLst>
    <ext xmlns:x14="http://schemas.microsoft.com/office/spreadsheetml/2009/9/main" uri="{725AE2AE-9491-48be-B2B4-4EB974FC3084}">
      <x14:pivotCacheDefinition pivotCacheId="8539593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s v="CA-2016-111682"/>
    <x v="0"/>
    <s v="6/18/2016"/>
    <s v="First Class"/>
    <x v="0"/>
    <x v="0"/>
    <s v="Troy"/>
    <x v="0"/>
    <n v="12180"/>
    <x v="0"/>
    <s v="OFF-AR-10001868"/>
    <x v="0"/>
    <x v="0"/>
    <s v="Prang Dustless Chalk Sticks"/>
    <x v="0"/>
    <n v="1"/>
    <n v="0"/>
    <n v="0.84"/>
    <s v="Chuck Magee"/>
    <s v="No"/>
    <n v="0.84"/>
    <n v="1.6799999475479099"/>
    <x v="0"/>
    <x v="0"/>
  </r>
  <r>
    <s v="CA-2017-159954"/>
    <x v="1"/>
    <s v="9/14/2017"/>
    <s v="Standard Class"/>
    <x v="0"/>
    <x v="0"/>
    <s v="Atlanta"/>
    <x v="1"/>
    <n v="30318"/>
    <x v="1"/>
    <s v="OFF-BI-10004876"/>
    <x v="0"/>
    <x v="1"/>
    <s v="Wilson Jones Suede Grain Vinyl Binders"/>
    <x v="1"/>
    <n v="1"/>
    <n v="0"/>
    <n v="1.36"/>
    <s v="Cassandra Brandow"/>
    <s v="No"/>
    <n v="1.42"/>
    <n v="2.7799999713897701"/>
    <x v="1"/>
    <x v="1"/>
  </r>
  <r>
    <s v="CA-2017-154214"/>
    <x v="2"/>
    <s v="3/25/2017"/>
    <s v="Second Class"/>
    <x v="0"/>
    <x v="0"/>
    <s v="Columbus"/>
    <x v="2"/>
    <n v="47201"/>
    <x v="2"/>
    <s v="FUR-FU-10000206"/>
    <x v="1"/>
    <x v="2"/>
    <s v="GE General Purpose, Extra Long Life, Showcase &amp; Floodlight Incandescent Bulbs"/>
    <x v="2"/>
    <n v="1"/>
    <n v="0"/>
    <n v="1.37"/>
    <s v="Kelly Williams"/>
    <s v="No"/>
    <n v="1.5400001000000001"/>
    <n v="2.91000008583068"/>
    <x v="1"/>
    <x v="2"/>
  </r>
  <r>
    <s v="CA-2017-156391"/>
    <x v="3"/>
    <s v="9/28/2017"/>
    <s v="First Class"/>
    <x v="1"/>
    <x v="0"/>
    <s v="Salem"/>
    <x v="3"/>
    <n v="97301"/>
    <x v="3"/>
    <s v="OFF-AR-10003251"/>
    <x v="0"/>
    <x v="0"/>
    <s v="Prang Drawing Pencil Set"/>
    <x v="3"/>
    <n v="1"/>
    <n v="0.2"/>
    <n v="0.56000000000000005"/>
    <s v="Anna Andreadi"/>
    <s v="No"/>
    <n v="1.6600001"/>
    <n v="2.7750000461004598"/>
    <x v="1"/>
    <x v="3"/>
  </r>
  <r>
    <s v="US-2015-128090"/>
    <x v="4"/>
    <s v="8/22/2015"/>
    <s v="Standard Class"/>
    <x v="0"/>
    <x v="0"/>
    <s v="Phoenix"/>
    <x v="4"/>
    <n v="85023"/>
    <x v="3"/>
    <s v="OFF-AR-10002255"/>
    <x v="0"/>
    <x v="0"/>
    <s v="Newell 346"/>
    <x v="4"/>
    <n v="1"/>
    <n v="0.2"/>
    <n v="0.26"/>
    <s v="Anna Andreadi"/>
    <s v="No"/>
    <n v="2.04"/>
    <n v="2.8749999511055599"/>
    <x v="2"/>
    <x v="4"/>
  </r>
  <r>
    <s v="CA-2016-145583"/>
    <x v="5"/>
    <s v="10/19/2016"/>
    <s v="Standard Class"/>
    <x v="0"/>
    <x v="0"/>
    <s v="Roseville"/>
    <x v="5"/>
    <n v="95661"/>
    <x v="3"/>
    <s v="OFF-FA-10002988"/>
    <x v="0"/>
    <x v="3"/>
    <s v="Ideal Clamps"/>
    <x v="5"/>
    <n v="2"/>
    <n v="0"/>
    <n v="1.97"/>
    <s v="Anna Andreadi"/>
    <s v="No"/>
    <n v="2.0499999999999998"/>
    <n v="2.0099999904632502"/>
    <x v="0"/>
    <x v="1"/>
  </r>
  <r>
    <s v="CA-2014-133690"/>
    <x v="6"/>
    <d v="2014-05-08T00:00:00"/>
    <s v="First Class"/>
    <x v="0"/>
    <x v="0"/>
    <s v="Denver"/>
    <x v="6"/>
    <n v="80219"/>
    <x v="3"/>
    <s v="OFF-AP-10003622"/>
    <x v="0"/>
    <x v="4"/>
    <s v="Bravo II Megaboss 12-Amp Hard Body Upright, Replacement Belts, 2 Belts per Pack"/>
    <x v="6"/>
    <n v="1"/>
    <n v="0.2"/>
    <n v="0.28999999999999998"/>
    <s v="Anna Andreadi"/>
    <s v="No"/>
    <n v="2.31"/>
    <n v="3.2499998928978999"/>
    <x v="3"/>
    <x v="2"/>
  </r>
  <r>
    <s v="CA-2015-144267"/>
    <x v="7"/>
    <s v="8/23/2015"/>
    <s v="First Class"/>
    <x v="1"/>
    <x v="0"/>
    <s v="San Francisco"/>
    <x v="5"/>
    <n v="94110"/>
    <x v="3"/>
    <s v="OFF-PA-10003657"/>
    <x v="0"/>
    <x v="5"/>
    <s v="Xerox 1927"/>
    <x v="7"/>
    <n v="1"/>
    <n v="0"/>
    <n v="1.93"/>
    <s v="Anna Andreadi"/>
    <s v="No"/>
    <n v="2.3500003999999999"/>
    <n v="4.2800002098083496"/>
    <x v="2"/>
    <x v="4"/>
  </r>
  <r>
    <s v="CA-2016-105291"/>
    <x v="8"/>
    <d v="2016-04-11T00:00:00"/>
    <s v="Standard Class"/>
    <x v="0"/>
    <x v="0"/>
    <s v="San Luis Obispo"/>
    <x v="5"/>
    <n v="93405"/>
    <x v="3"/>
    <s v="OFF-FA-10003059"/>
    <x v="0"/>
    <x v="3"/>
    <s v="Assorted Color Push Pins"/>
    <x v="8"/>
    <n v="2"/>
    <n v="0"/>
    <n v="1.19"/>
    <s v="Anna Andreadi"/>
    <s v="No"/>
    <n v="2.4299998"/>
    <n v="1.8099999427795399"/>
    <x v="0"/>
    <x v="1"/>
  </r>
  <r>
    <s v="CA-2014-148950"/>
    <x v="9"/>
    <s v="12/19/2014"/>
    <s v="Standard Class"/>
    <x v="0"/>
    <x v="0"/>
    <s v="Chicago"/>
    <x v="7"/>
    <n v="60610"/>
    <x v="2"/>
    <s v="OFF-FA-10003059"/>
    <x v="0"/>
    <x v="3"/>
    <s v="Assorted Color Push Pins"/>
    <x v="9"/>
    <n v="2"/>
    <n v="0.2"/>
    <n v="0.47"/>
    <s v="Kelly Williams"/>
    <s v="No"/>
    <n v="2.4300000000000002"/>
    <n v="1.8125000663567301"/>
    <x v="3"/>
    <x v="5"/>
  </r>
  <r>
    <s v="CA-2017-100111"/>
    <x v="10"/>
    <s v="9/26/2017"/>
    <s v="Standard Class"/>
    <x v="0"/>
    <x v="0"/>
    <s v="New York City"/>
    <x v="0"/>
    <n v="10035"/>
    <x v="0"/>
    <s v="OFF-FA-10000304"/>
    <x v="0"/>
    <x v="3"/>
    <s v="Advantus Push Pins"/>
    <x v="10"/>
    <n v="2"/>
    <n v="0"/>
    <n v="1.79"/>
    <s v="Chuck Magee"/>
    <s v="No"/>
    <n v="2.5700002"/>
    <n v="2.1800000667571999"/>
    <x v="1"/>
    <x v="3"/>
  </r>
  <r>
    <s v="CA-2016-151372"/>
    <x v="11"/>
    <d v="2016-06-09T00:00:00"/>
    <s v="First Class"/>
    <x v="0"/>
    <x v="0"/>
    <s v="Redondo Beach"/>
    <x v="5"/>
    <n v="90278"/>
    <x v="3"/>
    <s v="OFF-FA-10000304"/>
    <x v="0"/>
    <x v="3"/>
    <s v="Advantus Push Pins"/>
    <x v="10"/>
    <n v="2"/>
    <n v="0"/>
    <n v="1.79"/>
    <s v="Anna Andreadi"/>
    <s v="No"/>
    <n v="2.5700002"/>
    <n v="2.1800000667571999"/>
    <x v="0"/>
    <x v="6"/>
  </r>
  <r>
    <s v="CA-2017-145772"/>
    <x v="12"/>
    <d v="2017-07-06T00:00:00"/>
    <s v="Standard Class"/>
    <x v="2"/>
    <x v="0"/>
    <s v="Los Angeles"/>
    <x v="5"/>
    <n v="90036"/>
    <x v="3"/>
    <s v="OFF-BI-10002049"/>
    <x v="0"/>
    <x v="1"/>
    <s v="UniKeep View Case Binders"/>
    <x v="11"/>
    <n v="1"/>
    <n v="0.2"/>
    <n v="1.27"/>
    <s v="Anna Andreadi"/>
    <s v="No"/>
    <n v="2.64"/>
    <n v="4.88750012549571"/>
    <x v="1"/>
    <x v="2"/>
  </r>
  <r>
    <s v="CA-2016-114307"/>
    <x v="13"/>
    <s v="7/26/2016"/>
    <s v="Standard Class"/>
    <x v="2"/>
    <x v="0"/>
    <s v="Columbia"/>
    <x v="8"/>
    <n v="21044"/>
    <x v="0"/>
    <s v="OFF-BI-10002012"/>
    <x v="0"/>
    <x v="1"/>
    <s v="Wilson Jones Easy Flow II Sheet Lifters"/>
    <x v="12"/>
    <n v="3"/>
    <n v="0"/>
    <n v="2.59"/>
    <s v="Chuck Magee"/>
    <s v="No"/>
    <n v="2.8100002000000002"/>
    <n v="1.80000003178914"/>
    <x v="0"/>
    <x v="7"/>
  </r>
  <r>
    <s v="CA-2014-123253"/>
    <x v="14"/>
    <s v="8/25/2014"/>
    <s v="Second Class"/>
    <x v="1"/>
    <x v="0"/>
    <s v="Lakewood"/>
    <x v="9"/>
    <n v="44107"/>
    <x v="0"/>
    <s v="OFF-AR-10002804"/>
    <x v="0"/>
    <x v="0"/>
    <s v="Faber Castell Col-Erase Pencils"/>
    <x v="11"/>
    <n v="1"/>
    <n v="0.2"/>
    <n v="1.03"/>
    <s v="Chuck Magee"/>
    <s v="No"/>
    <n v="2.88"/>
    <n v="4.88750012549571"/>
    <x v="3"/>
    <x v="4"/>
  </r>
  <r>
    <s v="CA-2017-147452"/>
    <x v="15"/>
    <d v="2017-03-10T00:00:00"/>
    <s v="First Class"/>
    <x v="2"/>
    <x v="0"/>
    <s v="Seattle"/>
    <x v="10"/>
    <n v="98103"/>
    <x v="3"/>
    <s v="OFF-AP-10001626"/>
    <x v="0"/>
    <x v="4"/>
    <s v="Commercial WindTunnel Clean Air Upright Vacuum, Replacement Belts, Filtration Bags"/>
    <x v="13"/>
    <n v="1"/>
    <n v="0"/>
    <n v="1.01"/>
    <s v="Anna Andreadi"/>
    <s v="No"/>
    <n v="2.88"/>
    <n v="3.8900001049041699"/>
    <x v="1"/>
    <x v="3"/>
  </r>
  <r>
    <s v="CA-2014-142769"/>
    <x v="16"/>
    <s v="9/13/2014"/>
    <s v="Same Day"/>
    <x v="0"/>
    <x v="0"/>
    <s v="Seattle"/>
    <x v="10"/>
    <n v="98103"/>
    <x v="3"/>
    <s v="OFF-FA-10000840"/>
    <x v="0"/>
    <x v="3"/>
    <s v="OIC Thumb-Tacks"/>
    <x v="14"/>
    <n v="5"/>
    <n v="0"/>
    <n v="2.68"/>
    <s v="Anna Andreadi"/>
    <s v="No"/>
    <n v="3.0199997000000001"/>
    <n v="1.1399999618530201"/>
    <x v="3"/>
    <x v="3"/>
  </r>
  <r>
    <s v="CA-2017-107825"/>
    <x v="17"/>
    <s v="11/18/2017"/>
    <s v="Same Day"/>
    <x v="2"/>
    <x v="0"/>
    <s v="Milwaukee"/>
    <x v="11"/>
    <n v="53209"/>
    <x v="2"/>
    <s v="FUR-FU-10000206"/>
    <x v="1"/>
    <x v="2"/>
    <s v="GE General Purpose, Extra Long Life, Showcase &amp; Floodlight Incandescent Bulbs"/>
    <x v="15"/>
    <n v="2"/>
    <n v="0"/>
    <n v="2.74"/>
    <s v="Kelly Williams"/>
    <s v="No"/>
    <n v="3.0800002000000002"/>
    <n v="2.91000008583068"/>
    <x v="1"/>
    <x v="8"/>
  </r>
  <r>
    <s v="US-2017-118087"/>
    <x v="18"/>
    <s v="9/13/2017"/>
    <s v="Standard Class"/>
    <x v="2"/>
    <x v="0"/>
    <s v="Philadelphia"/>
    <x v="12"/>
    <n v="19134"/>
    <x v="0"/>
    <s v="OFF-AR-10003602"/>
    <x v="0"/>
    <x v="0"/>
    <s v="Quartet Omega Colored Chalk, 12/Pack"/>
    <x v="16"/>
    <n v="1"/>
    <n v="0.2"/>
    <n v="1.58"/>
    <s v="Chuck Magee"/>
    <s v="No"/>
    <n v="3.0900002"/>
    <n v="5.8375001171138097"/>
    <x v="1"/>
    <x v="3"/>
  </r>
  <r>
    <s v="CA-2015-105158"/>
    <x v="19"/>
    <d v="2015-10-09T00:00:00"/>
    <s v="Standard Class"/>
    <x v="2"/>
    <x v="0"/>
    <s v="Rochester"/>
    <x v="13"/>
    <n v="55901"/>
    <x v="2"/>
    <s v="FUR-FU-10001706"/>
    <x v="1"/>
    <x v="2"/>
    <s v="Longer-Life Soft White Bulbs"/>
    <x v="17"/>
    <n v="2"/>
    <n v="0"/>
    <n v="2.96"/>
    <s v="Kelly Williams"/>
    <s v="No"/>
    <n v="3.1999998000000001"/>
    <n v="3.0799999237060498"/>
    <x v="2"/>
    <x v="6"/>
  </r>
  <r>
    <s v="US-2015-128090"/>
    <x v="4"/>
    <s v="8/22/2015"/>
    <s v="Standard Class"/>
    <x v="0"/>
    <x v="0"/>
    <s v="Phoenix"/>
    <x v="4"/>
    <n v="85023"/>
    <x v="3"/>
    <s v="OFF-LA-10000452"/>
    <x v="0"/>
    <x v="6"/>
    <s v="Avery 488"/>
    <x v="18"/>
    <n v="2"/>
    <n v="0.2"/>
    <n v="1.76"/>
    <s v="Anna Andreadi"/>
    <s v="No"/>
    <n v="3.28"/>
    <n v="3.1499999878927998"/>
    <x v="2"/>
    <x v="4"/>
  </r>
  <r>
    <s v="CA-2015-149636"/>
    <x v="20"/>
    <d v="2015-12-01T00:00:00"/>
    <s v="Standard Class"/>
    <x v="2"/>
    <x v="0"/>
    <s v="Colorado Springs"/>
    <x v="6"/>
    <n v="80906"/>
    <x v="3"/>
    <s v="OFF-BI-10002764"/>
    <x v="0"/>
    <x v="1"/>
    <s v="Recycled Pressboard Report Cover with Reinforced Top Hinge"/>
    <x v="19"/>
    <n v="2"/>
    <n v="0.7"/>
    <n v="-1.36"/>
    <s v="Anna Andreadi"/>
    <s v="No"/>
    <n v="3.3000001999999999"/>
    <n v="3.2333333002196398"/>
    <x v="2"/>
    <x v="0"/>
  </r>
  <r>
    <s v="CA-2016-114727"/>
    <x v="21"/>
    <s v="7/24/2016"/>
    <s v="Standard Class"/>
    <x v="2"/>
    <x v="0"/>
    <s v="Denver"/>
    <x v="6"/>
    <n v="80219"/>
    <x v="3"/>
    <s v="OFF-BI-10004967"/>
    <x v="0"/>
    <x v="1"/>
    <s v="Round Ring Binders"/>
    <x v="20"/>
    <n v="3"/>
    <n v="0.7"/>
    <n v="-1.44"/>
    <s v="Anna Andreadi"/>
    <s v="No"/>
    <n v="3.31"/>
    <n v="2.0777777005125002"/>
    <x v="0"/>
    <x v="7"/>
  </r>
  <r>
    <s v="CA-2015-141593"/>
    <x v="22"/>
    <s v="12/16/2015"/>
    <s v="Second Class"/>
    <x v="2"/>
    <x v="0"/>
    <s v="Los Angeles"/>
    <x v="5"/>
    <n v="90045"/>
    <x v="3"/>
    <s v="OFF-PA-10004983"/>
    <x v="0"/>
    <x v="5"/>
    <s v="Xerox 23"/>
    <x v="21"/>
    <n v="1"/>
    <n v="0"/>
    <n v="3.11"/>
    <s v="Anna Andreadi"/>
    <s v="No"/>
    <n v="3.3700000999999999"/>
    <n v="6.4800000190734801"/>
    <x v="2"/>
    <x v="5"/>
  </r>
  <r>
    <s v="CA-2016-109806"/>
    <x v="23"/>
    <s v="9/22/2016"/>
    <s v="Standard Class"/>
    <x v="2"/>
    <x v="0"/>
    <s v="Los Angeles"/>
    <x v="5"/>
    <n v="90036"/>
    <x v="3"/>
    <s v="OFF-PA-10000304"/>
    <x v="0"/>
    <x v="5"/>
    <s v="Xerox 1995"/>
    <x v="21"/>
    <n v="1"/>
    <n v="0"/>
    <n v="3.11"/>
    <s v="Anna Andreadi"/>
    <s v="No"/>
    <n v="3.3700000999999999"/>
    <n v="6.4800000190734801"/>
    <x v="0"/>
    <x v="3"/>
  </r>
  <r>
    <s v="CA-2017-123491"/>
    <x v="24"/>
    <d v="2017-05-11T00:00:00"/>
    <s v="Standard Class"/>
    <x v="0"/>
    <x v="0"/>
    <s v="San Francisco"/>
    <x v="5"/>
    <n v="94122"/>
    <x v="3"/>
    <s v="OFF-PA-10003424"/>
    <x v="0"/>
    <x v="5"/>
    <s v="&quot;While you Were Out&quot; Message Book, One Form per Page"/>
    <x v="22"/>
    <n v="2"/>
    <n v="0"/>
    <n v="3.71"/>
    <s v="Anna Andreadi"/>
    <s v="No"/>
    <n v="3.71"/>
    <n v="3.71000003814697"/>
    <x v="1"/>
    <x v="1"/>
  </r>
  <r>
    <s v="CA-2016-165330"/>
    <x v="25"/>
    <d v="2016-11-12T00:00:00"/>
    <s v="Same Day"/>
    <x v="0"/>
    <x v="0"/>
    <s v="Anaheim"/>
    <x v="5"/>
    <n v="92804"/>
    <x v="3"/>
    <s v="OFF-BI-10002897"/>
    <x v="0"/>
    <x v="1"/>
    <s v="Black Avery Memo-Size 3-Ring Binder, 5 1/2&quot; x 8 1/2&quot;"/>
    <x v="23"/>
    <n v="2"/>
    <n v="0.2"/>
    <n v="2.13"/>
    <s v="Anna Andreadi"/>
    <s v="No"/>
    <n v="3.7399998000000001"/>
    <n v="3.6687499421415799"/>
    <x v="0"/>
    <x v="8"/>
  </r>
  <r>
    <s v="CA-2015-169397"/>
    <x v="26"/>
    <s v="12/27/2015"/>
    <s v="First Class"/>
    <x v="0"/>
    <x v="0"/>
    <s v="Dublin"/>
    <x v="9"/>
    <n v="43017"/>
    <x v="0"/>
    <s v="OFF-FA-10000585"/>
    <x v="0"/>
    <x v="3"/>
    <s v="OIC Bulk Pack Metal Binder Clips"/>
    <x v="24"/>
    <n v="2"/>
    <n v="0.2"/>
    <n v="1.81"/>
    <s v="Chuck Magee"/>
    <s v="No"/>
    <n v="3.77"/>
    <n v="3.4874999653082299"/>
    <x v="2"/>
    <x v="5"/>
  </r>
  <r>
    <s v="CA-2015-164882"/>
    <x v="27"/>
    <s v="10/31/2015"/>
    <s v="Same Day"/>
    <x v="0"/>
    <x v="0"/>
    <s v="Redlands"/>
    <x v="5"/>
    <n v="92374"/>
    <x v="3"/>
    <s v="OFF-AR-10004272"/>
    <x v="0"/>
    <x v="0"/>
    <s v="Newell 308"/>
    <x v="18"/>
    <n v="3"/>
    <n v="0"/>
    <n v="1.26"/>
    <s v="Anna Andreadi"/>
    <s v="No"/>
    <n v="3.78"/>
    <n v="1.6799999872843401"/>
    <x v="2"/>
    <x v="1"/>
  </r>
  <r>
    <s v="CA-2017-141929"/>
    <x v="28"/>
    <d v="2017-08-09T00:00:00"/>
    <s v="Standard Class"/>
    <x v="0"/>
    <x v="0"/>
    <s v="Los Angeles"/>
    <x v="5"/>
    <n v="90004"/>
    <x v="3"/>
    <s v="TEC-PH-10002185"/>
    <x v="2"/>
    <x v="7"/>
    <s v="QVS USB Car Charger 2-Port 2.1Amp for iPod/iPhone/iPad/iPad 2/iPad 3"/>
    <x v="25"/>
    <n v="1"/>
    <n v="0.2"/>
    <n v="1.74"/>
    <s v="Anna Andreadi"/>
    <s v="No"/>
    <n v="3.82"/>
    <n v="6.9499999543651896"/>
    <x v="1"/>
    <x v="9"/>
  </r>
  <r>
    <s v="CA-2017-107825"/>
    <x v="17"/>
    <s v="11/18/2017"/>
    <s v="Same Day"/>
    <x v="2"/>
    <x v="0"/>
    <s v="Milwaukee"/>
    <x v="11"/>
    <n v="53209"/>
    <x v="2"/>
    <s v="OFF-LA-10003720"/>
    <x v="0"/>
    <x v="6"/>
    <s v="Avery 487"/>
    <x v="26"/>
    <n v="2"/>
    <n v="0"/>
    <n v="3.47"/>
    <s v="Kelly Williams"/>
    <s v="No"/>
    <n v="3.91"/>
    <n v="3.6900000572204501"/>
    <x v="1"/>
    <x v="8"/>
  </r>
  <r>
    <s v="CA-2017-128965"/>
    <x v="29"/>
    <s v="4/22/2017"/>
    <s v="Standard Class"/>
    <x v="0"/>
    <x v="0"/>
    <s v="Los Angeles"/>
    <x v="5"/>
    <n v="90008"/>
    <x v="3"/>
    <s v="OFF-LA-10001404"/>
    <x v="0"/>
    <x v="6"/>
    <s v="Avery 517"/>
    <x v="26"/>
    <n v="2"/>
    <n v="0"/>
    <n v="3.47"/>
    <s v="Anna Andreadi"/>
    <s v="No"/>
    <n v="3.91"/>
    <n v="3.6900000572204501"/>
    <x v="1"/>
    <x v="9"/>
  </r>
  <r>
    <s v="CA-2015-112144"/>
    <x v="30"/>
    <d v="2015-02-07T00:00:00"/>
    <s v="Standard Class"/>
    <x v="2"/>
    <x v="0"/>
    <s v="Gilbert"/>
    <x v="4"/>
    <n v="85234"/>
    <x v="3"/>
    <s v="OFF-LA-10000443"/>
    <x v="0"/>
    <x v="6"/>
    <s v="Avery 501"/>
    <x v="27"/>
    <n v="2"/>
    <n v="0.2"/>
    <n v="1.99"/>
    <s v="Anna Andreadi"/>
    <s v="No"/>
    <n v="3.91"/>
    <n v="3.6875000733416501"/>
    <x v="2"/>
    <x v="0"/>
  </r>
  <r>
    <s v="CA-2017-103380"/>
    <x v="31"/>
    <s v="11/25/2017"/>
    <s v="Standard Class"/>
    <x v="1"/>
    <x v="0"/>
    <s v="Pasadena"/>
    <x v="5"/>
    <n v="91104"/>
    <x v="3"/>
    <s v="OFF-AR-10003856"/>
    <x v="0"/>
    <x v="0"/>
    <s v="Newell 344"/>
    <x v="25"/>
    <n v="2"/>
    <n v="0"/>
    <n v="1.45"/>
    <s v="Anna Andreadi"/>
    <s v="No"/>
    <n v="4.1099997000000004"/>
    <n v="2.7799999713897701"/>
    <x v="1"/>
    <x v="8"/>
  </r>
  <r>
    <s v="CA-2017-167395"/>
    <x v="32"/>
    <d v="2017-04-12T00:00:00"/>
    <s v="First Class"/>
    <x v="0"/>
    <x v="0"/>
    <s v="Lowell"/>
    <x v="14"/>
    <n v="1852"/>
    <x v="0"/>
    <s v="OFF-SU-10001935"/>
    <x v="0"/>
    <x v="8"/>
    <s v="Staple remover"/>
    <x v="10"/>
    <n v="2"/>
    <n v="0"/>
    <n v="0.17"/>
    <s v="Chuck Magee"/>
    <s v="No"/>
    <n v="4.1900000000000004"/>
    <n v="2.1800000667571999"/>
    <x v="1"/>
    <x v="10"/>
  </r>
  <r>
    <s v="US-2016-111528"/>
    <x v="33"/>
    <s v="12/30/2016"/>
    <s v="Same Day"/>
    <x v="1"/>
    <x v="0"/>
    <s v="Los Angeles"/>
    <x v="5"/>
    <n v="90032"/>
    <x v="3"/>
    <s v="OFF-BI-10002194"/>
    <x v="0"/>
    <x v="1"/>
    <s v="Cardinal Hold-It CD Pocket"/>
    <x v="28"/>
    <n v="1"/>
    <n v="0.2"/>
    <n v="2.15"/>
    <s v="Anna Andreadi"/>
    <s v="No"/>
    <n v="4.2300000000000004"/>
    <n v="7.9750001727603301"/>
    <x v="0"/>
    <x v="5"/>
  </r>
  <r>
    <s v="US-2016-105578"/>
    <x v="34"/>
    <d v="2016-04-06T00:00:00"/>
    <s v="Standard Class"/>
    <x v="2"/>
    <x v="0"/>
    <s v="Parker"/>
    <x v="6"/>
    <n v="80134"/>
    <x v="3"/>
    <s v="OFF-BI-10000831"/>
    <x v="0"/>
    <x v="1"/>
    <s v="Storex Flexible Poly Binders with Double Pockets"/>
    <x v="29"/>
    <n v="3"/>
    <n v="0.7"/>
    <n v="-1.9"/>
    <s v="Anna Andreadi"/>
    <s v="No"/>
    <n v="4.28"/>
    <n v="2.64444446652023"/>
    <x v="0"/>
    <x v="6"/>
  </r>
  <r>
    <s v="CA-2016-136483"/>
    <x v="35"/>
    <d v="2016-06-12T00:00:00"/>
    <s v="Standard Class"/>
    <x v="0"/>
    <x v="0"/>
    <s v="Knoxville"/>
    <x v="15"/>
    <n v="37918"/>
    <x v="1"/>
    <s v="OFF-AR-10000940"/>
    <x v="0"/>
    <x v="0"/>
    <s v="Newell 343"/>
    <x v="30"/>
    <n v="2"/>
    <n v="0.2"/>
    <n v="0.41"/>
    <s v="Cassandra Brandow"/>
    <s v="No"/>
    <n v="4.29"/>
    <n v="2.9374998917337498"/>
    <x v="0"/>
    <x v="11"/>
  </r>
  <r>
    <s v="CA-2017-127306"/>
    <x v="36"/>
    <s v="1/18/2017"/>
    <s v="Standard Class"/>
    <x v="0"/>
    <x v="0"/>
    <s v="Johnson City"/>
    <x v="15"/>
    <n v="37604"/>
    <x v="1"/>
    <s v="OFF-BI-10003727"/>
    <x v="0"/>
    <x v="1"/>
    <s v="Avery Durable Slant Ring Binders With Label Holder"/>
    <x v="31"/>
    <n v="2"/>
    <n v="0.7"/>
    <n v="-1.84"/>
    <s v="Cassandra Brandow"/>
    <s v="No"/>
    <n v="4.3499999999999996"/>
    <n v="4.1833331512080303"/>
    <x v="1"/>
    <x v="11"/>
  </r>
  <r>
    <s v="CA-2015-168564"/>
    <x v="37"/>
    <d v="2015-08-08T00:00:00"/>
    <s v="Same Day"/>
    <x v="0"/>
    <x v="0"/>
    <s v="San Francisco"/>
    <x v="5"/>
    <n v="94109"/>
    <x v="3"/>
    <s v="OFF-BI-10004970"/>
    <x v="0"/>
    <x v="1"/>
    <s v="ACCOHIDE 3-Ring Binder, Blue, 1&quot;"/>
    <x v="32"/>
    <n v="2"/>
    <n v="0.2"/>
    <n v="2.23"/>
    <s v="Anna Andreadi"/>
    <s v="No"/>
    <n v="4.38"/>
    <n v="4.1312500988365999"/>
    <x v="2"/>
    <x v="4"/>
  </r>
  <r>
    <s v="CA-2015-168564"/>
    <x v="37"/>
    <d v="2015-08-08T00:00:00"/>
    <s v="Same Day"/>
    <x v="0"/>
    <x v="0"/>
    <s v="San Francisco"/>
    <x v="5"/>
    <n v="94109"/>
    <x v="3"/>
    <s v="OFF-BI-10002557"/>
    <x v="0"/>
    <x v="1"/>
    <s v="Presstex Flexible Ring Binders"/>
    <x v="33"/>
    <n v="2"/>
    <n v="0.2"/>
    <n v="2.73"/>
    <s v="Anna Andreadi"/>
    <s v="No"/>
    <n v="4.55"/>
    <n v="4.5500001480802901"/>
    <x v="2"/>
    <x v="4"/>
  </r>
  <r>
    <s v="CA-2014-103744"/>
    <x v="38"/>
    <s v="2/27/2014"/>
    <s v="Standard Class"/>
    <x v="1"/>
    <x v="0"/>
    <s v="El Paso"/>
    <x v="16"/>
    <n v="79907"/>
    <x v="2"/>
    <s v="OFF-LA-10004425"/>
    <x v="0"/>
    <x v="6"/>
    <s v="Staple-on labels"/>
    <x v="34"/>
    <n v="3"/>
    <n v="0.2"/>
    <n v="2.34"/>
    <s v="Kelly Williams"/>
    <s v="No"/>
    <n v="4.6000003999999999"/>
    <n v="2.8916667012808199"/>
    <x v="3"/>
    <x v="10"/>
  </r>
  <r>
    <s v="CA-2017-131492"/>
    <x v="39"/>
    <s v="10/24/2017"/>
    <s v="Second Class"/>
    <x v="2"/>
    <x v="0"/>
    <s v="San Francisco"/>
    <x v="5"/>
    <n v="94110"/>
    <x v="3"/>
    <s v="OFF-EN-10002973"/>
    <x v="0"/>
    <x v="9"/>
    <s v="Ampad #10 Peel &amp; Seel Holiday Envelopes"/>
    <x v="35"/>
    <n v="2"/>
    <n v="0"/>
    <n v="4.3"/>
    <s v="Anna Andreadi"/>
    <s v="No"/>
    <n v="4.66"/>
    <n v="4.4800000190734801"/>
    <x v="1"/>
    <x v="1"/>
  </r>
  <r>
    <s v="CA-2017-108931"/>
    <x v="40"/>
    <s v="9/19/2017"/>
    <s v="Standard Class"/>
    <x v="0"/>
    <x v="0"/>
    <s v="New York City"/>
    <x v="0"/>
    <n v="10024"/>
    <x v="0"/>
    <s v="OFF-PA-10002741"/>
    <x v="0"/>
    <x v="5"/>
    <s v="Xerox 1980"/>
    <x v="36"/>
    <n v="2"/>
    <n v="0"/>
    <n v="3.85"/>
    <s v="Chuck Magee"/>
    <s v="No"/>
    <n v="4.7100004999999996"/>
    <n v="4.2800002098083496"/>
    <x v="1"/>
    <x v="3"/>
  </r>
  <r>
    <s v="CA-2017-166093"/>
    <x v="41"/>
    <s v="8/24/2017"/>
    <s v="Standard Class"/>
    <x v="2"/>
    <x v="0"/>
    <s v="Brentwood"/>
    <x v="5"/>
    <n v="94513"/>
    <x v="3"/>
    <s v="OFF-PA-10003893"/>
    <x v="0"/>
    <x v="5"/>
    <s v="Xerox 1962"/>
    <x v="36"/>
    <n v="2"/>
    <n v="0"/>
    <n v="3.85"/>
    <s v="Anna Andreadi"/>
    <s v="No"/>
    <n v="4.7100004999999996"/>
    <n v="4.2800002098083496"/>
    <x v="1"/>
    <x v="4"/>
  </r>
  <r>
    <s v="CA-2016-126732"/>
    <x v="42"/>
    <d v="2016-06-09T00:00:00"/>
    <s v="Standard Class"/>
    <x v="0"/>
    <x v="0"/>
    <s v="Los Angeles"/>
    <x v="5"/>
    <n v="90036"/>
    <x v="3"/>
    <s v="OFF-BI-10001553"/>
    <x v="0"/>
    <x v="1"/>
    <s v="SpineVue Locking Slant-D Ring Binders by Cardinal"/>
    <x v="37"/>
    <n v="1"/>
    <n v="0.2"/>
    <n v="2.56"/>
    <s v="Anna Andreadi"/>
    <s v="No"/>
    <n v="4.75"/>
    <n v="9.1374999625142603"/>
    <x v="0"/>
    <x v="10"/>
  </r>
  <r>
    <s v="CA-2017-101574"/>
    <x v="43"/>
    <d v="2017-04-10T00:00:00"/>
    <s v="Standard Class"/>
    <x v="0"/>
    <x v="0"/>
    <s v="Los Angeles"/>
    <x v="5"/>
    <n v="90032"/>
    <x v="3"/>
    <s v="FUR-FU-10001706"/>
    <x v="1"/>
    <x v="2"/>
    <s v="Longer-Life Soft White Bulbs"/>
    <x v="38"/>
    <n v="3"/>
    <n v="0"/>
    <n v="4.4400000000000004"/>
    <s v="Anna Andreadi"/>
    <s v="No"/>
    <n v="4.7999996999999999"/>
    <n v="3.0799999237060498"/>
    <x v="1"/>
    <x v="3"/>
  </r>
  <r>
    <s v="CA-2015-123568"/>
    <x v="44"/>
    <s v="11/14/2015"/>
    <s v="Standard Class"/>
    <x v="0"/>
    <x v="0"/>
    <s v="West Jordan"/>
    <x v="17"/>
    <n v="84084"/>
    <x v="3"/>
    <s v="OFF-FA-10002701"/>
    <x v="0"/>
    <x v="3"/>
    <s v="Alliance Rubber Bands"/>
    <x v="18"/>
    <n v="3"/>
    <n v="0"/>
    <n v="0.2"/>
    <s v="Anna Andreadi"/>
    <s v="No"/>
    <n v="4.84"/>
    <n v="1.6799999872843401"/>
    <x v="2"/>
    <x v="4"/>
  </r>
  <r>
    <s v="US-2014-143287"/>
    <x v="45"/>
    <s v="11/17/2014"/>
    <s v="Standard Class"/>
    <x v="1"/>
    <x v="0"/>
    <s v="New Rochelle"/>
    <x v="0"/>
    <n v="10801"/>
    <x v="0"/>
    <s v="OFF-SU-10001574"/>
    <x v="0"/>
    <x v="8"/>
    <s v="Acme Value Line Scissors"/>
    <x v="39"/>
    <n v="2"/>
    <n v="0"/>
    <n v="2.19"/>
    <s v="Chuck Magee"/>
    <s v="No"/>
    <n v="5.1100000000000003"/>
    <n v="3.6500000953674299"/>
    <x v="3"/>
    <x v="8"/>
  </r>
  <r>
    <s v="CA-2014-142769"/>
    <x v="16"/>
    <s v="9/13/2014"/>
    <s v="Same Day"/>
    <x v="0"/>
    <x v="0"/>
    <s v="Seattle"/>
    <x v="10"/>
    <n v="98103"/>
    <x v="3"/>
    <s v="OFF-SU-10001574"/>
    <x v="0"/>
    <x v="8"/>
    <s v="Acme Value Line Scissors"/>
    <x v="39"/>
    <n v="2"/>
    <n v="0"/>
    <n v="2.19"/>
    <s v="Anna Andreadi"/>
    <s v="No"/>
    <n v="5.1100000000000003"/>
    <n v="3.6500000953674299"/>
    <x v="3"/>
    <x v="3"/>
  </r>
  <r>
    <s v="CA-2017-131807"/>
    <x v="46"/>
    <d v="2017-10-10T00:00:00"/>
    <s v="Standard Class"/>
    <x v="2"/>
    <x v="0"/>
    <s v="Chico"/>
    <x v="5"/>
    <n v="95928"/>
    <x v="3"/>
    <s v="TEC-PH-10000702"/>
    <x v="2"/>
    <x v="7"/>
    <s v="Square Credit Card Reader, 4 1/2&quot; x 4 1/2&quot; x 1&quot;, White"/>
    <x v="40"/>
    <n v="1"/>
    <n v="0.2"/>
    <n v="2.7"/>
    <s v="Anna Andreadi"/>
    <s v="No"/>
    <n v="5.29"/>
    <n v="9.9874997511040409"/>
    <x v="1"/>
    <x v="6"/>
  </r>
  <r>
    <s v="CA-2016-105585"/>
    <x v="47"/>
    <s v="8/27/2016"/>
    <s v="First Class"/>
    <x v="0"/>
    <x v="0"/>
    <s v="San Jose"/>
    <x v="5"/>
    <n v="95123"/>
    <x v="3"/>
    <s v="OFF-FA-10002983"/>
    <x v="0"/>
    <x v="3"/>
    <s v="Advantus SlideClip Paper Clips"/>
    <x v="41"/>
    <n v="3"/>
    <n v="0"/>
    <n v="4.91"/>
    <s v="Anna Andreadi"/>
    <s v="No"/>
    <n v="5.3199997000000003"/>
    <n v="3.4099998474121"/>
    <x v="0"/>
    <x v="4"/>
  </r>
  <r>
    <s v="US-2017-118087"/>
    <x v="18"/>
    <s v="9/13/2017"/>
    <s v="Standard Class"/>
    <x v="2"/>
    <x v="0"/>
    <s v="Philadelphia"/>
    <x v="12"/>
    <n v="19134"/>
    <x v="0"/>
    <s v="OFF-BI-10002432"/>
    <x v="0"/>
    <x v="1"/>
    <s v="Wilson Jones Standard D-Ring Binders"/>
    <x v="42"/>
    <n v="2"/>
    <n v="0.7"/>
    <n v="-2.33"/>
    <s v="Chuck Magee"/>
    <s v="No"/>
    <n v="5.37"/>
    <n v="5.0666664017571401"/>
    <x v="1"/>
    <x v="3"/>
  </r>
  <r>
    <s v="CA-2017-103380"/>
    <x v="31"/>
    <s v="11/25/2017"/>
    <s v="Standard Class"/>
    <x v="1"/>
    <x v="0"/>
    <s v="Pasadena"/>
    <x v="5"/>
    <n v="91104"/>
    <x v="3"/>
    <s v="OFF-FA-10004248"/>
    <x v="0"/>
    <x v="3"/>
    <s v="Advantus T-Pin Paper Clips"/>
    <x v="43"/>
    <n v="2"/>
    <n v="0"/>
    <n v="3.52"/>
    <s v="Anna Andreadi"/>
    <s v="No"/>
    <n v="5.5000004999999996"/>
    <n v="4.5100002288818297"/>
    <x v="1"/>
    <x v="8"/>
  </r>
  <r>
    <s v="CA-2016-124527"/>
    <x v="48"/>
    <s v="11/17/2016"/>
    <s v="First Class"/>
    <x v="0"/>
    <x v="0"/>
    <s v="Roseville"/>
    <x v="5"/>
    <n v="95661"/>
    <x v="3"/>
    <s v="OFF-BI-10004967"/>
    <x v="0"/>
    <x v="1"/>
    <s v="Round Ring Binders"/>
    <x v="44"/>
    <n v="5"/>
    <n v="0.2"/>
    <n v="2.81"/>
    <s v="Anna Andreadi"/>
    <s v="No"/>
    <n v="5.5099998000000001"/>
    <n v="2.0799999314546498"/>
    <x v="0"/>
    <x v="8"/>
  </r>
  <r>
    <s v="CA-2014-141726"/>
    <x v="49"/>
    <s v="7/22/2014"/>
    <s v="First Class"/>
    <x v="0"/>
    <x v="0"/>
    <s v="San Diego"/>
    <x v="5"/>
    <n v="92105"/>
    <x v="3"/>
    <s v="OFF-BI-10001982"/>
    <x v="0"/>
    <x v="1"/>
    <s v="Wilson Jones Custom Binder Spines &amp; Labels"/>
    <x v="45"/>
    <n v="2"/>
    <n v="0.2"/>
    <n v="3.16"/>
    <s v="Anna Andreadi"/>
    <s v="No"/>
    <n v="5.54"/>
    <n v="5.4374999010469702"/>
    <x v="3"/>
    <x v="7"/>
  </r>
  <r>
    <s v="CA-2017-131618"/>
    <x v="50"/>
    <s v="6/20/2017"/>
    <s v="First Class"/>
    <x v="2"/>
    <x v="0"/>
    <s v="Skokie"/>
    <x v="7"/>
    <n v="60076"/>
    <x v="2"/>
    <s v="OFF-BI-10000546"/>
    <x v="0"/>
    <x v="1"/>
    <s v="Avery Durable Binders"/>
    <x v="4"/>
    <n v="4"/>
    <n v="0.8"/>
    <n v="-3.57"/>
    <s v="Kelly Williams"/>
    <s v="No"/>
    <n v="5.87"/>
    <n v="2.8750001117587098"/>
    <x v="1"/>
    <x v="0"/>
  </r>
  <r>
    <s v="CA-2017-108931"/>
    <x v="40"/>
    <s v="9/19/2017"/>
    <s v="Standard Class"/>
    <x v="0"/>
    <x v="0"/>
    <s v="New York City"/>
    <x v="0"/>
    <n v="10024"/>
    <x v="0"/>
    <s v="OFF-PA-10003845"/>
    <x v="0"/>
    <x v="5"/>
    <s v="Xerox 1987"/>
    <x v="46"/>
    <n v="2"/>
    <n v="0"/>
    <n v="5.66"/>
    <s v="Chuck Magee"/>
    <s v="No"/>
    <n v="5.9000006000000003"/>
    <n v="5.7800002098083496"/>
    <x v="1"/>
    <x v="3"/>
  </r>
  <r>
    <s v="CA-2017-147452"/>
    <x v="15"/>
    <d v="2017-03-10T00:00:00"/>
    <s v="First Class"/>
    <x v="2"/>
    <x v="0"/>
    <s v="Seattle"/>
    <x v="10"/>
    <n v="98103"/>
    <x v="3"/>
    <s v="OFF-PA-10001838"/>
    <x v="0"/>
    <x v="5"/>
    <s v="Adams Telephone Message Book W/Dividers/Space For Phone Numbers, 5 1/4&quot;X8 1/2&quot;, 300/Messages"/>
    <x v="47"/>
    <n v="2"/>
    <n v="0"/>
    <n v="5.76"/>
    <s v="Anna Andreadi"/>
    <s v="No"/>
    <n v="6"/>
    <n v="5.88000011444091"/>
    <x v="1"/>
    <x v="3"/>
  </r>
  <r>
    <s v="US-2014-164763"/>
    <x v="51"/>
    <s v="3/21/2014"/>
    <s v="Standard Class"/>
    <x v="2"/>
    <x v="0"/>
    <s v="Jackson"/>
    <x v="18"/>
    <n v="39212"/>
    <x v="1"/>
    <s v="OFF-BI-10000605"/>
    <x v="0"/>
    <x v="1"/>
    <s v="Acco Pressboard Covers with Storage Hooks, 9 1/2&quot; x 11&quot;, Executive Red"/>
    <x v="48"/>
    <n v="3"/>
    <n v="0"/>
    <n v="5.37"/>
    <s v="Cassandra Brandow"/>
    <s v="No"/>
    <n v="6.0600003999999998"/>
    <n v="3.8100001017252598"/>
    <x v="3"/>
    <x v="2"/>
  </r>
  <r>
    <s v="CA-2014-143336"/>
    <x v="52"/>
    <d v="2014-01-09T00:00:00"/>
    <s v="Second Class"/>
    <x v="0"/>
    <x v="0"/>
    <s v="San Francisco"/>
    <x v="5"/>
    <n v="94109"/>
    <x v="3"/>
    <s v="OFF-AR-10003056"/>
    <x v="0"/>
    <x v="0"/>
    <s v="Newell 341"/>
    <x v="36"/>
    <n v="2"/>
    <n v="0"/>
    <n v="2.48"/>
    <s v="Anna Andreadi"/>
    <s v="No"/>
    <n v="6.0800004000000003"/>
    <n v="4.2800002098083496"/>
    <x v="3"/>
    <x v="4"/>
  </r>
  <r>
    <s v="CA-2015-150770"/>
    <x v="53"/>
    <d v="2015-06-05T00:00:00"/>
    <s v="First Class"/>
    <x v="0"/>
    <x v="0"/>
    <s v="San Francisco"/>
    <x v="5"/>
    <n v="94109"/>
    <x v="3"/>
    <s v="OFF-AR-10001246"/>
    <x v="0"/>
    <x v="0"/>
    <s v="Newell 317"/>
    <x v="49"/>
    <n v="3"/>
    <n v="0"/>
    <n v="2.56"/>
    <s v="Anna Andreadi"/>
    <s v="No"/>
    <n v="6.2599998000000001"/>
    <n v="2.93999989827473"/>
    <x v="2"/>
    <x v="2"/>
  </r>
  <r>
    <s v="CA-2017-156958"/>
    <x v="54"/>
    <d v="2017-06-12T00:00:00"/>
    <s v="First Class"/>
    <x v="1"/>
    <x v="0"/>
    <s v="Seattle"/>
    <x v="10"/>
    <n v="98115"/>
    <x v="3"/>
    <s v="OFF-BI-10002071"/>
    <x v="0"/>
    <x v="1"/>
    <s v="Fellowes Black Plastic Comb Bindings"/>
    <x v="50"/>
    <n v="2"/>
    <n v="0.2"/>
    <n v="3.02"/>
    <s v="Anna Andreadi"/>
    <s v="No"/>
    <n v="6.28"/>
    <n v="5.8125001408625403"/>
    <x v="1"/>
    <x v="6"/>
  </r>
  <r>
    <s v="CA-2017-103380"/>
    <x v="31"/>
    <s v="11/25/2017"/>
    <s v="Standard Class"/>
    <x v="1"/>
    <x v="0"/>
    <s v="Pasadena"/>
    <x v="5"/>
    <n v="91104"/>
    <x v="3"/>
    <s v="OFF-AP-10001492"/>
    <x v="0"/>
    <x v="4"/>
    <s v="Acco Six-Outlet Power Strip, 4' Cord Length"/>
    <x v="51"/>
    <n v="1"/>
    <n v="0"/>
    <n v="2.2400000000000002"/>
    <s v="Anna Andreadi"/>
    <s v="No"/>
    <n v="6.38"/>
    <n v="8.6199998855590803"/>
    <x v="1"/>
    <x v="8"/>
  </r>
  <r>
    <s v="US-2016-148957"/>
    <x v="23"/>
    <s v="9/23/2016"/>
    <s v="Standard Class"/>
    <x v="1"/>
    <x v="0"/>
    <s v="Redmond"/>
    <x v="10"/>
    <n v="98052"/>
    <x v="3"/>
    <s v="OFF-LA-10002195"/>
    <x v="0"/>
    <x v="6"/>
    <s v="Avery 481"/>
    <x v="52"/>
    <n v="4"/>
    <n v="0"/>
    <n v="5.91"/>
    <s v="Anna Andreadi"/>
    <s v="No"/>
    <n v="6.41"/>
    <n v="3.0799999237060498"/>
    <x v="0"/>
    <x v="3"/>
  </r>
  <r>
    <s v="CA-2016-145982"/>
    <x v="55"/>
    <d v="2016-01-09T00:00:00"/>
    <s v="Second Class"/>
    <x v="0"/>
    <x v="0"/>
    <s v="Quincy"/>
    <x v="14"/>
    <n v="2169"/>
    <x v="0"/>
    <s v="OFF-FA-10000735"/>
    <x v="0"/>
    <x v="3"/>
    <s v="Staples"/>
    <x v="53"/>
    <n v="4"/>
    <n v="0"/>
    <n v="5.26"/>
    <s v="Chuck Magee"/>
    <s v="No"/>
    <n v="6.42"/>
    <n v="2.92000007629394"/>
    <x v="0"/>
    <x v="4"/>
  </r>
  <r>
    <s v="CA-2015-138674"/>
    <x v="56"/>
    <s v="11/17/2015"/>
    <s v="First Class"/>
    <x v="2"/>
    <x v="0"/>
    <s v="Springfield"/>
    <x v="3"/>
    <n v="97477"/>
    <x v="3"/>
    <s v="OFF-FA-10000304"/>
    <x v="0"/>
    <x v="3"/>
    <s v="Advantus Push Pins"/>
    <x v="54"/>
    <n v="5"/>
    <n v="0.2"/>
    <n v="2.29"/>
    <s v="Anna Andreadi"/>
    <s v="No"/>
    <n v="6.4300002999999997"/>
    <n v="2.1800000748783299"/>
    <x v="2"/>
    <x v="8"/>
  </r>
  <r>
    <s v="CA-2017-112725"/>
    <x v="57"/>
    <d v="2017-06-02T00:00:00"/>
    <s v="Standard Class"/>
    <x v="1"/>
    <x v="0"/>
    <s v="San Francisco"/>
    <x v="5"/>
    <n v="94110"/>
    <x v="3"/>
    <s v="OFF-AR-10001227"/>
    <x v="0"/>
    <x v="0"/>
    <s v="Newell 338"/>
    <x v="49"/>
    <n v="3"/>
    <n v="0"/>
    <n v="2.38"/>
    <s v="Anna Andreadi"/>
    <s v="No"/>
    <n v="6.4399996000000002"/>
    <n v="2.93999989827473"/>
    <x v="1"/>
    <x v="11"/>
  </r>
  <r>
    <s v="CA-2017-118542"/>
    <x v="58"/>
    <d v="2017-05-12T00:00:00"/>
    <s v="Standard Class"/>
    <x v="0"/>
    <x v="0"/>
    <s v="Los Angeles"/>
    <x v="5"/>
    <n v="90008"/>
    <x v="3"/>
    <s v="OFF-BI-10003429"/>
    <x v="0"/>
    <x v="1"/>
    <s v="Cardinal HOLDit! Binder Insert Strips,Extra Strips"/>
    <x v="55"/>
    <n v="2"/>
    <n v="0.2"/>
    <n v="3.67"/>
    <s v="Anna Andreadi"/>
    <s v="No"/>
    <n v="6.46"/>
    <n v="6.3312500951113098"/>
    <x v="1"/>
    <x v="11"/>
  </r>
  <r>
    <s v="CA-2015-146486"/>
    <x v="59"/>
    <s v="11/14/2015"/>
    <s v="Second Class"/>
    <x v="0"/>
    <x v="0"/>
    <s v="Oceanside"/>
    <x v="0"/>
    <n v="11572"/>
    <x v="0"/>
    <s v="OFF-EN-10001509"/>
    <x v="0"/>
    <x v="9"/>
    <s v="Poly String Tie Envelopes"/>
    <x v="56"/>
    <n v="6"/>
    <n v="0"/>
    <n v="5.75"/>
    <s v="Chuck Magee"/>
    <s v="No"/>
    <n v="6.49"/>
    <n v="2.0399999618530198"/>
    <x v="2"/>
    <x v="3"/>
  </r>
  <r>
    <s v="CA-2017-145772"/>
    <x v="12"/>
    <d v="2017-07-06T00:00:00"/>
    <s v="Standard Class"/>
    <x v="2"/>
    <x v="0"/>
    <s v="Los Angeles"/>
    <x v="5"/>
    <n v="90036"/>
    <x v="3"/>
    <s v="OFF-PA-10001593"/>
    <x v="0"/>
    <x v="5"/>
    <s v="Xerox 1947"/>
    <x v="57"/>
    <n v="2"/>
    <n v="0"/>
    <n v="5.38"/>
    <s v="Anna Andreadi"/>
    <s v="No"/>
    <n v="6.58"/>
    <n v="5.9800000190734801"/>
    <x v="1"/>
    <x v="2"/>
  </r>
  <r>
    <s v="US-2017-147886"/>
    <x v="60"/>
    <s v="3/31/2017"/>
    <s v="First Class"/>
    <x v="2"/>
    <x v="0"/>
    <s v="Fairfield"/>
    <x v="5"/>
    <n v="94533"/>
    <x v="3"/>
    <s v="OFF-PA-10000232"/>
    <x v="0"/>
    <x v="5"/>
    <s v="Xerox 1975"/>
    <x v="58"/>
    <n v="2"/>
    <n v="0"/>
    <n v="6.35"/>
    <s v="Anna Andreadi"/>
    <s v="No"/>
    <n v="6.61"/>
    <n v="6.4800000190734801"/>
    <x v="1"/>
    <x v="2"/>
  </r>
  <r>
    <s v="US-2014-164763"/>
    <x v="51"/>
    <s v="3/21/2014"/>
    <s v="Standard Class"/>
    <x v="2"/>
    <x v="0"/>
    <s v="Jackson"/>
    <x v="18"/>
    <n v="39212"/>
    <x v="1"/>
    <s v="OFF-PA-10003349"/>
    <x v="0"/>
    <x v="5"/>
    <s v="Xerox 1957"/>
    <x v="58"/>
    <n v="2"/>
    <n v="0"/>
    <n v="6.35"/>
    <s v="Cassandra Brandow"/>
    <s v="No"/>
    <n v="6.61"/>
    <n v="6.4800000190734801"/>
    <x v="3"/>
    <x v="2"/>
  </r>
  <r>
    <s v="CA-2016-161746"/>
    <x v="61"/>
    <s v="10/27/2016"/>
    <s v="Standard Class"/>
    <x v="0"/>
    <x v="0"/>
    <s v="Los Angeles"/>
    <x v="5"/>
    <n v="90045"/>
    <x v="3"/>
    <s v="OFF-AR-10000390"/>
    <x v="0"/>
    <x v="0"/>
    <s v="Newell Chalk Holder"/>
    <x v="59"/>
    <n v="3"/>
    <n v="0"/>
    <n v="5.7"/>
    <s v="Anna Andreadi"/>
    <s v="No"/>
    <n v="6.6900005"/>
    <n v="4.13000011444091"/>
    <x v="0"/>
    <x v="1"/>
  </r>
  <r>
    <s v="US-2016-156986"/>
    <x v="62"/>
    <s v="3/24/2016"/>
    <s v="Standard Class"/>
    <x v="0"/>
    <x v="0"/>
    <s v="Salem"/>
    <x v="3"/>
    <n v="97301"/>
    <x v="3"/>
    <s v="OFF-PA-10004101"/>
    <x v="0"/>
    <x v="5"/>
    <s v="Xerox 1894"/>
    <x v="60"/>
    <n v="2"/>
    <n v="0.2"/>
    <n v="3.63"/>
    <s v="Anna Andreadi"/>
    <s v="No"/>
    <n v="6.74"/>
    <n v="6.4812499526189598"/>
    <x v="0"/>
    <x v="2"/>
  </r>
  <r>
    <s v="CA-2014-123225"/>
    <x v="63"/>
    <s v="7/14/2014"/>
    <s v="First Class"/>
    <x v="0"/>
    <x v="0"/>
    <s v="El Paso"/>
    <x v="16"/>
    <n v="79907"/>
    <x v="2"/>
    <s v="OFF-PA-10000552"/>
    <x v="0"/>
    <x v="5"/>
    <s v="Xerox 200"/>
    <x v="60"/>
    <n v="2"/>
    <n v="0.2"/>
    <n v="3.63"/>
    <s v="Kelly Williams"/>
    <s v="No"/>
    <n v="6.74"/>
    <n v="6.4812499526189598"/>
    <x v="3"/>
    <x v="8"/>
  </r>
  <r>
    <s v="CA-2015-149342"/>
    <x v="64"/>
    <s v="4/25/2015"/>
    <s v="Standard Class"/>
    <x v="2"/>
    <x v="0"/>
    <s v="Columbus"/>
    <x v="1"/>
    <n v="31907"/>
    <x v="1"/>
    <s v="OFF-PA-10001166"/>
    <x v="0"/>
    <x v="5"/>
    <s v="Xerox 2"/>
    <x v="58"/>
    <n v="2"/>
    <n v="0"/>
    <n v="6.22"/>
    <s v="Cassandra Brandow"/>
    <s v="No"/>
    <n v="6.7400001999999999"/>
    <n v="6.4800000190734801"/>
    <x v="2"/>
    <x v="9"/>
  </r>
  <r>
    <s v="CA-2016-130477"/>
    <x v="65"/>
    <d v="2016-12-04T00:00:00"/>
    <s v="Standard Class"/>
    <x v="0"/>
    <x v="0"/>
    <s v="Los Angeles"/>
    <x v="5"/>
    <n v="90032"/>
    <x v="3"/>
    <s v="OFF-PA-10000019"/>
    <x v="0"/>
    <x v="5"/>
    <s v="Xerox 1931"/>
    <x v="58"/>
    <n v="2"/>
    <n v="0"/>
    <n v="6.22"/>
    <s v="Anna Andreadi"/>
    <s v="No"/>
    <n v="6.7400001999999999"/>
    <n v="6.4800000190734801"/>
    <x v="0"/>
    <x v="4"/>
  </r>
  <r>
    <s v="CA-2017-157196"/>
    <x v="66"/>
    <d v="2017-09-11T00:00:00"/>
    <s v="Standard Class"/>
    <x v="0"/>
    <x v="0"/>
    <s v="San Diego"/>
    <x v="5"/>
    <n v="92105"/>
    <x v="3"/>
    <s v="OFF-PA-10003172"/>
    <x v="0"/>
    <x v="5"/>
    <s v="Xerox 1996"/>
    <x v="58"/>
    <n v="2"/>
    <n v="0"/>
    <n v="6.22"/>
    <s v="Anna Andreadi"/>
    <s v="No"/>
    <n v="6.7400001999999999"/>
    <n v="6.4800000190734801"/>
    <x v="1"/>
    <x v="6"/>
  </r>
  <r>
    <s v="CA-2014-116785"/>
    <x v="67"/>
    <s v="4/30/2014"/>
    <s v="Standard Class"/>
    <x v="1"/>
    <x v="0"/>
    <s v="Los Angeles"/>
    <x v="5"/>
    <n v="90036"/>
    <x v="3"/>
    <s v="OFF-LA-10000305"/>
    <x v="0"/>
    <x v="6"/>
    <s v="Avery 495"/>
    <x v="61"/>
    <n v="2"/>
    <n v="0"/>
    <n v="5.8"/>
    <s v="Anna Andreadi"/>
    <s v="No"/>
    <n v="6.8"/>
    <n v="6.3000001907348597"/>
    <x v="3"/>
    <x v="9"/>
  </r>
  <r>
    <s v="CA-2014-127012"/>
    <x v="68"/>
    <s v="8/15/2014"/>
    <s v="Standard Class"/>
    <x v="0"/>
    <x v="0"/>
    <s v="Seattle"/>
    <x v="10"/>
    <n v="98105"/>
    <x v="3"/>
    <s v="FUR-FU-10003691"/>
    <x v="1"/>
    <x v="2"/>
    <s v="Eldon Image Series Desk Accessories, Ebony"/>
    <x v="62"/>
    <n v="1"/>
    <n v="0"/>
    <n v="5.43"/>
    <s v="Anna Andreadi"/>
    <s v="No"/>
    <n v="6.9200005999999998"/>
    <n v="12.3500003814697"/>
    <x v="3"/>
    <x v="8"/>
  </r>
  <r>
    <s v="CA-2015-116092"/>
    <x v="69"/>
    <s v="2/18/2015"/>
    <s v="Second Class"/>
    <x v="0"/>
    <x v="0"/>
    <s v="Los Angeles"/>
    <x v="5"/>
    <n v="90004"/>
    <x v="3"/>
    <s v="OFF-PA-10004285"/>
    <x v="0"/>
    <x v="5"/>
    <s v="Xerox 1959"/>
    <x v="63"/>
    <n v="2"/>
    <n v="0"/>
    <n v="6.41"/>
    <s v="Anna Andreadi"/>
    <s v="No"/>
    <n v="6.95"/>
    <n v="6.6799998283386204"/>
    <x v="2"/>
    <x v="10"/>
  </r>
  <r>
    <s v="CA-2014-135699"/>
    <x v="70"/>
    <s v="8/29/2014"/>
    <s v="Same Day"/>
    <x v="2"/>
    <x v="0"/>
    <s v="San Francisco"/>
    <x v="5"/>
    <n v="94110"/>
    <x v="3"/>
    <s v="OFF-PA-10003001"/>
    <x v="0"/>
    <x v="5"/>
    <s v="Xerox 1986"/>
    <x v="63"/>
    <n v="2"/>
    <n v="0"/>
    <n v="6.41"/>
    <s v="Anna Andreadi"/>
    <s v="No"/>
    <n v="6.95"/>
    <n v="6.6799998283386204"/>
    <x v="3"/>
    <x v="4"/>
  </r>
  <r>
    <s v="CA-2017-112725"/>
    <x v="57"/>
    <d v="2017-06-02T00:00:00"/>
    <s v="Standard Class"/>
    <x v="1"/>
    <x v="0"/>
    <s v="San Francisco"/>
    <x v="5"/>
    <n v="94110"/>
    <x v="3"/>
    <s v="OFF-AR-10003759"/>
    <x v="0"/>
    <x v="0"/>
    <s v="Crayola Anti Dust Chalk, 12/Pack"/>
    <x v="64"/>
    <n v="7"/>
    <n v="0"/>
    <n v="5.73"/>
    <s v="Anna Andreadi"/>
    <s v="No"/>
    <n v="7.0099998000000001"/>
    <n v="1.8199999673025899"/>
    <x v="1"/>
    <x v="11"/>
  </r>
  <r>
    <s v="CA-2017-142867"/>
    <x v="71"/>
    <s v="3/21/2017"/>
    <s v="Standard Class"/>
    <x v="1"/>
    <x v="0"/>
    <s v="Houston"/>
    <x v="16"/>
    <n v="77095"/>
    <x v="2"/>
    <s v="OFF-PA-10004610"/>
    <x v="0"/>
    <x v="5"/>
    <s v="Xerox 1900"/>
    <x v="65"/>
    <n v="3"/>
    <n v="0.2"/>
    <n v="3.21"/>
    <s v="Kelly Williams"/>
    <s v="No"/>
    <n v="7.0600003999999998"/>
    <n v="4.2791668733426604"/>
    <x v="1"/>
    <x v="2"/>
  </r>
  <r>
    <s v="US-2016-119046"/>
    <x v="72"/>
    <d v="2016-06-06T00:00:00"/>
    <s v="Standard Class"/>
    <x v="2"/>
    <x v="0"/>
    <s v="Seattle"/>
    <x v="10"/>
    <n v="98115"/>
    <x v="3"/>
    <s v="OFF-BI-10000138"/>
    <x v="0"/>
    <x v="1"/>
    <s v="Acco Translucent Poly Ring Binders"/>
    <x v="66"/>
    <n v="3"/>
    <n v="0.2"/>
    <n v="3.93"/>
    <s v="Anna Andreadi"/>
    <s v="No"/>
    <n v="7.2999989999999997"/>
    <n v="4.6791664933630503"/>
    <x v="0"/>
    <x v="10"/>
  </r>
  <r>
    <s v="CA-2017-128965"/>
    <x v="29"/>
    <s v="4/22/2017"/>
    <s v="Standard Class"/>
    <x v="0"/>
    <x v="0"/>
    <s v="Los Angeles"/>
    <x v="5"/>
    <n v="90008"/>
    <x v="3"/>
    <s v="OFF-FA-10001561"/>
    <x v="0"/>
    <x v="3"/>
    <s v="Stockwell Push Pins"/>
    <x v="67"/>
    <n v="5"/>
    <n v="0"/>
    <n v="3.6"/>
    <s v="Anna Andreadi"/>
    <s v="No"/>
    <n v="7.2999996999999999"/>
    <n v="2.1799999237060499"/>
    <x v="1"/>
    <x v="9"/>
  </r>
  <r>
    <s v="CA-2015-116092"/>
    <x v="69"/>
    <s v="2/18/2015"/>
    <s v="Second Class"/>
    <x v="0"/>
    <x v="0"/>
    <s v="Los Angeles"/>
    <x v="5"/>
    <n v="90004"/>
    <x v="3"/>
    <s v="OFF-BI-10000546"/>
    <x v="0"/>
    <x v="1"/>
    <s v="Avery Durable Binders"/>
    <x v="68"/>
    <n v="5"/>
    <n v="0.2"/>
    <n v="4.18"/>
    <s v="Anna Andreadi"/>
    <s v="No"/>
    <n v="7.3400005999999998"/>
    <n v="2.88000012516975"/>
    <x v="2"/>
    <x v="10"/>
  </r>
  <r>
    <s v="CA-2017-100111"/>
    <x v="10"/>
    <s v="9/26/2017"/>
    <s v="Standard Class"/>
    <x v="0"/>
    <x v="0"/>
    <s v="New York City"/>
    <x v="0"/>
    <n v="10035"/>
    <x v="0"/>
    <s v="OFF-PA-10002713"/>
    <x v="0"/>
    <x v="5"/>
    <s v="Adams Phone Message Book, 200 Message Capacity, 8 1/16ï¿½ x 11ï¿½"/>
    <x v="69"/>
    <n v="2"/>
    <n v="0"/>
    <n v="6.33"/>
    <s v="Chuck Magee"/>
    <s v="No"/>
    <n v="7.4300002999999997"/>
    <n v="6.88000011444091"/>
    <x v="1"/>
    <x v="3"/>
  </r>
  <r>
    <s v="CA-2015-148873"/>
    <x v="73"/>
    <d v="2015-05-10T00:00:00"/>
    <s v="Standard Class"/>
    <x v="0"/>
    <x v="0"/>
    <s v="Quincy"/>
    <x v="7"/>
    <n v="62301"/>
    <x v="2"/>
    <s v="OFF-BI-10003196"/>
    <x v="0"/>
    <x v="1"/>
    <s v="Accohide Poly Flexible Ring Binders"/>
    <x v="70"/>
    <n v="4"/>
    <n v="0.8"/>
    <n v="-4.49"/>
    <s v="Kelly Williams"/>
    <s v="No"/>
    <n v="7.4799994999999999"/>
    <n v="3.7375002346933002"/>
    <x v="2"/>
    <x v="11"/>
  </r>
  <r>
    <s v="CA-2017-154949"/>
    <x v="74"/>
    <s v="10/19/2017"/>
    <s v="Standard Class"/>
    <x v="0"/>
    <x v="0"/>
    <s v="Camarillo"/>
    <x v="5"/>
    <n v="93010"/>
    <x v="3"/>
    <s v="OFF-LA-10002034"/>
    <x v="0"/>
    <x v="6"/>
    <s v="Avery 478"/>
    <x v="71"/>
    <n v="3"/>
    <n v="0"/>
    <n v="7.22"/>
    <s v="Anna Andreadi"/>
    <s v="No"/>
    <n v="7.5099998000000001"/>
    <n v="4.9099998474120996"/>
    <x v="1"/>
    <x v="1"/>
  </r>
  <r>
    <s v="CA-2016-111682"/>
    <x v="0"/>
    <s v="6/18/2016"/>
    <s v="First Class"/>
    <x v="0"/>
    <x v="0"/>
    <s v="Troy"/>
    <x v="0"/>
    <n v="12180"/>
    <x v="0"/>
    <s v="OFF-PA-10000587"/>
    <x v="0"/>
    <x v="5"/>
    <s v="Array Parchment Paper, Assorted Colors"/>
    <x v="72"/>
    <n v="2"/>
    <n v="0"/>
    <n v="6.99"/>
    <s v="Chuck Magee"/>
    <s v="No"/>
    <n v="7.5700006000000002"/>
    <n v="7.2800002098083496"/>
    <x v="0"/>
    <x v="0"/>
  </r>
  <r>
    <s v="CA-2016-159023"/>
    <x v="75"/>
    <d v="2016-05-11T00:00:00"/>
    <s v="First Class"/>
    <x v="0"/>
    <x v="0"/>
    <s v="Portland"/>
    <x v="3"/>
    <n v="97206"/>
    <x v="3"/>
    <s v="OFF-BI-10002813"/>
    <x v="0"/>
    <x v="1"/>
    <s v="Avery Reinforcements for Hole-Punch Pages"/>
    <x v="73"/>
    <n v="7"/>
    <n v="0.7"/>
    <n v="-3.47"/>
    <s v="Anna Andreadi"/>
    <s v="No"/>
    <n v="7.63"/>
    <n v="1.98095222957551"/>
    <x v="0"/>
    <x v="2"/>
  </r>
  <r>
    <s v="CA-2016-151372"/>
    <x v="11"/>
    <d v="2016-06-09T00:00:00"/>
    <s v="First Class"/>
    <x v="0"/>
    <x v="0"/>
    <s v="Redondo Beach"/>
    <x v="5"/>
    <n v="90278"/>
    <x v="3"/>
    <s v="OFF-BI-10000050"/>
    <x v="0"/>
    <x v="1"/>
    <s v="Angle-D Binders with Locking Rings, Label Holders"/>
    <x v="53"/>
    <n v="2"/>
    <n v="0.2"/>
    <n v="3.94"/>
    <s v="Anna Andreadi"/>
    <s v="No"/>
    <n v="7.7400001999999999"/>
    <n v="7.3000002179294796"/>
    <x v="0"/>
    <x v="6"/>
  </r>
  <r>
    <s v="CA-2015-119214"/>
    <x v="76"/>
    <s v="1/27/2015"/>
    <s v="Standard Class"/>
    <x v="1"/>
    <x v="0"/>
    <s v="Bozeman"/>
    <x v="19"/>
    <n v="59715"/>
    <x v="3"/>
    <s v="OFF-LA-10003077"/>
    <x v="0"/>
    <x v="6"/>
    <s v="Avery 500"/>
    <x v="74"/>
    <n v="2"/>
    <n v="0"/>
    <n v="6.87"/>
    <s v="Anna Andreadi"/>
    <s v="No"/>
    <n v="7.75"/>
    <n v="7.3099999427795401"/>
    <x v="2"/>
    <x v="11"/>
  </r>
  <r>
    <s v="CA-2017-131618"/>
    <x v="50"/>
    <s v="6/20/2017"/>
    <s v="First Class"/>
    <x v="2"/>
    <x v="0"/>
    <s v="Skokie"/>
    <x v="7"/>
    <n v="60076"/>
    <x v="2"/>
    <s v="OFF-PA-10001892"/>
    <x v="0"/>
    <x v="5"/>
    <s v="Rediform Wirebound &quot;Phone Memo&quot; Message Book, 11 x 5-3/4"/>
    <x v="75"/>
    <n v="2"/>
    <n v="0.2"/>
    <n v="4.43"/>
    <s v="Kelly Williams"/>
    <s v="No"/>
    <n v="7.7900004000000003"/>
    <n v="7.6375001953449102"/>
    <x v="1"/>
    <x v="0"/>
  </r>
  <r>
    <s v="CA-2017-100111"/>
    <x v="10"/>
    <s v="9/26/2017"/>
    <s v="Standard Class"/>
    <x v="0"/>
    <x v="0"/>
    <s v="New York City"/>
    <x v="0"/>
    <n v="10035"/>
    <x v="0"/>
    <s v="OFF-BI-10000343"/>
    <x v="0"/>
    <x v="1"/>
    <s v="Pressboard Covers with Storage Hooks, 9 1/2&quot; x 11&quot;, Light Blue"/>
    <x v="76"/>
    <n v="3"/>
    <n v="0.2"/>
    <n v="3.98"/>
    <s v="Chuck Magee"/>
    <s v="No"/>
    <n v="7.7999996999999999"/>
    <n v="4.9083332403562903"/>
    <x v="1"/>
    <x v="3"/>
  </r>
  <r>
    <s v="CA-2016-145261"/>
    <x v="77"/>
    <s v="12/21/2016"/>
    <s v="First Class"/>
    <x v="1"/>
    <x v="0"/>
    <s v="Salem"/>
    <x v="3"/>
    <n v="97301"/>
    <x v="3"/>
    <s v="OFF-PA-10003036"/>
    <x v="0"/>
    <x v="5"/>
    <s v="Black Print Carbonless 8 1/2&quot; x 8 1/4&quot; Rapid Memo Book"/>
    <x v="77"/>
    <n v="2"/>
    <n v="0.2"/>
    <n v="3.79"/>
    <s v="Anna Andreadi"/>
    <s v="No"/>
    <n v="7.8599997000000004"/>
    <n v="7.28124978870619"/>
    <x v="0"/>
    <x v="5"/>
  </r>
  <r>
    <s v="CA-2014-127131"/>
    <x v="78"/>
    <s v="11/30/2014"/>
    <s v="Standard Class"/>
    <x v="2"/>
    <x v="0"/>
    <s v="Seattle"/>
    <x v="10"/>
    <n v="98103"/>
    <x v="3"/>
    <s v="OFF-BI-10004656"/>
    <x v="0"/>
    <x v="1"/>
    <s v="Peel &amp; Stick Add-On Corner Pockets"/>
    <x v="78"/>
    <n v="7"/>
    <n v="0.2"/>
    <n v="4.2300000000000004"/>
    <s v="Anna Andreadi"/>
    <s v="No"/>
    <n v="7.8700004000000003"/>
    <n v="2.1607143618831599"/>
    <x v="3"/>
    <x v="8"/>
  </r>
  <r>
    <s v="CA-2015-146486"/>
    <x v="59"/>
    <s v="11/14/2015"/>
    <s v="Second Class"/>
    <x v="0"/>
    <x v="0"/>
    <s v="Oceanside"/>
    <x v="0"/>
    <n v="11572"/>
    <x v="0"/>
    <s v="TEC-AC-10002018"/>
    <x v="2"/>
    <x v="10"/>
    <s v="AmazonBasics 3-Button USB Wired Mouse"/>
    <x v="79"/>
    <n v="2"/>
    <n v="0"/>
    <n v="6.01"/>
    <s v="Chuck Magee"/>
    <s v="No"/>
    <n v="7.9699992999999996"/>
    <n v="6.9899997711181596"/>
    <x v="2"/>
    <x v="3"/>
  </r>
  <r>
    <s v="CA-2014-100762"/>
    <x v="78"/>
    <s v="11/29/2014"/>
    <s v="Standard Class"/>
    <x v="2"/>
    <x v="0"/>
    <s v="Jackson"/>
    <x v="20"/>
    <n v="49201"/>
    <x v="2"/>
    <s v="OFF-PA-10004082"/>
    <x v="0"/>
    <x v="5"/>
    <s v="Adams Telephone Message Book w/Frequently-Called Numbers Space, 400 Messages per Book"/>
    <x v="80"/>
    <n v="2"/>
    <n v="0"/>
    <n v="7.98"/>
    <s v="Kelly Williams"/>
    <s v="No"/>
    <n v="7.98"/>
    <n v="7.9800000190734801"/>
    <x v="3"/>
    <x v="8"/>
  </r>
  <r>
    <s v="CA-2017-131807"/>
    <x v="46"/>
    <d v="2017-10-10T00:00:00"/>
    <s v="Standard Class"/>
    <x v="2"/>
    <x v="0"/>
    <s v="Chico"/>
    <x v="5"/>
    <n v="95928"/>
    <x v="3"/>
    <s v="OFF-FA-10002780"/>
    <x v="0"/>
    <x v="3"/>
    <s v="Staples"/>
    <x v="81"/>
    <n v="5"/>
    <n v="0"/>
    <n v="6.85"/>
    <s v="Anna Andreadi"/>
    <s v="No"/>
    <n v="8.0499989999999997"/>
    <n v="2.9799999237060502"/>
    <x v="1"/>
    <x v="6"/>
  </r>
  <r>
    <s v="CA-2016-145583"/>
    <x v="5"/>
    <s v="10/19/2016"/>
    <s v="Standard Class"/>
    <x v="0"/>
    <x v="0"/>
    <s v="Roseville"/>
    <x v="5"/>
    <n v="95661"/>
    <x v="3"/>
    <s v="OFF-AR-10001149"/>
    <x v="0"/>
    <x v="0"/>
    <s v="Sanford Colorific Colored Pencils, 12/Box"/>
    <x v="68"/>
    <n v="4"/>
    <n v="0"/>
    <n v="3.46"/>
    <s v="Anna Andreadi"/>
    <s v="No"/>
    <n v="8.06"/>
    <n v="2.88000011444091"/>
    <x v="0"/>
    <x v="1"/>
  </r>
  <r>
    <s v="US-2017-118087"/>
    <x v="18"/>
    <s v="9/13/2017"/>
    <s v="Standard Class"/>
    <x v="2"/>
    <x v="0"/>
    <s v="Philadelphia"/>
    <x v="12"/>
    <n v="19134"/>
    <x v="0"/>
    <s v="OFF-BI-10000069"/>
    <x v="0"/>
    <x v="1"/>
    <s v="GBC Prepunched Paper, 19-Hole, for Binding Systems, 24-lb"/>
    <x v="82"/>
    <n v="1"/>
    <n v="0.7"/>
    <n v="-3.6"/>
    <s v="Chuck Magee"/>
    <s v="No"/>
    <n v="8.1"/>
    <n v="14.999999403953501"/>
    <x v="1"/>
    <x v="3"/>
  </r>
  <r>
    <s v="CA-2017-129707"/>
    <x v="79"/>
    <s v="4/29/2017"/>
    <s v="Standard Class"/>
    <x v="0"/>
    <x v="0"/>
    <s v="Chandler"/>
    <x v="4"/>
    <n v="85224"/>
    <x v="3"/>
    <s v="OFF-AR-10000246"/>
    <x v="0"/>
    <x v="0"/>
    <s v="Newell 318"/>
    <x v="83"/>
    <n v="4"/>
    <n v="0.2"/>
    <n v="0.67"/>
    <s v="Anna Andreadi"/>
    <s v="No"/>
    <n v="8.23"/>
    <n v="2.7812498911516701"/>
    <x v="1"/>
    <x v="9"/>
  </r>
  <r>
    <s v="CA-2017-134194"/>
    <x v="80"/>
    <d v="2018-01-01T00:00:00"/>
    <s v="Standard Class"/>
    <x v="0"/>
    <x v="0"/>
    <s v="Dallas"/>
    <x v="16"/>
    <n v="75081"/>
    <x v="2"/>
    <s v="OFF-BI-10001116"/>
    <x v="0"/>
    <x v="1"/>
    <s v="Wilson Jones 1&quot; Hanging DublLock Ring Binders"/>
    <x v="84"/>
    <n v="3"/>
    <n v="0.8"/>
    <n v="-5.07"/>
    <s v="Kelly Williams"/>
    <s v="No"/>
    <n v="8.24"/>
    <n v="5.2833337754011396"/>
    <x v="1"/>
    <x v="5"/>
  </r>
  <r>
    <s v="CA-2017-101700"/>
    <x v="81"/>
    <s v="4/26/2017"/>
    <s v="First Class"/>
    <x v="0"/>
    <x v="0"/>
    <s v="Greeley"/>
    <x v="6"/>
    <n v="80634"/>
    <x v="3"/>
    <s v="FUR-FU-10001025"/>
    <x v="1"/>
    <x v="2"/>
    <s v="Eldon Imï¿½ge Series Desk Accessories, Clear"/>
    <x v="85"/>
    <n v="3"/>
    <n v="0.2"/>
    <n v="3.35"/>
    <s v="Anna Andreadi"/>
    <s v="No"/>
    <n v="8.3099989999999995"/>
    <n v="4.85833328785374"/>
    <x v="1"/>
    <x v="9"/>
  </r>
  <r>
    <s v="US-2014-164763"/>
    <x v="51"/>
    <s v="3/21/2014"/>
    <s v="Standard Class"/>
    <x v="2"/>
    <x v="0"/>
    <s v="Jackson"/>
    <x v="18"/>
    <n v="39212"/>
    <x v="1"/>
    <s v="OFF-PA-10003063"/>
    <x v="0"/>
    <x v="5"/>
    <s v="EcoTones Memo Sheets"/>
    <x v="86"/>
    <n v="4"/>
    <n v="0"/>
    <n v="7.68"/>
    <s v="Cassandra Brandow"/>
    <s v="No"/>
    <n v="8.32"/>
    <n v="4"/>
    <x v="3"/>
    <x v="2"/>
  </r>
  <r>
    <s v="CA-2015-113628"/>
    <x v="82"/>
    <s v="11/19/2015"/>
    <s v="Standard Class"/>
    <x v="2"/>
    <x v="0"/>
    <s v="Plantation"/>
    <x v="21"/>
    <n v="33317"/>
    <x v="1"/>
    <s v="OFF-BI-10002799"/>
    <x v="0"/>
    <x v="1"/>
    <s v="SlimView Poly Binder, 3/8&quot;"/>
    <x v="87"/>
    <n v="3"/>
    <n v="0.7"/>
    <n v="-3.73"/>
    <s v="Cassandra Brandow"/>
    <s v="No"/>
    <n v="8.3899989999999995"/>
    <n v="5.17777740248928"/>
    <x v="2"/>
    <x v="5"/>
  </r>
  <r>
    <s v="CA-2014-126361"/>
    <x v="83"/>
    <d v="2014-09-08T00:00:00"/>
    <s v="Second Class"/>
    <x v="0"/>
    <x v="0"/>
    <s v="Pleasant Grove"/>
    <x v="17"/>
    <n v="84062"/>
    <x v="3"/>
    <s v="OFF-BI-10002852"/>
    <x v="0"/>
    <x v="1"/>
    <s v="Ibico Standard Transparent Covers"/>
    <x v="88"/>
    <n v="1"/>
    <n v="0.2"/>
    <n v="4.78"/>
    <s v="Anna Andreadi"/>
    <s v="No"/>
    <n v="8.4"/>
    <n v="16.4750004428438"/>
    <x v="3"/>
    <x v="9"/>
  </r>
  <r>
    <s v="CA-2017-144064"/>
    <x v="84"/>
    <d v="2017-01-09T00:00:00"/>
    <s v="First Class"/>
    <x v="2"/>
    <x v="0"/>
    <s v="Quincy"/>
    <x v="7"/>
    <n v="62301"/>
    <x v="2"/>
    <s v="OFF-BI-10002012"/>
    <x v="0"/>
    <x v="1"/>
    <s v="Wilson Jones Easy Flow II Sheet Lifters"/>
    <x v="89"/>
    <n v="9"/>
    <n v="0.8"/>
    <n v="-5.18"/>
    <s v="Kelly Williams"/>
    <s v="No"/>
    <n v="8.42"/>
    <n v="1.8000001125865499"/>
    <x v="1"/>
    <x v="4"/>
  </r>
  <r>
    <s v="CA-2015-140984"/>
    <x v="85"/>
    <s v="9/18/2015"/>
    <s v="Standard Class"/>
    <x v="0"/>
    <x v="0"/>
    <s v="New York City"/>
    <x v="0"/>
    <n v="10011"/>
    <x v="0"/>
    <s v="OFF-BI-10002012"/>
    <x v="0"/>
    <x v="1"/>
    <s v="Wilson Jones Easy Flow II Sheet Lifters"/>
    <x v="58"/>
    <n v="9"/>
    <n v="0.2"/>
    <n v="4.54"/>
    <s v="Chuck Magee"/>
    <s v="No"/>
    <n v="8.42"/>
    <n v="1.8000000120037101"/>
    <x v="2"/>
    <x v="3"/>
  </r>
  <r>
    <s v="US-2014-150574"/>
    <x v="86"/>
    <s v="12/25/2014"/>
    <s v="Standard Class"/>
    <x v="0"/>
    <x v="0"/>
    <s v="Jacksonville"/>
    <x v="21"/>
    <n v="32216"/>
    <x v="1"/>
    <s v="OFF-BI-10000773"/>
    <x v="0"/>
    <x v="1"/>
    <s v="Insertable Tab Post Binder Dividers"/>
    <x v="90"/>
    <n v="2"/>
    <n v="0.7"/>
    <n v="-3.69"/>
    <s v="Cassandra Brandow"/>
    <s v="No"/>
    <n v="8.5"/>
    <n v="8.0166662527455301"/>
    <x v="3"/>
    <x v="5"/>
  </r>
  <r>
    <s v="CA-2016-142398"/>
    <x v="87"/>
    <s v="4/16/2016"/>
    <s v="Standard Class"/>
    <x v="0"/>
    <x v="0"/>
    <s v="Los Angeles"/>
    <x v="5"/>
    <n v="90036"/>
    <x v="3"/>
    <s v="OFF-BI-10004826"/>
    <x v="0"/>
    <x v="1"/>
    <s v="JM Magazine Binder"/>
    <x v="91"/>
    <n v="1"/>
    <n v="0.2"/>
    <n v="4.62"/>
    <s v="Anna Andreadi"/>
    <s v="No"/>
    <n v="8.59"/>
    <n v="16.5125001091975"/>
    <x v="0"/>
    <x v="5"/>
  </r>
  <r>
    <s v="CA-2015-153220"/>
    <x v="82"/>
    <s v="11/14/2015"/>
    <s v="First Class"/>
    <x v="2"/>
    <x v="0"/>
    <s v="Los Angeles"/>
    <x v="5"/>
    <n v="90032"/>
    <x v="3"/>
    <s v="OFF-PA-10003016"/>
    <x v="0"/>
    <x v="5"/>
    <s v="Adams &quot;While You Were Out&quot; Message Pads"/>
    <x v="92"/>
    <n v="5"/>
    <n v="0"/>
    <n v="7.07"/>
    <s v="Anna Andreadi"/>
    <s v="No"/>
    <n v="8.6299989999999998"/>
    <n v="3.1399999618530199"/>
    <x v="2"/>
    <x v="5"/>
  </r>
  <r>
    <s v="CA-2015-134201"/>
    <x v="88"/>
    <s v="4/16/2015"/>
    <s v="Standard Class"/>
    <x v="1"/>
    <x v="0"/>
    <s v="Rochester"/>
    <x v="0"/>
    <n v="14609"/>
    <x v="0"/>
    <s v="OFF-AR-10002804"/>
    <x v="0"/>
    <x v="0"/>
    <s v="Faber Castell Col-Erase Pencils"/>
    <x v="93"/>
    <n v="3"/>
    <n v="0"/>
    <n v="6.01"/>
    <s v="Chuck Magee"/>
    <s v="No"/>
    <n v="8.66"/>
    <n v="4.8900000254313101"/>
    <x v="2"/>
    <x v="1"/>
  </r>
  <r>
    <s v="CA-2014-142769"/>
    <x v="16"/>
    <s v="9/13/2014"/>
    <s v="Same Day"/>
    <x v="0"/>
    <x v="0"/>
    <s v="Seattle"/>
    <x v="10"/>
    <n v="98103"/>
    <x v="3"/>
    <s v="FUR-FU-10001918"/>
    <x v="1"/>
    <x v="2"/>
    <s v="C-Line Cubicle Keepers Polyproplyene Holder With Velcro Backings"/>
    <x v="94"/>
    <n v="3"/>
    <n v="0"/>
    <n v="5.53"/>
    <s v="Anna Andreadi"/>
    <s v="No"/>
    <n v="8.66"/>
    <n v="4.7299998601277604"/>
    <x v="3"/>
    <x v="3"/>
  </r>
  <r>
    <s v="CA-2014-160773"/>
    <x v="89"/>
    <d v="2014-05-07T00:00:00"/>
    <s v="Standard Class"/>
    <x v="2"/>
    <x v="0"/>
    <s v="Deltona"/>
    <x v="21"/>
    <n v="32725"/>
    <x v="1"/>
    <s v="OFF-BI-10000546"/>
    <x v="0"/>
    <x v="1"/>
    <s v="Avery Durable Binders"/>
    <x v="95"/>
    <n v="6"/>
    <n v="0.7"/>
    <n v="-3.63"/>
    <s v="Cassandra Brandow"/>
    <s v="No"/>
    <n v="8.8099989999999995"/>
    <n v="2.8777775680577302"/>
    <x v="3"/>
    <x v="11"/>
  </r>
  <r>
    <s v="CA-2016-151323"/>
    <x v="90"/>
    <s v="10/28/2016"/>
    <s v="Standard Class"/>
    <x v="1"/>
    <x v="0"/>
    <s v="Seattle"/>
    <x v="10"/>
    <n v="98103"/>
    <x v="3"/>
    <s v="OFF-FA-10002983"/>
    <x v="0"/>
    <x v="3"/>
    <s v="Advantus SlideClip Paper Clips"/>
    <x v="96"/>
    <n v="5"/>
    <n v="0"/>
    <n v="8.18"/>
    <s v="Anna Andreadi"/>
    <s v="No"/>
    <n v="8.869999"/>
    <n v="3.4099998474121"/>
    <x v="0"/>
    <x v="1"/>
  </r>
  <r>
    <s v="CA-2017-166093"/>
    <x v="41"/>
    <s v="8/24/2017"/>
    <s v="Standard Class"/>
    <x v="2"/>
    <x v="0"/>
    <s v="Brentwood"/>
    <x v="5"/>
    <n v="94513"/>
    <x v="3"/>
    <s v="OFF-BI-10000174"/>
    <x v="0"/>
    <x v="1"/>
    <s v="Wilson Jones Clip &amp; Carry Folder Binder Tool for Ring Binders, Clear"/>
    <x v="97"/>
    <n v="3"/>
    <n v="0.2"/>
    <n v="4.87"/>
    <s v="Anna Andreadi"/>
    <s v="No"/>
    <n v="9.0500000000000007"/>
    <n v="5.80000005339582"/>
    <x v="1"/>
    <x v="4"/>
  </r>
  <r>
    <s v="US-2017-155999"/>
    <x v="91"/>
    <s v="8/13/2017"/>
    <s v="Standard Class"/>
    <x v="0"/>
    <x v="0"/>
    <s v="San Diego"/>
    <x v="5"/>
    <n v="92105"/>
    <x v="3"/>
    <s v="OFF-BI-10000404"/>
    <x v="0"/>
    <x v="1"/>
    <s v="Avery Printable Repositionable Plastic Tabs"/>
    <x v="69"/>
    <n v="2"/>
    <n v="0.2"/>
    <n v="4.6399999999999997"/>
    <s v="Anna Andreadi"/>
    <s v="No"/>
    <n v="9.1200010000000002"/>
    <n v="8.6000001750886401"/>
    <x v="1"/>
    <x v="7"/>
  </r>
  <r>
    <s v="CA-2015-113628"/>
    <x v="82"/>
    <s v="11/19/2015"/>
    <s v="Standard Class"/>
    <x v="2"/>
    <x v="0"/>
    <s v="Plantation"/>
    <x v="21"/>
    <n v="33317"/>
    <x v="1"/>
    <s v="OFF-BI-10003291"/>
    <x v="0"/>
    <x v="1"/>
    <s v="Wilson Jones Leather-Like Binders with DublLock Round Rings"/>
    <x v="98"/>
    <n v="2"/>
    <n v="0.7"/>
    <n v="-4.0199999999999996"/>
    <s v="Cassandra Brandow"/>
    <s v="No"/>
    <n v="9.26"/>
    <n v="8.7333326048321407"/>
    <x v="2"/>
    <x v="5"/>
  </r>
  <r>
    <s v="CA-2017-115427"/>
    <x v="92"/>
    <d v="2018-03-01T00:00:00"/>
    <s v="Standard Class"/>
    <x v="2"/>
    <x v="0"/>
    <s v="Fairfield"/>
    <x v="5"/>
    <n v="94533"/>
    <x v="3"/>
    <s v="OFF-BI-10002103"/>
    <x v="0"/>
    <x v="1"/>
    <s v="Cardinal Slant-D Ring Binder, Heavy Gauge Vinyl"/>
    <x v="99"/>
    <n v="2"/>
    <n v="0.2"/>
    <n v="4.5199999999999996"/>
    <s v="Anna Andreadi"/>
    <s v="No"/>
    <n v="9.3799989999999998"/>
    <n v="8.6874997939448804"/>
    <x v="1"/>
    <x v="5"/>
  </r>
  <r>
    <s v="CA-2017-118122"/>
    <x v="93"/>
    <s v="11/24/2017"/>
    <s v="Standard Class"/>
    <x v="2"/>
    <x v="0"/>
    <s v="Seattle"/>
    <x v="10"/>
    <n v="98103"/>
    <x v="3"/>
    <s v="OFF-BI-10002103"/>
    <x v="0"/>
    <x v="1"/>
    <s v="Cardinal Slant-D Ring Binder, Heavy Gauge Vinyl"/>
    <x v="99"/>
    <n v="2"/>
    <n v="0.2"/>
    <n v="4.5199999999999996"/>
    <s v="Anna Andreadi"/>
    <s v="No"/>
    <n v="9.3799989999999998"/>
    <n v="8.6874997939448804"/>
    <x v="1"/>
    <x v="8"/>
  </r>
  <r>
    <s v="CA-2015-143602"/>
    <x v="94"/>
    <s v="4/28/2015"/>
    <s v="Second Class"/>
    <x v="2"/>
    <x v="0"/>
    <s v="Los Angeles"/>
    <x v="5"/>
    <n v="90045"/>
    <x v="3"/>
    <s v="OFF-BI-10002071"/>
    <x v="0"/>
    <x v="1"/>
    <s v="Fellowes Black Plastic Comb Bindings"/>
    <x v="100"/>
    <n v="3"/>
    <n v="0.2"/>
    <n v="4.53"/>
    <s v="Anna Andreadi"/>
    <s v="No"/>
    <n v="9.41"/>
    <n v="5.8083331801307603"/>
    <x v="2"/>
    <x v="9"/>
  </r>
  <r>
    <s v="CA-2015-164882"/>
    <x v="27"/>
    <s v="10/31/2015"/>
    <s v="Same Day"/>
    <x v="0"/>
    <x v="0"/>
    <s v="Redlands"/>
    <x v="5"/>
    <n v="92374"/>
    <x v="3"/>
    <s v="OFF-FA-10000585"/>
    <x v="0"/>
    <x v="3"/>
    <s v="OIC Bulk Pack Metal Binder Clips"/>
    <x v="101"/>
    <n v="5"/>
    <n v="0"/>
    <n v="8.0299999999999994"/>
    <s v="Anna Andreadi"/>
    <s v="No"/>
    <n v="9.4200009999999992"/>
    <n v="3.4900001525878901"/>
    <x v="2"/>
    <x v="1"/>
  </r>
  <r>
    <s v="CA-2014-110786"/>
    <x v="95"/>
    <d v="2015-02-01T00:00:00"/>
    <s v="Standard Class"/>
    <x v="2"/>
    <x v="0"/>
    <s v="San Francisco"/>
    <x v="5"/>
    <n v="94110"/>
    <x v="3"/>
    <s v="OFF-BI-10003305"/>
    <x v="0"/>
    <x v="1"/>
    <s v="Avery Hanging File Binders"/>
    <x v="102"/>
    <n v="3"/>
    <n v="0.2"/>
    <n v="4.66"/>
    <s v="Anna Andreadi"/>
    <s v="No"/>
    <n v="9.6900010000000005"/>
    <n v="5.9791668478865097"/>
    <x v="3"/>
    <x v="5"/>
  </r>
  <r>
    <s v="CA-2017-130631"/>
    <x v="96"/>
    <d v="2018-02-01T00:00:00"/>
    <s v="Standard Class"/>
    <x v="0"/>
    <x v="0"/>
    <s v="Edmonds"/>
    <x v="10"/>
    <n v="98026"/>
    <x v="3"/>
    <s v="OFF-FA-10000089"/>
    <x v="0"/>
    <x v="3"/>
    <s v="Acco Glide Clips"/>
    <x v="103"/>
    <n v="5"/>
    <n v="0"/>
    <n v="9.6"/>
    <s v="Anna Andreadi"/>
    <s v="No"/>
    <n v="10"/>
    <n v="3.92000007629394"/>
    <x v="1"/>
    <x v="5"/>
  </r>
  <r>
    <s v="CA-2014-148614"/>
    <x v="97"/>
    <s v="1/25/2014"/>
    <s v="Standard Class"/>
    <x v="0"/>
    <x v="0"/>
    <s v="Los Angeles"/>
    <x v="5"/>
    <n v="90049"/>
    <x v="3"/>
    <s v="OFF-PA-10002893"/>
    <x v="0"/>
    <x v="5"/>
    <s v="Wirebound Service Call Books, 5 1/2&quot; x 4&quot;"/>
    <x v="104"/>
    <n v="2"/>
    <n v="0"/>
    <n v="9.2899999999999991"/>
    <s v="Anna Andreadi"/>
    <s v="No"/>
    <n v="10.070001"/>
    <n v="9.6800003051757795"/>
    <x v="3"/>
    <x v="11"/>
  </r>
  <r>
    <s v="CA-2016-139269"/>
    <x v="98"/>
    <s v="5/30/2016"/>
    <s v="Standard Class"/>
    <x v="1"/>
    <x v="0"/>
    <s v="Columbus"/>
    <x v="1"/>
    <n v="31907"/>
    <x v="1"/>
    <s v="OFF-PA-10002893"/>
    <x v="0"/>
    <x v="5"/>
    <s v="Wirebound Service Call Books, 5 1/2&quot; x 4&quot;"/>
    <x v="104"/>
    <n v="2"/>
    <n v="0"/>
    <n v="9.2899999999999991"/>
    <s v="Cassandra Brandow"/>
    <s v="No"/>
    <n v="10.070001"/>
    <n v="9.6800003051757795"/>
    <x v="0"/>
    <x v="6"/>
  </r>
  <r>
    <s v="CA-2017-143084"/>
    <x v="99"/>
    <s v="3/22/2017"/>
    <s v="Standard Class"/>
    <x v="2"/>
    <x v="0"/>
    <s v="Los Angeles"/>
    <x v="5"/>
    <n v="90008"/>
    <x v="3"/>
    <s v="OFF-EN-10003072"/>
    <x v="0"/>
    <x v="9"/>
    <s v="Peel &amp; Seel Envelopes"/>
    <x v="105"/>
    <n v="5"/>
    <n v="0"/>
    <n v="9.31"/>
    <s v="Anna Andreadi"/>
    <s v="No"/>
    <n v="10.089999000000001"/>
    <n v="3.8799999237060501"/>
    <x v="1"/>
    <x v="2"/>
  </r>
  <r>
    <s v="US-2015-160857"/>
    <x v="100"/>
    <s v="5/15/2015"/>
    <s v="Standard Class"/>
    <x v="0"/>
    <x v="0"/>
    <s v="New York City"/>
    <x v="0"/>
    <n v="10024"/>
    <x v="0"/>
    <s v="OFF-PA-10003363"/>
    <x v="0"/>
    <x v="5"/>
    <s v="Xerox 204"/>
    <x v="106"/>
    <n v="3"/>
    <n v="0"/>
    <n v="9.33"/>
    <s v="Chuck Magee"/>
    <s v="No"/>
    <n v="10.110001"/>
    <n v="6.4800001780191998"/>
    <x v="2"/>
    <x v="4"/>
  </r>
  <r>
    <s v="CA-2017-166898"/>
    <x v="101"/>
    <s v="9/13/2017"/>
    <s v="Second Class"/>
    <x v="2"/>
    <x v="0"/>
    <s v="Santa Ana"/>
    <x v="5"/>
    <n v="92704"/>
    <x v="3"/>
    <s v="OFF-PA-10002262"/>
    <x v="0"/>
    <x v="5"/>
    <s v="Xerox 192"/>
    <x v="106"/>
    <n v="3"/>
    <n v="0"/>
    <n v="9.33"/>
    <s v="Anna Andreadi"/>
    <s v="No"/>
    <n v="10.110001"/>
    <n v="6.4800001780191998"/>
    <x v="1"/>
    <x v="8"/>
  </r>
  <r>
    <s v="CA-2014-102652"/>
    <x v="102"/>
    <d v="2014-12-04T00:00:00"/>
    <s v="Standard Class"/>
    <x v="2"/>
    <x v="0"/>
    <s v="Los Angeles"/>
    <x v="5"/>
    <n v="90049"/>
    <x v="3"/>
    <s v="OFF-PA-10003309"/>
    <x v="0"/>
    <x v="5"/>
    <s v="Xerox 211"/>
    <x v="106"/>
    <n v="3"/>
    <n v="0"/>
    <n v="9.33"/>
    <s v="Anna Andreadi"/>
    <s v="No"/>
    <n v="10.110001"/>
    <n v="6.4800001780191998"/>
    <x v="3"/>
    <x v="0"/>
  </r>
  <r>
    <s v="CA-2015-116092"/>
    <x v="69"/>
    <s v="2/18/2015"/>
    <s v="Second Class"/>
    <x v="0"/>
    <x v="0"/>
    <s v="Los Angeles"/>
    <x v="5"/>
    <n v="90004"/>
    <x v="3"/>
    <s v="OFF-PA-10000477"/>
    <x v="0"/>
    <x v="5"/>
    <s v="Xerox 22"/>
    <x v="106"/>
    <n v="3"/>
    <n v="0"/>
    <n v="9.33"/>
    <s v="Anna Andreadi"/>
    <s v="No"/>
    <n v="10.110001"/>
    <n v="6.4800001780191998"/>
    <x v="2"/>
    <x v="10"/>
  </r>
  <r>
    <s v="CA-2016-126529"/>
    <x v="103"/>
    <s v="1/13/2016"/>
    <s v="Second Class"/>
    <x v="1"/>
    <x v="0"/>
    <s v="Springfield"/>
    <x v="9"/>
    <n v="45503"/>
    <x v="0"/>
    <s v="OFF-PA-10001166"/>
    <x v="0"/>
    <x v="5"/>
    <s v="Xerox 2"/>
    <x v="107"/>
    <n v="3"/>
    <n v="0.2"/>
    <n v="5.44"/>
    <s v="Chuck Magee"/>
    <s v="No"/>
    <n v="10.110001"/>
    <n v="6.4791667702762998"/>
    <x v="0"/>
    <x v="8"/>
  </r>
  <r>
    <s v="US-2016-140172"/>
    <x v="104"/>
    <s v="3/13/2016"/>
    <s v="Standard Class"/>
    <x v="2"/>
    <x v="0"/>
    <s v="Jackson"/>
    <x v="20"/>
    <n v="49201"/>
    <x v="2"/>
    <s v="OFF-AR-10002766"/>
    <x v="0"/>
    <x v="0"/>
    <s v="Prang Drawing Pencil Set"/>
    <x v="99"/>
    <n v="5"/>
    <n v="0"/>
    <n v="3.75"/>
    <s v="Kelly Williams"/>
    <s v="No"/>
    <n v="10.15"/>
    <n v="2.77999992370605"/>
    <x v="0"/>
    <x v="4"/>
  </r>
  <r>
    <s v="CA-2017-143084"/>
    <x v="99"/>
    <s v="3/22/2017"/>
    <s v="Standard Class"/>
    <x v="2"/>
    <x v="0"/>
    <s v="Los Angeles"/>
    <x v="5"/>
    <n v="90008"/>
    <x v="3"/>
    <s v="OFF-AR-10002766"/>
    <x v="0"/>
    <x v="0"/>
    <s v="Prang Drawing Pencil Set"/>
    <x v="99"/>
    <n v="5"/>
    <n v="0"/>
    <n v="3.75"/>
    <s v="Anna Andreadi"/>
    <s v="No"/>
    <n v="10.15"/>
    <n v="2.77999992370605"/>
    <x v="1"/>
    <x v="2"/>
  </r>
  <r>
    <s v="CA-2014-141726"/>
    <x v="49"/>
    <s v="7/22/2014"/>
    <s v="First Class"/>
    <x v="0"/>
    <x v="0"/>
    <s v="San Diego"/>
    <x v="5"/>
    <n v="92105"/>
    <x v="3"/>
    <s v="OFF-PA-10002230"/>
    <x v="0"/>
    <x v="5"/>
    <s v="Xerox 1897"/>
    <x v="108"/>
    <n v="4"/>
    <n v="0"/>
    <n v="9.76"/>
    <s v="Anna Andreadi"/>
    <s v="No"/>
    <n v="10.16"/>
    <n v="4.9800000190734801"/>
    <x v="3"/>
    <x v="7"/>
  </r>
  <r>
    <s v="CA-2016-115917"/>
    <x v="105"/>
    <s v="5/25/2016"/>
    <s v="Standard Class"/>
    <x v="1"/>
    <x v="0"/>
    <s v="Vallejo"/>
    <x v="5"/>
    <n v="94591"/>
    <x v="3"/>
    <s v="OFF-BI-10004728"/>
    <x v="0"/>
    <x v="1"/>
    <s v="Wilson Jones Turn Tabs Binder Tool for Ring Binders"/>
    <x v="109"/>
    <n v="4"/>
    <n v="0.2"/>
    <n v="5.01"/>
    <s v="Anna Andreadi"/>
    <s v="No"/>
    <n v="10.41"/>
    <n v="4.8187500417931002"/>
    <x v="0"/>
    <x v="6"/>
  </r>
  <r>
    <s v="US-2017-147886"/>
    <x v="60"/>
    <s v="3/31/2017"/>
    <s v="First Class"/>
    <x v="2"/>
    <x v="0"/>
    <s v="Fairfield"/>
    <x v="5"/>
    <n v="94533"/>
    <x v="3"/>
    <s v="OFF-PA-10000743"/>
    <x v="0"/>
    <x v="5"/>
    <s v="Xerox 1977"/>
    <x v="110"/>
    <n v="3"/>
    <n v="0"/>
    <n v="9.6199999999999992"/>
    <s v="Anna Andreadi"/>
    <s v="No"/>
    <n v="10.420000999999999"/>
    <n v="6.6800003051757804"/>
    <x v="1"/>
    <x v="2"/>
  </r>
  <r>
    <s v="CA-2016-130477"/>
    <x v="65"/>
    <d v="2016-12-04T00:00:00"/>
    <s v="Standard Class"/>
    <x v="0"/>
    <x v="0"/>
    <s v="Los Angeles"/>
    <x v="5"/>
    <n v="90032"/>
    <x v="3"/>
    <s v="OFF-PA-10002947"/>
    <x v="0"/>
    <x v="5"/>
    <s v="Xerox 1923"/>
    <x v="110"/>
    <n v="3"/>
    <n v="0"/>
    <n v="9.6199999999999992"/>
    <s v="Anna Andreadi"/>
    <s v="No"/>
    <n v="10.420000999999999"/>
    <n v="6.6800003051757804"/>
    <x v="0"/>
    <x v="4"/>
  </r>
  <r>
    <s v="CA-2016-145583"/>
    <x v="5"/>
    <s v="10/19/2016"/>
    <s v="Standard Class"/>
    <x v="0"/>
    <x v="0"/>
    <s v="Roseville"/>
    <x v="5"/>
    <n v="95661"/>
    <x v="3"/>
    <s v="OFF-PA-10001804"/>
    <x v="0"/>
    <x v="5"/>
    <s v="Xerox 195"/>
    <x v="110"/>
    <n v="3"/>
    <n v="0"/>
    <n v="9.6199999999999992"/>
    <s v="Anna Andreadi"/>
    <s v="No"/>
    <n v="10.420000999999999"/>
    <n v="6.6800003051757804"/>
    <x v="0"/>
    <x v="1"/>
  </r>
  <r>
    <s v="CA-2017-140151"/>
    <x v="106"/>
    <s v="3/25/2017"/>
    <s v="First Class"/>
    <x v="0"/>
    <x v="0"/>
    <s v="Seattle"/>
    <x v="10"/>
    <n v="98115"/>
    <x v="3"/>
    <s v="OFF-PA-10002986"/>
    <x v="0"/>
    <x v="5"/>
    <s v="Xerox 1898"/>
    <x v="110"/>
    <n v="3"/>
    <n v="0"/>
    <n v="9.6199999999999992"/>
    <s v="Anna Andreadi"/>
    <s v="No"/>
    <n v="10.420000999999999"/>
    <n v="6.6800003051757804"/>
    <x v="1"/>
    <x v="2"/>
  </r>
  <r>
    <s v="CA-2015-113628"/>
    <x v="82"/>
    <s v="11/19/2015"/>
    <s v="Standard Class"/>
    <x v="2"/>
    <x v="0"/>
    <s v="Plantation"/>
    <x v="21"/>
    <n v="33317"/>
    <x v="1"/>
    <s v="OFF-AR-10001246"/>
    <x v="0"/>
    <x v="0"/>
    <s v="Newell 317"/>
    <x v="47"/>
    <n v="5"/>
    <n v="0.2"/>
    <n v="1.32"/>
    <s v="Cassandra Brandow"/>
    <s v="No"/>
    <n v="10.440001000000001"/>
    <n v="2.94000006817281"/>
    <x v="2"/>
    <x v="5"/>
  </r>
  <r>
    <s v="CA-2017-109085"/>
    <x v="107"/>
    <s v="2/20/2017"/>
    <s v="First Class"/>
    <x v="1"/>
    <x v="0"/>
    <s v="Troy"/>
    <x v="9"/>
    <n v="45373"/>
    <x v="0"/>
    <s v="OFF-BI-10001525"/>
    <x v="0"/>
    <x v="1"/>
    <s v="Acco Pressboard Covers with Storage Hooks, 14 7/8&quot; x 11&quot;, Executive Red"/>
    <x v="111"/>
    <n v="5"/>
    <n v="0.7"/>
    <n v="-4.76"/>
    <s v="Chuck Magee"/>
    <s v="No"/>
    <n v="10.48"/>
    <n v="3.8133330419328502"/>
    <x v="1"/>
    <x v="10"/>
  </r>
  <r>
    <s v="CA-2017-127306"/>
    <x v="36"/>
    <s v="1/18/2017"/>
    <s v="Standard Class"/>
    <x v="0"/>
    <x v="0"/>
    <s v="Johnson City"/>
    <x v="15"/>
    <n v="37604"/>
    <x v="1"/>
    <s v="OFF-BI-10002003"/>
    <x v="0"/>
    <x v="1"/>
    <s v="Ibico Presentation Index for Binding Systems"/>
    <x v="112"/>
    <n v="5"/>
    <n v="0.7"/>
    <n v="-4.58"/>
    <s v="Cassandra Brandow"/>
    <s v="No"/>
    <n v="10.549999"/>
    <n v="3.9799997019767801"/>
    <x v="1"/>
    <x v="11"/>
  </r>
  <r>
    <s v="CA-2017-101805"/>
    <x v="58"/>
    <d v="2017-06-12T00:00:00"/>
    <s v="Standard Class"/>
    <x v="2"/>
    <x v="0"/>
    <s v="Seattle"/>
    <x v="10"/>
    <n v="98105"/>
    <x v="3"/>
    <s v="OFF-BI-10002003"/>
    <x v="0"/>
    <x v="1"/>
    <s v="Ibico Presentation Index for Binding Systems"/>
    <x v="113"/>
    <n v="5"/>
    <n v="0.2"/>
    <n v="5.37"/>
    <s v="Anna Andreadi"/>
    <s v="No"/>
    <n v="10.55"/>
    <n v="3.98000003390014"/>
    <x v="1"/>
    <x v="11"/>
  </r>
  <r>
    <s v="CA-2017-142342"/>
    <x v="108"/>
    <s v="7/19/2017"/>
    <s v="Second Class"/>
    <x v="2"/>
    <x v="0"/>
    <s v="Apple Valley"/>
    <x v="5"/>
    <n v="92307"/>
    <x v="3"/>
    <s v="OFF-ST-10002957"/>
    <x v="0"/>
    <x v="11"/>
    <s v="Sterilite Show Offs Storage Containers"/>
    <x v="114"/>
    <n v="2"/>
    <n v="0"/>
    <n v="0"/>
    <s v="Anna Andreadi"/>
    <s v="No"/>
    <n v="10.56"/>
    <n v="5.2800002098083496"/>
    <x v="1"/>
    <x v="7"/>
  </r>
  <r>
    <s v="CA-2015-164882"/>
    <x v="27"/>
    <s v="10/31/2015"/>
    <s v="Same Day"/>
    <x v="0"/>
    <x v="0"/>
    <s v="Redlands"/>
    <x v="5"/>
    <n v="92374"/>
    <x v="3"/>
    <s v="OFF-PA-10000157"/>
    <x v="0"/>
    <x v="5"/>
    <s v="Xerox 191"/>
    <x v="115"/>
    <n v="1"/>
    <n v="0"/>
    <n v="9.39"/>
    <s v="Anna Andreadi"/>
    <s v="No"/>
    <n v="10.589999000000001"/>
    <n v="19.9799995422363"/>
    <x v="2"/>
    <x v="1"/>
  </r>
  <r>
    <s v="CA-2016-145261"/>
    <x v="77"/>
    <s v="12/21/2016"/>
    <s v="First Class"/>
    <x v="1"/>
    <x v="0"/>
    <s v="Salem"/>
    <x v="3"/>
    <n v="97301"/>
    <x v="3"/>
    <s v="OFF-LA-10000407"/>
    <x v="0"/>
    <x v="6"/>
    <s v="Avery White Multi-Purpose Labels"/>
    <x v="116"/>
    <n v="4"/>
    <n v="0.2"/>
    <n v="5.18"/>
    <s v="Anna Andreadi"/>
    <s v="No"/>
    <n v="10.76"/>
    <n v="4.9812498874263804"/>
    <x v="0"/>
    <x v="5"/>
  </r>
  <r>
    <s v="CA-2014-109918"/>
    <x v="109"/>
    <d v="2014-12-09T00:00:00"/>
    <s v="Second Class"/>
    <x v="2"/>
    <x v="0"/>
    <s v="Santa Clara"/>
    <x v="5"/>
    <n v="95051"/>
    <x v="3"/>
    <s v="OFF-PA-10000174"/>
    <x v="0"/>
    <x v="5"/>
    <s v="Message Book, Wirebound, Four 5 1/2&quot; X 4&quot; Forms/Pg., 200 Dupl. Sets/Book"/>
    <x v="117"/>
    <n v="2"/>
    <n v="0"/>
    <n v="9.66"/>
    <s v="Anna Andreadi"/>
    <s v="No"/>
    <n v="10.9"/>
    <n v="10.279999732971101"/>
    <x v="3"/>
    <x v="7"/>
  </r>
  <r>
    <s v="CA-2014-103744"/>
    <x v="38"/>
    <s v="2/27/2014"/>
    <s v="Standard Class"/>
    <x v="1"/>
    <x v="0"/>
    <s v="El Paso"/>
    <x v="16"/>
    <n v="79907"/>
    <x v="2"/>
    <s v="OFF-BI-10000320"/>
    <x v="0"/>
    <x v="1"/>
    <s v="GBC Plastic Binding Combs"/>
    <x v="118"/>
    <n v="3"/>
    <n v="0.8"/>
    <n v="-6.86"/>
    <s v="Kelly Williams"/>
    <s v="No"/>
    <n v="11.29"/>
    <n v="7.383333487312"/>
    <x v="3"/>
    <x v="10"/>
  </r>
  <r>
    <s v="CA-2017-137428"/>
    <x v="110"/>
    <s v="12/21/2017"/>
    <s v="Second Class"/>
    <x v="2"/>
    <x v="0"/>
    <s v="Oceanside"/>
    <x v="5"/>
    <n v="92054"/>
    <x v="3"/>
    <s v="FUR-FU-10002445"/>
    <x v="1"/>
    <x v="2"/>
    <s v="DAX Two-Tone Rosewood/Black Document Frame, Desktop, 5 x 7"/>
    <x v="119"/>
    <n v="2"/>
    <n v="0"/>
    <n v="7.58"/>
    <s v="Anna Andreadi"/>
    <s v="No"/>
    <n v="11.379999"/>
    <n v="9.4799995422363192"/>
    <x v="1"/>
    <x v="5"/>
  </r>
  <r>
    <s v="CA-2015-107678"/>
    <x v="111"/>
    <s v="4/28/2015"/>
    <s v="Standard Class"/>
    <x v="0"/>
    <x v="0"/>
    <s v="Louisville"/>
    <x v="22"/>
    <n v="40214"/>
    <x v="1"/>
    <s v="OFF-BI-10002215"/>
    <x v="0"/>
    <x v="1"/>
    <s v="Wilson Jones Hanging View Binder, White, 1&quot;"/>
    <x v="120"/>
    <n v="3"/>
    <n v="0"/>
    <n v="9.8000000000000007"/>
    <s v="Cassandra Brandow"/>
    <s v="No"/>
    <n v="11.499999000000001"/>
    <n v="7.0999997456868398"/>
    <x v="2"/>
    <x v="9"/>
  </r>
  <r>
    <s v="CA-2017-137414"/>
    <x v="112"/>
    <d v="2017-06-10T00:00:00"/>
    <s v="Standard Class"/>
    <x v="0"/>
    <x v="0"/>
    <s v="San Francisco"/>
    <x v="5"/>
    <n v="94109"/>
    <x v="3"/>
    <s v="FUR-FU-10001424"/>
    <x v="1"/>
    <x v="2"/>
    <s v="Dax Clear Box Frame"/>
    <x v="121"/>
    <n v="2"/>
    <n v="0"/>
    <n v="5.94"/>
    <s v="Anna Andreadi"/>
    <s v="No"/>
    <n v="11.519999"/>
    <n v="8.7299995422363192"/>
    <x v="1"/>
    <x v="10"/>
  </r>
  <r>
    <s v="CA-2015-110814"/>
    <x v="113"/>
    <d v="2015-09-12T00:00:00"/>
    <s v="Second Class"/>
    <x v="0"/>
    <x v="0"/>
    <s v="New York City"/>
    <x v="0"/>
    <n v="10009"/>
    <x v="0"/>
    <s v="OFF-PA-10004156"/>
    <x v="0"/>
    <x v="5"/>
    <s v="Xerox 188"/>
    <x v="122"/>
    <n v="2"/>
    <n v="0"/>
    <n v="11.11"/>
    <s v="Chuck Magee"/>
    <s v="No"/>
    <n v="11.570001"/>
    <n v="11.3400001525878"/>
    <x v="2"/>
    <x v="6"/>
  </r>
  <r>
    <s v="US-2014-164406"/>
    <x v="114"/>
    <s v="8/19/2014"/>
    <s v="Standard Class"/>
    <x v="0"/>
    <x v="0"/>
    <s v="San Francisco"/>
    <x v="5"/>
    <n v="94122"/>
    <x v="3"/>
    <s v="OFF-BI-10002309"/>
    <x v="0"/>
    <x v="1"/>
    <s v="Avery Heavy-Duty EZD  Binder With Locking Rings"/>
    <x v="123"/>
    <n v="4"/>
    <n v="0.2"/>
    <n v="6.25"/>
    <s v="Anna Andreadi"/>
    <s v="No"/>
    <n v="11.610001"/>
    <n v="5.5812502115266396"/>
    <x v="3"/>
    <x v="4"/>
  </r>
  <r>
    <s v="CA-2014-110786"/>
    <x v="95"/>
    <d v="2015-02-01T00:00:00"/>
    <s v="Standard Class"/>
    <x v="2"/>
    <x v="0"/>
    <s v="San Francisco"/>
    <x v="5"/>
    <n v="94110"/>
    <x v="3"/>
    <s v="OFF-PA-10000528"/>
    <x v="0"/>
    <x v="5"/>
    <s v="Xerox 1981"/>
    <x v="124"/>
    <n v="4"/>
    <n v="0"/>
    <n v="9.5"/>
    <s v="Anna Andreadi"/>
    <s v="No"/>
    <n v="11.620001"/>
    <n v="5.2800002098083496"/>
    <x v="3"/>
    <x v="5"/>
  </r>
  <r>
    <s v="CA-2017-101700"/>
    <x v="81"/>
    <s v="4/26/2017"/>
    <s v="First Class"/>
    <x v="0"/>
    <x v="0"/>
    <s v="Greeley"/>
    <x v="6"/>
    <n v="80634"/>
    <x v="3"/>
    <s v="OFF-EN-10003134"/>
    <x v="0"/>
    <x v="9"/>
    <s v="Staple envelope"/>
    <x v="125"/>
    <n v="2"/>
    <n v="0.2"/>
    <n v="7.01"/>
    <s v="Anna Andreadi"/>
    <s v="No"/>
    <n v="11.68"/>
    <n v="11.681250377302"/>
    <x v="1"/>
    <x v="9"/>
  </r>
  <r>
    <s v="CA-2017-166093"/>
    <x v="41"/>
    <s v="8/24/2017"/>
    <s v="Standard Class"/>
    <x v="2"/>
    <x v="0"/>
    <s v="Brentwood"/>
    <x v="5"/>
    <n v="94513"/>
    <x v="3"/>
    <s v="OFF-EN-10003134"/>
    <x v="0"/>
    <x v="9"/>
    <s v="Staple envelope"/>
    <x v="126"/>
    <n v="2"/>
    <n v="0"/>
    <n v="11.68"/>
    <s v="Anna Andreadi"/>
    <s v="No"/>
    <n v="11.68"/>
    <n v="11.6800003051757"/>
    <x v="1"/>
    <x v="4"/>
  </r>
  <r>
    <s v="CA-2017-127306"/>
    <x v="36"/>
    <s v="1/18/2017"/>
    <s v="Standard Class"/>
    <x v="0"/>
    <x v="0"/>
    <s v="Johnson City"/>
    <x v="15"/>
    <n v="37604"/>
    <x v="1"/>
    <s v="OFF-EN-10001219"/>
    <x v="0"/>
    <x v="9"/>
    <s v="#10- 4 1/8&quot; x 9 1/2&quot; Security-Tint Envelopes"/>
    <x v="127"/>
    <n v="3"/>
    <n v="0.2"/>
    <n v="6.65"/>
    <s v="Cassandra Brandow"/>
    <s v="No"/>
    <n v="11.690001000000001"/>
    <n v="7.6416667587123799"/>
    <x v="1"/>
    <x v="11"/>
  </r>
  <r>
    <s v="CA-2016-112340"/>
    <x v="61"/>
    <s v="10/27/2016"/>
    <s v="Standard Class"/>
    <x v="0"/>
    <x v="0"/>
    <s v="Riverside"/>
    <x v="5"/>
    <n v="92503"/>
    <x v="3"/>
    <s v="OFF-PA-10001892"/>
    <x v="0"/>
    <x v="5"/>
    <s v="Rediform Wirebound &quot;Phone Memo&quot; Message Book, 11 x 5-3/4"/>
    <x v="128"/>
    <n v="3"/>
    <n v="0"/>
    <n v="11.23"/>
    <s v="Anna Andreadi"/>
    <s v="No"/>
    <n v="11.690001000000001"/>
    <n v="7.6400000254313101"/>
    <x v="0"/>
    <x v="1"/>
  </r>
  <r>
    <s v="CA-2017-131807"/>
    <x v="46"/>
    <d v="2017-10-10T00:00:00"/>
    <s v="Standard Class"/>
    <x v="2"/>
    <x v="0"/>
    <s v="Chico"/>
    <x v="5"/>
    <n v="95928"/>
    <x v="3"/>
    <s v="OFF-AP-10004052"/>
    <x v="0"/>
    <x v="4"/>
    <s v="Hoover Replacement Belts For Soft Guard &amp; Commercial Ltweight Upright Vacs, 2/Pk"/>
    <x v="129"/>
    <n v="4"/>
    <n v="0"/>
    <n v="4.1100000000000003"/>
    <s v="Anna Andreadi"/>
    <s v="No"/>
    <n v="11.690001000000001"/>
    <n v="3.95000004768371"/>
    <x v="1"/>
    <x v="6"/>
  </r>
  <r>
    <s v="CA-2017-128965"/>
    <x v="29"/>
    <s v="4/22/2017"/>
    <s v="Standard Class"/>
    <x v="0"/>
    <x v="0"/>
    <s v="Los Angeles"/>
    <x v="5"/>
    <n v="90008"/>
    <x v="3"/>
    <s v="OFF-LA-10003190"/>
    <x v="0"/>
    <x v="6"/>
    <s v="Avery 474"/>
    <x v="130"/>
    <n v="8"/>
    <n v="0"/>
    <n v="11.29"/>
    <s v="Anna Andreadi"/>
    <s v="No"/>
    <n v="11.750000999999999"/>
    <n v="2.88000011444091"/>
    <x v="1"/>
    <x v="9"/>
  </r>
  <r>
    <s v="CA-2014-151162"/>
    <x v="115"/>
    <d v="2014-09-12T00:00:00"/>
    <s v="Standard Class"/>
    <x v="2"/>
    <x v="0"/>
    <s v="Columbus"/>
    <x v="9"/>
    <n v="43229"/>
    <x v="0"/>
    <s v="OFF-PA-10003036"/>
    <x v="0"/>
    <x v="5"/>
    <s v="Black Print Carbonless 8 1/2&quot; x 8 1/4&quot; Rapid Memo Book"/>
    <x v="131"/>
    <n v="3"/>
    <n v="0.2"/>
    <n v="5.68"/>
    <s v="Chuck Magee"/>
    <s v="No"/>
    <n v="11.789999"/>
    <n v="7.2791664076813696"/>
    <x v="3"/>
    <x v="6"/>
  </r>
  <r>
    <s v="CA-2017-117212"/>
    <x v="116"/>
    <s v="2/28/2017"/>
    <s v="Second Class"/>
    <x v="1"/>
    <x v="0"/>
    <s v="Los Angeles"/>
    <x v="5"/>
    <n v="90036"/>
    <x v="3"/>
    <s v="OFF-PA-10000682"/>
    <x v="0"/>
    <x v="5"/>
    <s v="Xerox 1924"/>
    <x v="132"/>
    <n v="4"/>
    <n v="0"/>
    <n v="11.33"/>
    <s v="Anna Andreadi"/>
    <s v="No"/>
    <n v="11.790001"/>
    <n v="5.7800002098083496"/>
    <x v="1"/>
    <x v="10"/>
  </r>
  <r>
    <s v="CA-2014-104829"/>
    <x v="117"/>
    <s v="11/21/2014"/>
    <s v="Second Class"/>
    <x v="2"/>
    <x v="0"/>
    <s v="Provo"/>
    <x v="17"/>
    <n v="84604"/>
    <x v="3"/>
    <s v="OFF-PA-10003016"/>
    <x v="0"/>
    <x v="5"/>
    <s v="Adams &quot;While You Were Out&quot; Message Pads"/>
    <x v="133"/>
    <n v="7"/>
    <n v="0"/>
    <n v="9.89"/>
    <s v="Anna Andreadi"/>
    <s v="No"/>
    <n v="12.089999000000001"/>
    <n v="3.1399999346051799"/>
    <x v="3"/>
    <x v="8"/>
  </r>
  <r>
    <s v="CA-2014-126361"/>
    <x v="83"/>
    <d v="2014-09-08T00:00:00"/>
    <s v="Second Class"/>
    <x v="0"/>
    <x v="0"/>
    <s v="Pleasant Grove"/>
    <x v="17"/>
    <n v="84062"/>
    <x v="3"/>
    <s v="OFF-AR-10000896"/>
    <x v="0"/>
    <x v="0"/>
    <s v="Newell 329"/>
    <x v="134"/>
    <n v="5"/>
    <n v="0"/>
    <n v="4.26"/>
    <s v="Anna Andreadi"/>
    <s v="No"/>
    <n v="12.139999"/>
    <n v="3.27999992370605"/>
    <x v="3"/>
    <x v="9"/>
  </r>
  <r>
    <s v="US-2017-109253"/>
    <x v="118"/>
    <s v="8/22/2017"/>
    <s v="First Class"/>
    <x v="0"/>
    <x v="0"/>
    <s v="Oakland"/>
    <x v="5"/>
    <n v="94601"/>
    <x v="3"/>
    <s v="OFF-AR-10000203"/>
    <x v="0"/>
    <x v="0"/>
    <s v="Newell 336"/>
    <x v="135"/>
    <n v="4"/>
    <n v="0"/>
    <n v="4.96"/>
    <s v="Anna Andreadi"/>
    <s v="No"/>
    <n v="12.160000999999999"/>
    <n v="4.2800002098083496"/>
    <x v="1"/>
    <x v="4"/>
  </r>
  <r>
    <s v="CA-2014-127012"/>
    <x v="68"/>
    <s v="8/15/2014"/>
    <s v="Standard Class"/>
    <x v="0"/>
    <x v="0"/>
    <s v="Seattle"/>
    <x v="10"/>
    <n v="98105"/>
    <x v="3"/>
    <s v="OFF-FA-10004854"/>
    <x v="0"/>
    <x v="3"/>
    <s v="Vinyl Coated Wire Paper Clips in Organizer Box, 800/Box"/>
    <x v="136"/>
    <n v="2"/>
    <n v="0"/>
    <n v="10.79"/>
    <s v="Anna Andreadi"/>
    <s v="No"/>
    <n v="12.169999000000001"/>
    <n v="11.4799995422363"/>
    <x v="3"/>
    <x v="8"/>
  </r>
  <r>
    <s v="CA-2015-144267"/>
    <x v="7"/>
    <s v="8/23/2015"/>
    <s v="First Class"/>
    <x v="1"/>
    <x v="0"/>
    <s v="San Francisco"/>
    <x v="5"/>
    <n v="94110"/>
    <x v="3"/>
    <s v="OFF-PA-10001947"/>
    <x v="0"/>
    <x v="5"/>
    <s v="Xerox 1974"/>
    <x v="137"/>
    <n v="4"/>
    <n v="0"/>
    <n v="11.72"/>
    <s v="Anna Andreadi"/>
    <s v="No"/>
    <n v="12.2"/>
    <n v="5.9800000190734801"/>
    <x v="2"/>
    <x v="4"/>
  </r>
  <r>
    <s v="CA-2014-160766"/>
    <x v="119"/>
    <s v="9/14/2014"/>
    <s v="Same Day"/>
    <x v="0"/>
    <x v="0"/>
    <s v="New York City"/>
    <x v="0"/>
    <n v="10009"/>
    <x v="0"/>
    <s v="TEC-PH-10001536"/>
    <x v="2"/>
    <x v="7"/>
    <s v="Spigen Samsung Galaxy S5 Case Wallet"/>
    <x v="138"/>
    <n v="1"/>
    <n v="0"/>
    <n v="4.42"/>
    <s v="Chuck Magee"/>
    <s v="No"/>
    <n v="12.57"/>
    <n v="16.9899997711181"/>
    <x v="3"/>
    <x v="3"/>
  </r>
  <r>
    <s v="US-2014-140452"/>
    <x v="120"/>
    <d v="2014-10-12T00:00:00"/>
    <s v="Standard Class"/>
    <x v="0"/>
    <x v="0"/>
    <s v="Chicago"/>
    <x v="7"/>
    <n v="60610"/>
    <x v="2"/>
    <s v="OFF-BI-10004965"/>
    <x v="0"/>
    <x v="1"/>
    <s v="Ibico Covers for Plastic or Wire Binding Elements"/>
    <x v="139"/>
    <n v="2"/>
    <n v="0.8"/>
    <n v="-8.0500000000000007"/>
    <s v="Kelly Williams"/>
    <s v="No"/>
    <n v="12.65"/>
    <n v="11.5000004470348"/>
    <x v="3"/>
    <x v="0"/>
  </r>
  <r>
    <s v="CA-2014-142769"/>
    <x v="16"/>
    <s v="9/13/2014"/>
    <s v="Same Day"/>
    <x v="0"/>
    <x v="0"/>
    <s v="Seattle"/>
    <x v="10"/>
    <n v="98103"/>
    <x v="3"/>
    <s v="OFF-AP-10004785"/>
    <x v="0"/>
    <x v="4"/>
    <s v="Holmes Replacement Filter for HEPA Air Cleaner, Medium Room"/>
    <x v="140"/>
    <n v="2"/>
    <n v="0"/>
    <n v="9.74"/>
    <s v="Anna Andreadi"/>
    <s v="No"/>
    <n v="12.92"/>
    <n v="11.329999923706"/>
    <x v="3"/>
    <x v="3"/>
  </r>
  <r>
    <s v="CA-2014-153150"/>
    <x v="89"/>
    <d v="2014-06-07T00:00:00"/>
    <s v="Second Class"/>
    <x v="2"/>
    <x v="0"/>
    <s v="Seattle"/>
    <x v="10"/>
    <n v="98105"/>
    <x v="3"/>
    <s v="OFF-BI-10003355"/>
    <x v="0"/>
    <x v="1"/>
    <s v="Cardinal Holdit Business Card Pockets"/>
    <x v="108"/>
    <n v="5"/>
    <n v="0.2"/>
    <n v="6.97"/>
    <s v="Anna Andreadi"/>
    <s v="No"/>
    <n v="12.950001"/>
    <n v="4.9800000376254303"/>
    <x v="3"/>
    <x v="11"/>
  </r>
  <r>
    <s v="CA-2015-157812"/>
    <x v="121"/>
    <s v="3/26/2015"/>
    <s v="Standard Class"/>
    <x v="0"/>
    <x v="0"/>
    <s v="Houston"/>
    <x v="16"/>
    <n v="77041"/>
    <x v="2"/>
    <s v="TEC-AC-10000171"/>
    <x v="2"/>
    <x v="10"/>
    <s v="Verbatim 25 GB 6x Blu-ray Single Layer Recordable Disc, 25/Pack"/>
    <x v="141"/>
    <n v="1"/>
    <n v="0.2"/>
    <n v="5.29"/>
    <s v="Kelly Williams"/>
    <s v="No"/>
    <n v="13.099999"/>
    <n v="22.987499322695601"/>
    <x v="2"/>
    <x v="2"/>
  </r>
  <r>
    <s v="CA-2016-168921"/>
    <x v="122"/>
    <s v="10/22/2016"/>
    <s v="First Class"/>
    <x v="2"/>
    <x v="0"/>
    <s v="Los Angeles"/>
    <x v="5"/>
    <n v="90049"/>
    <x v="3"/>
    <s v="OFF-BI-10004209"/>
    <x v="0"/>
    <x v="1"/>
    <s v="Fellowes Twister Kit, Gray/Clear, 3/pkg"/>
    <x v="142"/>
    <n v="3"/>
    <n v="0.2"/>
    <n v="6.03"/>
    <s v="Anna Andreadi"/>
    <s v="No"/>
    <n v="13.269999"/>
    <n v="8.04166637873276"/>
    <x v="0"/>
    <x v="1"/>
  </r>
  <r>
    <s v="CA-2017-123491"/>
    <x v="24"/>
    <d v="2017-05-11T00:00:00"/>
    <s v="Standard Class"/>
    <x v="0"/>
    <x v="0"/>
    <s v="San Francisco"/>
    <x v="5"/>
    <n v="94122"/>
    <x v="3"/>
    <s v="OFF-AR-10003514"/>
    <x v="0"/>
    <x v="0"/>
    <s v="4009 Highlighters by Sanford"/>
    <x v="143"/>
    <n v="5"/>
    <n v="0"/>
    <n v="6.57"/>
    <s v="Anna Andreadi"/>
    <s v="No"/>
    <n v="13.33"/>
    <n v="3.9799999237060502"/>
    <x v="1"/>
    <x v="1"/>
  </r>
  <r>
    <s v="CA-2014-126403"/>
    <x v="123"/>
    <d v="2014-12-09T00:00:00"/>
    <s v="Second Class"/>
    <x v="2"/>
    <x v="0"/>
    <s v="Lowell"/>
    <x v="14"/>
    <n v="1852"/>
    <x v="0"/>
    <s v="OFF-PA-10004665"/>
    <x v="0"/>
    <x v="5"/>
    <s v="Advantus Motivational Note Cards"/>
    <x v="144"/>
    <n v="2"/>
    <n v="0"/>
    <n v="12.84"/>
    <s v="Chuck Magee"/>
    <s v="No"/>
    <n v="13.360001"/>
    <n v="13.1000003814697"/>
    <x v="3"/>
    <x v="3"/>
  </r>
  <r>
    <s v="CA-2014-164721"/>
    <x v="124"/>
    <s v="11/27/2014"/>
    <s v="Second Class"/>
    <x v="2"/>
    <x v="0"/>
    <s v="Brentwood"/>
    <x v="5"/>
    <n v="94513"/>
    <x v="3"/>
    <s v="FUR-FU-10001940"/>
    <x v="1"/>
    <x v="2"/>
    <s v="Staple-based wall hangings"/>
    <x v="145"/>
    <n v="3"/>
    <n v="0"/>
    <n v="10.51"/>
    <s v="Anna Andreadi"/>
    <s v="No"/>
    <n v="13.369999"/>
    <n v="7.9599997202555297"/>
    <x v="3"/>
    <x v="8"/>
  </r>
  <r>
    <s v="CA-2017-101273"/>
    <x v="125"/>
    <s v="8/30/2017"/>
    <s v="Second Class"/>
    <x v="0"/>
    <x v="0"/>
    <s v="Port Saint Lucie"/>
    <x v="21"/>
    <n v="34952"/>
    <x v="1"/>
    <s v="OFF-AP-10000804"/>
    <x v="0"/>
    <x v="4"/>
    <s v="Hoover Portapower Portable Vacuum"/>
    <x v="146"/>
    <n v="4"/>
    <n v="0.2"/>
    <n v="0.9"/>
    <s v="Cassandra Brandow"/>
    <s v="No"/>
    <n v="13.440001000000001"/>
    <n v="4.4812500643776696"/>
    <x v="1"/>
    <x v="4"/>
  </r>
  <r>
    <s v="CA-2016-126732"/>
    <x v="42"/>
    <d v="2016-06-09T00:00:00"/>
    <s v="Standard Class"/>
    <x v="0"/>
    <x v="0"/>
    <s v="Los Angeles"/>
    <x v="5"/>
    <n v="90036"/>
    <x v="3"/>
    <s v="OFF-AR-10004752"/>
    <x v="0"/>
    <x v="0"/>
    <s v="Blackstonian Pencils"/>
    <x v="125"/>
    <n v="7"/>
    <n v="0"/>
    <n v="5.23"/>
    <s v="Anna Andreadi"/>
    <s v="No"/>
    <n v="13.460001"/>
    <n v="2.67000007629394"/>
    <x v="0"/>
    <x v="10"/>
  </r>
  <r>
    <s v="CA-2016-109806"/>
    <x v="23"/>
    <s v="9/22/2016"/>
    <s v="Standard Class"/>
    <x v="2"/>
    <x v="0"/>
    <s v="Los Angeles"/>
    <x v="5"/>
    <n v="90036"/>
    <x v="3"/>
    <s v="OFF-AR-10004930"/>
    <x v="0"/>
    <x v="0"/>
    <s v="Turquoise Lead Holder with Pocket Clip"/>
    <x v="147"/>
    <n v="3"/>
    <n v="0"/>
    <n v="6.63"/>
    <s v="Anna Andreadi"/>
    <s v="No"/>
    <n v="13.47"/>
    <n v="6.7000001271565699"/>
    <x v="0"/>
    <x v="3"/>
  </r>
  <r>
    <s v="US-2016-156986"/>
    <x v="62"/>
    <s v="3/24/2016"/>
    <s v="Standard Class"/>
    <x v="0"/>
    <x v="0"/>
    <s v="Salem"/>
    <x v="3"/>
    <n v="97301"/>
    <x v="3"/>
    <s v="OFF-PA-10002005"/>
    <x v="0"/>
    <x v="5"/>
    <s v="Xerox 225"/>
    <x v="148"/>
    <n v="4"/>
    <n v="0.2"/>
    <n v="7.26"/>
    <s v="Anna Andreadi"/>
    <s v="No"/>
    <n v="13.48"/>
    <n v="6.4812499526189598"/>
    <x v="0"/>
    <x v="2"/>
  </r>
  <r>
    <s v="CA-2014-127131"/>
    <x v="78"/>
    <s v="11/30/2014"/>
    <s v="Standard Class"/>
    <x v="2"/>
    <x v="0"/>
    <s v="Seattle"/>
    <x v="10"/>
    <n v="98103"/>
    <x v="3"/>
    <s v="OFF-PA-10001800"/>
    <x v="0"/>
    <x v="5"/>
    <s v="Xerox 220"/>
    <x v="149"/>
    <n v="4"/>
    <n v="0"/>
    <n v="12.44"/>
    <s v="Anna Andreadi"/>
    <s v="No"/>
    <n v="13.480000499999999"/>
    <n v="6.4800000190734801"/>
    <x v="3"/>
    <x v="8"/>
  </r>
  <r>
    <s v="CA-2014-164861"/>
    <x v="126"/>
    <d v="2014-06-12T00:00:00"/>
    <s v="Second Class"/>
    <x v="2"/>
    <x v="0"/>
    <s v="Saint Louis"/>
    <x v="23"/>
    <n v="63116"/>
    <x v="2"/>
    <s v="OFF-PA-10001972"/>
    <x v="0"/>
    <x v="5"/>
    <s v="Xerox 214"/>
    <x v="149"/>
    <n v="4"/>
    <n v="0"/>
    <n v="12.44"/>
    <s v="Kelly Williams"/>
    <s v="No"/>
    <n v="13.480000499999999"/>
    <n v="6.4800000190734801"/>
    <x v="3"/>
    <x v="2"/>
  </r>
  <r>
    <s v="US-2016-108455"/>
    <x v="127"/>
    <d v="2016-08-12T00:00:00"/>
    <s v="Standard Class"/>
    <x v="0"/>
    <x v="0"/>
    <s v="San Francisco"/>
    <x v="5"/>
    <n v="94122"/>
    <x v="3"/>
    <s v="OFF-PA-10002262"/>
    <x v="0"/>
    <x v="5"/>
    <s v="Xerox 192"/>
    <x v="149"/>
    <n v="4"/>
    <n v="0"/>
    <n v="12.44"/>
    <s v="Anna Andreadi"/>
    <s v="No"/>
    <n v="13.480000499999999"/>
    <n v="6.4800000190734801"/>
    <x v="0"/>
    <x v="10"/>
  </r>
  <r>
    <s v="CA-2014-148614"/>
    <x v="97"/>
    <s v="1/25/2014"/>
    <s v="Standard Class"/>
    <x v="0"/>
    <x v="0"/>
    <s v="Los Angeles"/>
    <x v="5"/>
    <n v="90049"/>
    <x v="3"/>
    <s v="FUR-FU-10003194"/>
    <x v="1"/>
    <x v="2"/>
    <s v="Eldon Expressions Desk Accessory, Wood Pencil Holder, Oak"/>
    <x v="142"/>
    <n v="2"/>
    <n v="0"/>
    <n v="5.79"/>
    <s v="Anna Andreadi"/>
    <s v="No"/>
    <n v="13.509999000000001"/>
    <n v="9.6499996185302699"/>
    <x v="3"/>
    <x v="11"/>
  </r>
  <r>
    <s v="CA-2017-166142"/>
    <x v="128"/>
    <s v="7/19/2017"/>
    <s v="Standard Class"/>
    <x v="0"/>
    <x v="0"/>
    <s v="Wilmington"/>
    <x v="24"/>
    <n v="19805"/>
    <x v="0"/>
    <s v="OFF-BI-10004094"/>
    <x v="0"/>
    <x v="1"/>
    <s v="GBC Standard Plastic Binding Systems Combs"/>
    <x v="150"/>
    <n v="3"/>
    <n v="0"/>
    <n v="13.01"/>
    <s v="Chuck Magee"/>
    <s v="No"/>
    <n v="13.539999"/>
    <n v="8.8499997456868496"/>
    <x v="1"/>
    <x v="7"/>
  </r>
  <r>
    <s v="CA-2014-148950"/>
    <x v="9"/>
    <s v="12/19/2014"/>
    <s v="Standard Class"/>
    <x v="0"/>
    <x v="0"/>
    <s v="Chicago"/>
    <x v="7"/>
    <n v="60610"/>
    <x v="2"/>
    <s v="OFF-BI-10001249"/>
    <x v="0"/>
    <x v="1"/>
    <s v="Avery Heavy-Duty EZD View Binder with Locking Rings"/>
    <x v="151"/>
    <n v="4"/>
    <n v="0.8"/>
    <n v="-8.68"/>
    <s v="Kelly Williams"/>
    <s v="No"/>
    <n v="13.780001"/>
    <n v="6.3750002607703298"/>
    <x v="3"/>
    <x v="5"/>
  </r>
  <r>
    <s v="US-2017-147886"/>
    <x v="60"/>
    <s v="3/31/2017"/>
    <s v="First Class"/>
    <x v="2"/>
    <x v="0"/>
    <s v="Fairfield"/>
    <x v="5"/>
    <n v="94533"/>
    <x v="3"/>
    <s v="OFF-PA-10003651"/>
    <x v="0"/>
    <x v="5"/>
    <s v="Xerox 1968"/>
    <x v="152"/>
    <n v="4"/>
    <n v="0"/>
    <n v="12.83"/>
    <s v="Anna Andreadi"/>
    <s v="No"/>
    <n v="13.889999"/>
    <n v="6.6799998283386204"/>
    <x v="1"/>
    <x v="2"/>
  </r>
  <r>
    <s v="CA-2017-115427"/>
    <x v="92"/>
    <d v="2018-03-01T00:00:00"/>
    <s v="Standard Class"/>
    <x v="2"/>
    <x v="0"/>
    <s v="Fairfield"/>
    <x v="5"/>
    <n v="94533"/>
    <x v="3"/>
    <s v="OFF-BI-10004632"/>
    <x v="0"/>
    <x v="1"/>
    <s v="GBC Binding covers"/>
    <x v="153"/>
    <n v="2"/>
    <n v="0.2"/>
    <n v="6.48"/>
    <s v="Anna Andreadi"/>
    <s v="No"/>
    <n v="14.24"/>
    <n v="12.949999619089001"/>
    <x v="1"/>
    <x v="5"/>
  </r>
  <r>
    <s v="CA-2017-168193"/>
    <x v="129"/>
    <d v="2017-11-03T00:00:00"/>
    <s v="Second Class"/>
    <x v="0"/>
    <x v="0"/>
    <s v="New York City"/>
    <x v="0"/>
    <n v="10011"/>
    <x v="0"/>
    <s v="OFF-PA-10002254"/>
    <x v="0"/>
    <x v="5"/>
    <s v="Xerox 1883"/>
    <x v="154"/>
    <n v="1"/>
    <n v="0"/>
    <n v="12.13"/>
    <s v="Chuck Magee"/>
    <s v="No"/>
    <n v="14.249999000000001"/>
    <n v="26.379999160766602"/>
    <x v="1"/>
    <x v="0"/>
  </r>
  <r>
    <s v="CA-2016-161746"/>
    <x v="61"/>
    <s v="10/27/2016"/>
    <s v="Standard Class"/>
    <x v="0"/>
    <x v="0"/>
    <s v="Los Angeles"/>
    <x v="5"/>
    <n v="90045"/>
    <x v="3"/>
    <s v="FUR-FU-10003731"/>
    <x v="1"/>
    <x v="2"/>
    <s v="Eldon Expressions Wood and Plastic Desk Accessories, Oak"/>
    <x v="155"/>
    <n v="2"/>
    <n v="0"/>
    <n v="5.59"/>
    <s v="Anna Andreadi"/>
    <s v="No"/>
    <n v="14.369999"/>
    <n v="9.9799995422363192"/>
    <x v="0"/>
    <x v="1"/>
  </r>
  <r>
    <s v="CA-2016-130638"/>
    <x v="130"/>
    <s v="5/19/2016"/>
    <s v="Second Class"/>
    <x v="0"/>
    <x v="0"/>
    <s v="Los Angeles"/>
    <x v="5"/>
    <n v="90045"/>
    <x v="3"/>
    <s v="OFF-LA-10002195"/>
    <x v="0"/>
    <x v="6"/>
    <s v="Avery 481"/>
    <x v="156"/>
    <n v="9"/>
    <n v="0"/>
    <n v="13.31"/>
    <s v="Anna Andreadi"/>
    <s v="No"/>
    <n v="14.409998999999999"/>
    <n v="3.0799999237060498"/>
    <x v="0"/>
    <x v="6"/>
  </r>
  <r>
    <s v="US-2016-115952"/>
    <x v="131"/>
    <d v="2016-06-10T00:00:00"/>
    <s v="Same Day"/>
    <x v="0"/>
    <x v="0"/>
    <s v="Tulsa"/>
    <x v="25"/>
    <n v="74133"/>
    <x v="2"/>
    <s v="OFF-BI-10004654"/>
    <x v="0"/>
    <x v="1"/>
    <s v="Avery Binding System Hidden Tab Executive Style Index Sets"/>
    <x v="157"/>
    <n v="5"/>
    <n v="0"/>
    <n v="14.43"/>
    <s v="Kelly Williams"/>
    <s v="No"/>
    <n v="14.42"/>
    <n v="5.7700000762939396"/>
    <x v="0"/>
    <x v="0"/>
  </r>
  <r>
    <s v="CA-2014-164721"/>
    <x v="124"/>
    <s v="11/27/2014"/>
    <s v="Second Class"/>
    <x v="2"/>
    <x v="0"/>
    <s v="Brentwood"/>
    <x v="5"/>
    <n v="94513"/>
    <x v="3"/>
    <s v="OFF-PA-10000575"/>
    <x v="0"/>
    <x v="5"/>
    <s v="Wirebound Message Books, Four 2 3/4 x 5 White Forms per Page"/>
    <x v="158"/>
    <n v="4"/>
    <n v="0"/>
    <n v="12.31"/>
    <s v="Anna Andreadi"/>
    <s v="No"/>
    <n v="14.45"/>
    <n v="6.6900000572204501"/>
    <x v="3"/>
    <x v="8"/>
  </r>
  <r>
    <s v="CA-2015-169397"/>
    <x v="26"/>
    <s v="12/27/2015"/>
    <s v="First Class"/>
    <x v="0"/>
    <x v="0"/>
    <s v="Dublin"/>
    <x v="9"/>
    <n v="43017"/>
    <x v="0"/>
    <s v="OFF-PA-10004000"/>
    <x v="0"/>
    <x v="5"/>
    <s v="While You Were Out Pads, 50 per Pad, 4 x 5 1/4, Green Cycle"/>
    <x v="159"/>
    <n v="6"/>
    <n v="0.2"/>
    <n v="8.23"/>
    <s v="Chuck Magee"/>
    <s v="No"/>
    <n v="14.470001"/>
    <n v="4.7291668432299003"/>
    <x v="2"/>
    <x v="5"/>
  </r>
  <r>
    <s v="CA-2015-162166"/>
    <x v="132"/>
    <d v="2015-11-09T00:00:00"/>
    <s v="First Class"/>
    <x v="0"/>
    <x v="0"/>
    <s v="Moreno Valley"/>
    <x v="5"/>
    <n v="92553"/>
    <x v="3"/>
    <s v="OFF-PA-10002606"/>
    <x v="0"/>
    <x v="5"/>
    <s v="Xerox 1928"/>
    <x v="160"/>
    <n v="5"/>
    <n v="0"/>
    <n v="11.88"/>
    <s v="Anna Andreadi"/>
    <s v="No"/>
    <n v="14.519999500000001"/>
    <n v="5.2799999237060504"/>
    <x v="2"/>
    <x v="4"/>
  </r>
  <r>
    <s v="CA-2017-128965"/>
    <x v="29"/>
    <s v="4/22/2017"/>
    <s v="Standard Class"/>
    <x v="0"/>
    <x v="0"/>
    <s v="Los Angeles"/>
    <x v="5"/>
    <n v="90008"/>
    <x v="3"/>
    <s v="OFF-PA-10004911"/>
    <x v="0"/>
    <x v="5"/>
    <s v="Rediform S.O.S. 1-Up Phone Message Bk, 4-1/4x3-1/16 Bk, 1 Form/Pg, 40 Messages/Bk, 3/Pk"/>
    <x v="161"/>
    <n v="3"/>
    <n v="0"/>
    <n v="13.51"/>
    <s v="Anna Andreadi"/>
    <s v="No"/>
    <n v="14.629999"/>
    <n v="9.3799997965494697"/>
    <x v="1"/>
    <x v="9"/>
  </r>
  <r>
    <s v="US-2017-147886"/>
    <x v="60"/>
    <s v="3/31/2017"/>
    <s v="First Class"/>
    <x v="2"/>
    <x v="0"/>
    <s v="Fairfield"/>
    <x v="5"/>
    <n v="94533"/>
    <x v="3"/>
    <s v="FUR-FU-10003829"/>
    <x v="1"/>
    <x v="2"/>
    <s v="Stackable Trays"/>
    <x v="162"/>
    <n v="7"/>
    <n v="0"/>
    <n v="6.9"/>
    <s v="Anna Andreadi"/>
    <s v="No"/>
    <n v="14.66"/>
    <n v="3.0799999237060498"/>
    <x v="1"/>
    <x v="2"/>
  </r>
  <r>
    <s v="CA-2015-146262"/>
    <x v="133"/>
    <d v="2015-09-01T00:00:00"/>
    <s v="Standard Class"/>
    <x v="2"/>
    <x v="0"/>
    <s v="Medina"/>
    <x v="9"/>
    <n v="44256"/>
    <x v="0"/>
    <s v="OFF-LA-10004544"/>
    <x v="0"/>
    <x v="6"/>
    <s v="Avery 505"/>
    <x v="163"/>
    <n v="2"/>
    <n v="0.2"/>
    <n v="8.8800000000000008"/>
    <s v="Chuck Magee"/>
    <s v="No"/>
    <n v="14.8"/>
    <n v="14.8000002458691"/>
    <x v="2"/>
    <x v="10"/>
  </r>
  <r>
    <s v="CA-2017-140963"/>
    <x v="134"/>
    <s v="6/13/2017"/>
    <s v="First Class"/>
    <x v="1"/>
    <x v="0"/>
    <s v="Los Angeles"/>
    <x v="5"/>
    <n v="90045"/>
    <x v="3"/>
    <s v="OFF-LA-10003923"/>
    <x v="0"/>
    <x v="6"/>
    <s v="Alphabetical Labels for Top Tab Filing"/>
    <x v="164"/>
    <n v="2"/>
    <n v="0"/>
    <n v="14.8"/>
    <s v="Anna Andreadi"/>
    <s v="No"/>
    <n v="14.8"/>
    <n v="14.800000190734799"/>
    <x v="1"/>
    <x v="1"/>
  </r>
  <r>
    <s v="CA-2016-145982"/>
    <x v="55"/>
    <d v="2016-01-09T00:00:00"/>
    <s v="Second Class"/>
    <x v="0"/>
    <x v="0"/>
    <s v="Quincy"/>
    <x v="14"/>
    <n v="2169"/>
    <x v="0"/>
    <s v="OFF-BI-10000174"/>
    <x v="0"/>
    <x v="1"/>
    <s v="Wilson Jones Clip &amp; Carry Folder Binder Tool for Ring Binders, Clear"/>
    <x v="165"/>
    <n v="5"/>
    <n v="0"/>
    <n v="13.92"/>
    <s v="Chuck Magee"/>
    <s v="No"/>
    <n v="15.08"/>
    <n v="5.8"/>
    <x v="0"/>
    <x v="4"/>
  </r>
  <r>
    <s v="CA-2015-119214"/>
    <x v="76"/>
    <s v="1/27/2015"/>
    <s v="Standard Class"/>
    <x v="1"/>
    <x v="0"/>
    <s v="Bozeman"/>
    <x v="19"/>
    <n v="59715"/>
    <x v="3"/>
    <s v="OFF-PA-10002893"/>
    <x v="0"/>
    <x v="5"/>
    <s v="Wirebound Service Call Books, 5 1/2&quot; x 4&quot;"/>
    <x v="166"/>
    <n v="3"/>
    <n v="0"/>
    <n v="13.94"/>
    <s v="Anna Andreadi"/>
    <s v="No"/>
    <n v="15.100001000000001"/>
    <n v="9.6800003051757795"/>
    <x v="2"/>
    <x v="11"/>
  </r>
  <r>
    <s v="CA-2017-153822"/>
    <x v="135"/>
    <s v="9/25/2017"/>
    <s v="Standard Class"/>
    <x v="0"/>
    <x v="0"/>
    <s v="Phoenix"/>
    <x v="4"/>
    <n v="85023"/>
    <x v="3"/>
    <s v="OFF-ST-10000321"/>
    <x v="0"/>
    <x v="11"/>
    <s v="Akro Stacking Bins"/>
    <x v="167"/>
    <n v="2"/>
    <n v="0.2"/>
    <n v="-2.52"/>
    <s v="Anna Andreadi"/>
    <s v="No"/>
    <n v="15.139999"/>
    <n v="7.8874999578576501"/>
    <x v="1"/>
    <x v="3"/>
  </r>
  <r>
    <s v="CA-2014-116785"/>
    <x v="67"/>
    <s v="4/30/2014"/>
    <s v="Standard Class"/>
    <x v="1"/>
    <x v="0"/>
    <s v="Los Angeles"/>
    <x v="5"/>
    <n v="90036"/>
    <x v="3"/>
    <s v="OFF-AR-10003504"/>
    <x v="0"/>
    <x v="0"/>
    <s v="Newell 347"/>
    <x v="168"/>
    <n v="5"/>
    <n v="0"/>
    <n v="6.21"/>
    <s v="Anna Andreadi"/>
    <s v="No"/>
    <n v="15.19"/>
    <n v="4.2799999237060504"/>
    <x v="3"/>
    <x v="9"/>
  </r>
  <r>
    <s v="CA-2017-169859"/>
    <x v="136"/>
    <s v="12/18/2017"/>
    <s v="Standard Class"/>
    <x v="1"/>
    <x v="0"/>
    <s v="San Diego"/>
    <x v="5"/>
    <n v="92024"/>
    <x v="3"/>
    <s v="FUR-FU-10004963"/>
    <x v="1"/>
    <x v="2"/>
    <s v="Eldon 400 Class Desk Accessories, Black Carbon"/>
    <x v="169"/>
    <n v="3"/>
    <n v="0"/>
    <n v="11.03"/>
    <s v="Anna Andreadi"/>
    <s v="No"/>
    <n v="15.22"/>
    <n v="8.75"/>
    <x v="1"/>
    <x v="5"/>
  </r>
  <r>
    <s v="US-2017-118087"/>
    <x v="18"/>
    <s v="9/13/2017"/>
    <s v="Standard Class"/>
    <x v="2"/>
    <x v="0"/>
    <s v="Philadelphia"/>
    <x v="12"/>
    <n v="19134"/>
    <x v="0"/>
    <s v="FUR-FU-10001867"/>
    <x v="1"/>
    <x v="2"/>
    <s v="Eldon Expressions Punched Metal &amp; Wood Desk Accessories, Pewter &amp; Cherry"/>
    <x v="170"/>
    <n v="2"/>
    <n v="0.2"/>
    <n v="1.7"/>
    <s v="Chuck Magee"/>
    <s v="No"/>
    <n v="15.320001"/>
    <n v="10.63750032573"/>
    <x v="1"/>
    <x v="3"/>
  </r>
  <r>
    <s v="CA-2014-143336"/>
    <x v="52"/>
    <d v="2014-01-09T00:00:00"/>
    <s v="Second Class"/>
    <x v="0"/>
    <x v="0"/>
    <s v="San Francisco"/>
    <x v="5"/>
    <n v="94109"/>
    <x v="3"/>
    <s v="OFF-BI-10002215"/>
    <x v="0"/>
    <x v="1"/>
    <s v="Wilson Jones Hanging View Binder, White, 1&quot;"/>
    <x v="171"/>
    <n v="4"/>
    <n v="0.2"/>
    <n v="7.38"/>
    <s v="Anna Andreadi"/>
    <s v="No"/>
    <n v="15.339999000000001"/>
    <n v="7.0999998118728396"/>
    <x v="3"/>
    <x v="4"/>
  </r>
  <r>
    <s v="CA-2016-134803"/>
    <x v="137"/>
    <d v="2016-03-06T00:00:00"/>
    <s v="Standard Class"/>
    <x v="0"/>
    <x v="0"/>
    <s v="Los Angeles"/>
    <x v="5"/>
    <n v="90004"/>
    <x v="3"/>
    <s v="OFF-BI-10002215"/>
    <x v="0"/>
    <x v="1"/>
    <s v="Wilson Jones Hanging View Binder, White, 1&quot;"/>
    <x v="171"/>
    <n v="4"/>
    <n v="0.2"/>
    <n v="7.38"/>
    <s v="Anna Andreadi"/>
    <s v="No"/>
    <n v="15.339999000000001"/>
    <n v="7.0999998118728396"/>
    <x v="0"/>
    <x v="6"/>
  </r>
  <r>
    <s v="US-2014-164763"/>
    <x v="51"/>
    <s v="3/21/2014"/>
    <s v="Standard Class"/>
    <x v="2"/>
    <x v="0"/>
    <s v="Jackson"/>
    <x v="18"/>
    <n v="39212"/>
    <x v="1"/>
    <s v="OFF-BI-10000309"/>
    <x v="0"/>
    <x v="1"/>
    <s v="GBC Twin Loop Wire Binding Elements, 9/16&quot; Spine, Black"/>
    <x v="172"/>
    <n v="2"/>
    <n v="0"/>
    <n v="14.92"/>
    <s v="Cassandra Brandow"/>
    <s v="No"/>
    <n v="15.52"/>
    <n v="15.2200002670288"/>
    <x v="3"/>
    <x v="2"/>
  </r>
  <r>
    <s v="CA-2015-146255"/>
    <x v="138"/>
    <d v="2015-10-03T00:00:00"/>
    <s v="First Class"/>
    <x v="1"/>
    <x v="0"/>
    <s v="Newark"/>
    <x v="24"/>
    <n v="19711"/>
    <x v="0"/>
    <s v="OFF-BI-10000309"/>
    <x v="0"/>
    <x v="1"/>
    <s v="GBC Twin Loop Wire Binding Elements, 9/16&quot; Spine, Black"/>
    <x v="172"/>
    <n v="2"/>
    <n v="0"/>
    <n v="14.92"/>
    <s v="Chuck Magee"/>
    <s v="No"/>
    <n v="15.52"/>
    <n v="15.2200002670288"/>
    <x v="2"/>
    <x v="7"/>
  </r>
  <r>
    <s v="US-2014-140452"/>
    <x v="120"/>
    <d v="2014-10-12T00:00:00"/>
    <s v="Standard Class"/>
    <x v="0"/>
    <x v="0"/>
    <s v="Chicago"/>
    <x v="7"/>
    <n v="60610"/>
    <x v="2"/>
    <s v="FUR-FU-10002088"/>
    <x v="1"/>
    <x v="2"/>
    <s v="Nu-Dell Float Frame 11 x 14 1/2"/>
    <x v="173"/>
    <n v="3"/>
    <n v="0.6"/>
    <n v="-4.8499999999999996"/>
    <s v="Kelly Williams"/>
    <s v="No"/>
    <n v="15.629999"/>
    <n v="8.98333364625773"/>
    <x v="3"/>
    <x v="0"/>
  </r>
  <r>
    <s v="CA-2017-150609"/>
    <x v="139"/>
    <d v="2017-04-05T00:00:00"/>
    <s v="Standard Class"/>
    <x v="1"/>
    <x v="0"/>
    <s v="Los Angeles"/>
    <x v="5"/>
    <n v="90032"/>
    <x v="3"/>
    <s v="OFF-BI-10002071"/>
    <x v="0"/>
    <x v="1"/>
    <s v="Fellowes Black Plastic Comb Bindings"/>
    <x v="174"/>
    <n v="5"/>
    <n v="0.2"/>
    <n v="7.55"/>
    <s v="Anna Andreadi"/>
    <s v="No"/>
    <n v="15.69"/>
    <n v="5.8099999644234703"/>
    <x v="1"/>
    <x v="9"/>
  </r>
  <r>
    <s v="CA-2016-159212"/>
    <x v="140"/>
    <d v="2016-05-11T00:00:00"/>
    <s v="Standard Class"/>
    <x v="1"/>
    <x v="0"/>
    <s v="Salem"/>
    <x v="26"/>
    <n v="24153"/>
    <x v="1"/>
    <s v="TEC-PH-10003988"/>
    <x v="2"/>
    <x v="7"/>
    <s v="LF Elite 3D Dazzle Designer Hard Case Cover, Lf Stylus Pen and Wiper For Apple Iphone 5c Mini Lite"/>
    <x v="175"/>
    <n v="2"/>
    <n v="0"/>
    <n v="6.1"/>
    <s v="Cassandra Brandow"/>
    <s v="No"/>
    <n v="15.699999"/>
    <n v="10.899999618530201"/>
    <x v="0"/>
    <x v="11"/>
  </r>
  <r>
    <s v="CA-2016-106950"/>
    <x v="42"/>
    <d v="2016-06-09T00:00:00"/>
    <s v="Standard Class"/>
    <x v="0"/>
    <x v="0"/>
    <s v="Charlotte"/>
    <x v="27"/>
    <n v="28205"/>
    <x v="1"/>
    <s v="OFF-AR-10003560"/>
    <x v="0"/>
    <x v="0"/>
    <s v="Zebra Zazzle Fluorescent Highlighters"/>
    <x v="176"/>
    <n v="4"/>
    <n v="0.2"/>
    <n v="3.4"/>
    <s v="Cassandra Brandow"/>
    <s v="No"/>
    <n v="16.059999999999999"/>
    <n v="6.0812497365521203"/>
    <x v="0"/>
    <x v="10"/>
  </r>
  <r>
    <s v="CA-2017-137428"/>
    <x v="110"/>
    <s v="12/21/2017"/>
    <s v="Second Class"/>
    <x v="2"/>
    <x v="0"/>
    <s v="Oceanside"/>
    <x v="5"/>
    <n v="92054"/>
    <x v="3"/>
    <s v="OFF-BI-10002949"/>
    <x v="0"/>
    <x v="1"/>
    <s v="Prestige Round Ring Binders"/>
    <x v="177"/>
    <n v="5"/>
    <n v="0.2"/>
    <n v="8.2100000000000009"/>
    <s v="Anna Andreadi"/>
    <s v="No"/>
    <n v="16.11"/>
    <n v="6.0799999463558096"/>
    <x v="1"/>
    <x v="5"/>
  </r>
  <r>
    <s v="CA-2016-104689"/>
    <x v="35"/>
    <d v="2016-05-12T00:00:00"/>
    <s v="Standard Class"/>
    <x v="2"/>
    <x v="0"/>
    <s v="Los Angeles"/>
    <x v="5"/>
    <n v="90004"/>
    <x v="3"/>
    <s v="OFF-AR-10001149"/>
    <x v="0"/>
    <x v="0"/>
    <s v="Sanford Colorific Colored Pencils, 12/Box"/>
    <x v="130"/>
    <n v="8"/>
    <n v="0"/>
    <n v="6.91"/>
    <s v="Anna Andreadi"/>
    <s v="No"/>
    <n v="16.130001"/>
    <n v="2.88000011444091"/>
    <x v="0"/>
    <x v="11"/>
  </r>
  <r>
    <s v="CA-2017-136651"/>
    <x v="81"/>
    <s v="4/25/2017"/>
    <s v="Second Class"/>
    <x v="0"/>
    <x v="0"/>
    <s v="Pasadena"/>
    <x v="5"/>
    <n v="91104"/>
    <x v="3"/>
    <s v="FUR-FU-10004864"/>
    <x v="1"/>
    <x v="2"/>
    <s v="Eldon 500 Class Desk Accessories"/>
    <x v="178"/>
    <n v="2"/>
    <n v="0"/>
    <n v="7.97"/>
    <s v="Anna Andreadi"/>
    <s v="No"/>
    <n v="16.170000000000002"/>
    <n v="12.069999694824199"/>
    <x v="1"/>
    <x v="9"/>
  </r>
  <r>
    <s v="CA-2017-121258"/>
    <x v="116"/>
    <d v="2017-03-03T00:00:00"/>
    <s v="Standard Class"/>
    <x v="0"/>
    <x v="0"/>
    <s v="Costa Mesa"/>
    <x v="5"/>
    <n v="92627"/>
    <x v="3"/>
    <s v="OFF-PA-10004041"/>
    <x v="0"/>
    <x v="5"/>
    <s v="It's Hot Message Books with Stickers, 2 3/4&quot; x 5&quot;"/>
    <x v="164"/>
    <n v="4"/>
    <n v="0"/>
    <n v="13.32"/>
    <s v="Anna Andreadi"/>
    <s v="No"/>
    <n v="16.28"/>
    <n v="7.4000000953674299"/>
    <x v="1"/>
    <x v="10"/>
  </r>
  <r>
    <s v="US-2016-119046"/>
    <x v="72"/>
    <d v="2016-06-06T00:00:00"/>
    <s v="Standard Class"/>
    <x v="2"/>
    <x v="0"/>
    <s v="Seattle"/>
    <x v="10"/>
    <n v="98115"/>
    <x v="3"/>
    <s v="OFF-PA-10000246"/>
    <x v="0"/>
    <x v="5"/>
    <s v="Riverleaf Stik-Withit Designer Note Cubes"/>
    <x v="179"/>
    <n v="3"/>
    <n v="0"/>
    <n v="13.88"/>
    <s v="Anna Andreadi"/>
    <s v="No"/>
    <n v="16.3"/>
    <n v="10.060000101725199"/>
    <x v="0"/>
    <x v="10"/>
  </r>
  <r>
    <s v="CA-2016-145261"/>
    <x v="77"/>
    <s v="12/21/2016"/>
    <s v="First Class"/>
    <x v="1"/>
    <x v="0"/>
    <s v="Salem"/>
    <x v="3"/>
    <n v="97301"/>
    <x v="3"/>
    <s v="OFF-AR-10004078"/>
    <x v="0"/>
    <x v="0"/>
    <s v="Newell 312"/>
    <x v="125"/>
    <n v="4"/>
    <n v="0.2"/>
    <n v="2.34"/>
    <s v="Anna Andreadi"/>
    <s v="No"/>
    <n v="16.350000000000001"/>
    <n v="5.8406251886510301"/>
    <x v="0"/>
    <x v="5"/>
  </r>
  <r>
    <s v="CA-2015-114048"/>
    <x v="22"/>
    <s v="12/18/2015"/>
    <s v="Standard Class"/>
    <x v="0"/>
    <x v="0"/>
    <s v="Costa Mesa"/>
    <x v="5"/>
    <n v="92627"/>
    <x v="3"/>
    <s v="FUR-FU-10004351"/>
    <x v="1"/>
    <x v="2"/>
    <s v="Staple-based wall hangings"/>
    <x v="180"/>
    <n v="3"/>
    <n v="0"/>
    <n v="12.86"/>
    <s v="Anna Andreadi"/>
    <s v="No"/>
    <n v="16.36"/>
    <n v="9.7399997711181605"/>
    <x v="2"/>
    <x v="5"/>
  </r>
  <r>
    <s v="CA-2017-131492"/>
    <x v="39"/>
    <s v="10/24/2017"/>
    <s v="Second Class"/>
    <x v="2"/>
    <x v="0"/>
    <s v="San Francisco"/>
    <x v="5"/>
    <n v="94110"/>
    <x v="3"/>
    <s v="OFF-LA-10001641"/>
    <x v="0"/>
    <x v="6"/>
    <s v="Avery 518"/>
    <x v="181"/>
    <n v="10"/>
    <n v="0"/>
    <n v="15.12"/>
    <s v="Anna Andreadi"/>
    <s v="No"/>
    <n v="16.380001"/>
    <n v="3.15"/>
    <x v="1"/>
    <x v="1"/>
  </r>
  <r>
    <s v="US-2017-147886"/>
    <x v="60"/>
    <s v="3/31/2017"/>
    <s v="First Class"/>
    <x v="2"/>
    <x v="0"/>
    <s v="Fairfield"/>
    <x v="5"/>
    <n v="94533"/>
    <x v="3"/>
    <s v="FUR-FU-10001095"/>
    <x v="1"/>
    <x v="2"/>
    <s v="DAX Black Cherry Wood-Tone Poster Frame"/>
    <x v="182"/>
    <n v="1"/>
    <n v="0"/>
    <n v="10.06"/>
    <s v="Anna Andreadi"/>
    <s v="No"/>
    <n v="16.419998"/>
    <n v="26.4799995422363"/>
    <x v="1"/>
    <x v="2"/>
  </r>
  <r>
    <s v="CA-2016-109869"/>
    <x v="141"/>
    <s v="4/29/2016"/>
    <s v="Standard Class"/>
    <x v="1"/>
    <x v="0"/>
    <s v="Phoenix"/>
    <x v="4"/>
    <n v="85023"/>
    <x v="3"/>
    <s v="FUR-FU-10000023"/>
    <x v="1"/>
    <x v="2"/>
    <s v="Eldon Wave Desk Accessories"/>
    <x v="183"/>
    <n v="5"/>
    <n v="0.2"/>
    <n v="7.07"/>
    <s v="Anna Andreadi"/>
    <s v="No"/>
    <n v="16.489999999999998"/>
    <n v="5.8899998884275497"/>
    <x v="0"/>
    <x v="9"/>
  </r>
  <r>
    <s v="CA-2014-124688"/>
    <x v="52"/>
    <s v="8/29/2014"/>
    <s v="First Class"/>
    <x v="2"/>
    <x v="0"/>
    <s v="Springfield"/>
    <x v="26"/>
    <n v="22153"/>
    <x v="1"/>
    <s v="FUR-FU-10002456"/>
    <x v="1"/>
    <x v="2"/>
    <s v="Master Caster Door Stop, Large Neon Orange"/>
    <x v="184"/>
    <n v="4"/>
    <n v="0"/>
    <n v="12.52"/>
    <s v="Cassandra Brandow"/>
    <s v="No"/>
    <n v="16.600000000000001"/>
    <n v="7.2800002098083496"/>
    <x v="3"/>
    <x v="4"/>
  </r>
  <r>
    <s v="CA-2014-110786"/>
    <x v="95"/>
    <d v="2015-02-01T00:00:00"/>
    <s v="Standard Class"/>
    <x v="2"/>
    <x v="0"/>
    <s v="San Francisco"/>
    <x v="5"/>
    <n v="94110"/>
    <x v="3"/>
    <s v="FUR-FU-10000550"/>
    <x v="1"/>
    <x v="2"/>
    <s v="Stacking Trays by OIC"/>
    <x v="185"/>
    <n v="5"/>
    <n v="0"/>
    <n v="8.2200000000000006"/>
    <s v="Anna Andreadi"/>
    <s v="No"/>
    <n v="16.68"/>
    <n v="4.9799999237060497"/>
    <x v="3"/>
    <x v="5"/>
  </r>
  <r>
    <s v="CA-2016-116736"/>
    <x v="142"/>
    <s v="1/21/2016"/>
    <s v="Standard Class"/>
    <x v="1"/>
    <x v="0"/>
    <s v="Concord"/>
    <x v="28"/>
    <n v="3301"/>
    <x v="0"/>
    <s v="TEC-AC-10003628"/>
    <x v="2"/>
    <x v="10"/>
    <s v="Logitech 910-002974 M325 Wireless Mouse for Web Scrolling"/>
    <x v="186"/>
    <n v="1"/>
    <n v="0"/>
    <n v="13.2"/>
    <s v="Chuck Magee"/>
    <s v="No"/>
    <n v="16.79"/>
    <n v="29.9899997711181"/>
    <x v="0"/>
    <x v="11"/>
  </r>
  <r>
    <s v="CA-2016-128671"/>
    <x v="143"/>
    <s v="8/16/2016"/>
    <s v="Standard Class"/>
    <x v="1"/>
    <x v="0"/>
    <s v="Tulsa"/>
    <x v="25"/>
    <n v="74133"/>
    <x v="2"/>
    <s v="OFF-PA-10001870"/>
    <x v="0"/>
    <x v="5"/>
    <s v="Xerox 202"/>
    <x v="187"/>
    <n v="5"/>
    <n v="0"/>
    <n v="15.55"/>
    <s v="Kelly Williams"/>
    <s v="No"/>
    <n v="16.850002"/>
    <n v="6.4800003051757802"/>
    <x v="0"/>
    <x v="8"/>
  </r>
  <r>
    <s v="CA-2016-111682"/>
    <x v="0"/>
    <s v="6/18/2016"/>
    <s v="First Class"/>
    <x v="0"/>
    <x v="0"/>
    <s v="Troy"/>
    <x v="0"/>
    <n v="12180"/>
    <x v="0"/>
    <s v="OFF-PA-10001569"/>
    <x v="0"/>
    <x v="5"/>
    <s v="Xerox 232"/>
    <x v="187"/>
    <n v="5"/>
    <n v="0"/>
    <n v="15.55"/>
    <s v="Chuck Magee"/>
    <s v="No"/>
    <n v="16.850002"/>
    <n v="6.4800003051757802"/>
    <x v="0"/>
    <x v="0"/>
  </r>
  <r>
    <s v="CA-2017-142342"/>
    <x v="108"/>
    <s v="7/19/2017"/>
    <s v="Second Class"/>
    <x v="2"/>
    <x v="0"/>
    <s v="Apple Valley"/>
    <x v="5"/>
    <n v="92307"/>
    <x v="3"/>
    <s v="OFF-PA-10004609"/>
    <x v="0"/>
    <x v="5"/>
    <s v="Xerox 221"/>
    <x v="187"/>
    <n v="5"/>
    <n v="0"/>
    <n v="15.55"/>
    <s v="Anna Andreadi"/>
    <s v="No"/>
    <n v="16.850002"/>
    <n v="6.4800003051757802"/>
    <x v="1"/>
    <x v="7"/>
  </r>
  <r>
    <s v="CA-2014-169019"/>
    <x v="144"/>
    <s v="7/30/2014"/>
    <s v="Standard Class"/>
    <x v="0"/>
    <x v="0"/>
    <s v="San Antonio"/>
    <x v="16"/>
    <n v="78207"/>
    <x v="2"/>
    <s v="OFF-AP-10003281"/>
    <x v="0"/>
    <x v="4"/>
    <s v="Acco 6 Outlet Guardian Standard Surge Suppressor"/>
    <x v="188"/>
    <n v="2"/>
    <n v="0.8"/>
    <n v="-12.09"/>
    <s v="Kelly Williams"/>
    <s v="No"/>
    <n v="16.93"/>
    <n v="12.1000011026859"/>
    <x v="3"/>
    <x v="7"/>
  </r>
  <r>
    <s v="CA-2016-165330"/>
    <x v="25"/>
    <d v="2016-11-12T00:00:00"/>
    <s v="Same Day"/>
    <x v="0"/>
    <x v="0"/>
    <s v="Anaheim"/>
    <x v="5"/>
    <n v="92804"/>
    <x v="3"/>
    <s v="OFF-PA-10000241"/>
    <x v="0"/>
    <x v="5"/>
    <s v="IBM Multi-Purpose Copy Paper, 8 1/2 x 11&quot;, Case"/>
    <x v="189"/>
    <n v="1"/>
    <n v="0"/>
    <n v="13.94"/>
    <s v="Anna Andreadi"/>
    <s v="No"/>
    <n v="17.04"/>
    <n v="30.9799995422363"/>
    <x v="0"/>
    <x v="8"/>
  </r>
  <r>
    <s v="CA-2016-165330"/>
    <x v="25"/>
    <d v="2016-11-12T00:00:00"/>
    <s v="Same Day"/>
    <x v="0"/>
    <x v="0"/>
    <s v="Anaheim"/>
    <x v="5"/>
    <n v="92804"/>
    <x v="3"/>
    <s v="OFF-AR-10000914"/>
    <x v="0"/>
    <x v="0"/>
    <s v="Boston 16765 Mini Stand Up Battery Pencil Sharpener"/>
    <x v="190"/>
    <n v="2"/>
    <n v="0"/>
    <n v="6.06"/>
    <s v="Anna Andreadi"/>
    <s v="No"/>
    <n v="17.260000000000002"/>
    <n v="11.6599998474121"/>
    <x v="0"/>
    <x v="8"/>
  </r>
  <r>
    <s v="CA-2016-123526"/>
    <x v="145"/>
    <s v="12/25/2016"/>
    <s v="First Class"/>
    <x v="2"/>
    <x v="0"/>
    <s v="Seattle"/>
    <x v="10"/>
    <n v="98103"/>
    <x v="3"/>
    <s v="OFF-PA-10002986"/>
    <x v="0"/>
    <x v="5"/>
    <s v="Xerox 1898"/>
    <x v="191"/>
    <n v="5"/>
    <n v="0"/>
    <n v="16.03"/>
    <s v="Anna Andreadi"/>
    <s v="No"/>
    <n v="17.37"/>
    <n v="6.6800003051757804"/>
    <x v="0"/>
    <x v="5"/>
  </r>
  <r>
    <s v="CA-2015-103716"/>
    <x v="146"/>
    <d v="2015-06-05T00:00:00"/>
    <s v="Standard Class"/>
    <x v="2"/>
    <x v="0"/>
    <s v="San Francisco"/>
    <x v="5"/>
    <n v="94110"/>
    <x v="3"/>
    <s v="TEC-PH-10000347"/>
    <x v="2"/>
    <x v="7"/>
    <s v="Cush Cases Heavy Duty Rugged Cover Case for Samsung Galaxy S5 - Purple"/>
    <x v="192"/>
    <n v="5"/>
    <n v="0.2"/>
    <n v="1.73"/>
    <s v="Anna Andreadi"/>
    <s v="No"/>
    <n v="18.07"/>
    <n v="4.9499998277053203"/>
    <x v="2"/>
    <x v="9"/>
  </r>
  <r>
    <s v="CA-2016-114307"/>
    <x v="13"/>
    <s v="7/26/2016"/>
    <s v="Standard Class"/>
    <x v="2"/>
    <x v="0"/>
    <s v="Columbia"/>
    <x v="8"/>
    <n v="21044"/>
    <x v="0"/>
    <s v="FUR-FU-10000794"/>
    <x v="1"/>
    <x v="2"/>
    <s v="Eldon Stackable Tray, Side-Load, Legal, Smoke"/>
    <x v="193"/>
    <n v="3"/>
    <n v="0"/>
    <n v="9.32"/>
    <s v="Chuck Magee"/>
    <s v="No"/>
    <n v="18.100000000000001"/>
    <n v="9.1400000254313092"/>
    <x v="0"/>
    <x v="7"/>
  </r>
  <r>
    <s v="CA-2017-140186"/>
    <x v="147"/>
    <d v="2017-02-10T00:00:00"/>
    <s v="First Class"/>
    <x v="0"/>
    <x v="0"/>
    <s v="Bakersfield"/>
    <x v="5"/>
    <n v="93309"/>
    <x v="3"/>
    <s v="OFF-FA-10002280"/>
    <x v="0"/>
    <x v="3"/>
    <s v="Advantus Plastic Paper Clips"/>
    <x v="194"/>
    <n v="7"/>
    <n v="0"/>
    <n v="16.8"/>
    <s v="Anna Andreadi"/>
    <s v="No"/>
    <n v="18.2"/>
    <n v="5"/>
    <x v="1"/>
    <x v="3"/>
  </r>
  <r>
    <s v="CA-2015-168480"/>
    <x v="148"/>
    <s v="9/27/2015"/>
    <s v="Standard Class"/>
    <x v="2"/>
    <x v="0"/>
    <s v="Lincoln Park"/>
    <x v="20"/>
    <n v="48146"/>
    <x v="2"/>
    <s v="OFF-AR-10001044"/>
    <x v="0"/>
    <x v="0"/>
    <s v="BOSTON Ranger #55 Pencil Sharpener, Black"/>
    <x v="195"/>
    <n v="1"/>
    <n v="0"/>
    <n v="7.54"/>
    <s v="Kelly Williams"/>
    <s v="No"/>
    <n v="18.45"/>
    <n v="25.9899997711181"/>
    <x v="2"/>
    <x v="3"/>
  </r>
  <r>
    <s v="CA-2016-139269"/>
    <x v="98"/>
    <s v="5/30/2016"/>
    <s v="Standard Class"/>
    <x v="1"/>
    <x v="0"/>
    <s v="Columbus"/>
    <x v="1"/>
    <n v="31907"/>
    <x v="1"/>
    <s v="FUR-FU-10000755"/>
    <x v="1"/>
    <x v="2"/>
    <s v="Eldon Expressions Mahogany Wood Desk Collection"/>
    <x v="196"/>
    <n v="4"/>
    <n v="0"/>
    <n v="6.24"/>
    <s v="Cassandra Brandow"/>
    <s v="No"/>
    <n v="18.72"/>
    <n v="6.2399997711181596"/>
    <x v="0"/>
    <x v="6"/>
  </r>
  <r>
    <s v="CA-2017-161459"/>
    <x v="149"/>
    <s v="11/29/2017"/>
    <s v="Second Class"/>
    <x v="2"/>
    <x v="0"/>
    <s v="Laguna Niguel"/>
    <x v="5"/>
    <n v="92677"/>
    <x v="3"/>
    <s v="OFF-PA-10002377"/>
    <x v="0"/>
    <x v="5"/>
    <s v="Adams Telephone Message Book W/Dividers/Space For Phone Numbers, 5 1/4&quot;X8 1/2&quot;, 200/Messages"/>
    <x v="197"/>
    <n v="6"/>
    <n v="0"/>
    <n v="15.34"/>
    <s v="Anna Andreadi"/>
    <s v="No"/>
    <n v="18.740002"/>
    <n v="5.6800003051757804"/>
    <x v="1"/>
    <x v="8"/>
  </r>
  <r>
    <s v="CA-2016-145583"/>
    <x v="5"/>
    <s v="10/19/2016"/>
    <s v="Standard Class"/>
    <x v="0"/>
    <x v="0"/>
    <s v="Roseville"/>
    <x v="5"/>
    <n v="95661"/>
    <x v="3"/>
    <s v="OFF-PA-10001736"/>
    <x v="0"/>
    <x v="5"/>
    <s v="Xerox 1880"/>
    <x v="198"/>
    <n v="1"/>
    <n v="0"/>
    <n v="16.66"/>
    <s v="Anna Andreadi"/>
    <s v="No"/>
    <n v="18.779999"/>
    <n v="35.439998626708899"/>
    <x v="0"/>
    <x v="1"/>
  </r>
  <r>
    <s v="CA-2017-108294"/>
    <x v="150"/>
    <d v="2017-10-12T00:00:00"/>
    <s v="Same Day"/>
    <x v="1"/>
    <x v="0"/>
    <s v="Omaha"/>
    <x v="29"/>
    <n v="68104"/>
    <x v="2"/>
    <s v="OFF-BI-10004965"/>
    <x v="0"/>
    <x v="1"/>
    <s v="Ibico Covers for Plastic or Wire Binding Elements"/>
    <x v="199"/>
    <n v="3"/>
    <n v="0"/>
    <n v="15.53"/>
    <s v="Kelly Williams"/>
    <s v="No"/>
    <n v="18.970001"/>
    <n v="11.5"/>
    <x v="1"/>
    <x v="1"/>
  </r>
  <r>
    <s v="CA-2015-130785"/>
    <x v="19"/>
    <d v="2015-09-09T00:00:00"/>
    <s v="Standard Class"/>
    <x v="0"/>
    <x v="0"/>
    <s v="San Diego"/>
    <x v="5"/>
    <n v="92105"/>
    <x v="3"/>
    <s v="OFF-BI-10001900"/>
    <x v="0"/>
    <x v="1"/>
    <s v="DXL Angle-View Binders with Locking Rings, Black"/>
    <x v="200"/>
    <n v="6"/>
    <n v="0.2"/>
    <n v="9.6999999999999993"/>
    <s v="Anna Andreadi"/>
    <s v="No"/>
    <n v="19.05"/>
    <n v="5.9895833556462703"/>
    <x v="2"/>
    <x v="6"/>
  </r>
  <r>
    <s v="CA-2015-157770"/>
    <x v="151"/>
    <s v="12/15/2015"/>
    <s v="First Class"/>
    <x v="0"/>
    <x v="0"/>
    <s v="Temecula"/>
    <x v="5"/>
    <n v="92592"/>
    <x v="3"/>
    <s v="OFF-BI-10000050"/>
    <x v="0"/>
    <x v="1"/>
    <s v="Angle-D Binders with Locking Rings, Label Holders"/>
    <x v="201"/>
    <n v="5"/>
    <n v="0.2"/>
    <n v="9.86"/>
    <s v="Anna Andreadi"/>
    <s v="No"/>
    <n v="19.34"/>
    <n v="7.3000002179294796"/>
    <x v="2"/>
    <x v="5"/>
  </r>
  <r>
    <s v="CA-2016-152814"/>
    <x v="152"/>
    <d v="2016-02-05T00:00:00"/>
    <s v="Standard Class"/>
    <x v="1"/>
    <x v="0"/>
    <s v="Denver"/>
    <x v="6"/>
    <n v="80219"/>
    <x v="3"/>
    <s v="OFF-PA-10001970"/>
    <x v="0"/>
    <x v="5"/>
    <s v="Xerox 1881"/>
    <x v="202"/>
    <n v="3"/>
    <n v="0.2"/>
    <n v="9.9499999999999993"/>
    <s v="Anna Andreadi"/>
    <s v="No"/>
    <n v="19.52"/>
    <n v="12.2791664263078"/>
    <x v="0"/>
    <x v="9"/>
  </r>
  <r>
    <s v="CA-2015-105158"/>
    <x v="19"/>
    <d v="2015-10-09T00:00:00"/>
    <s v="Standard Class"/>
    <x v="2"/>
    <x v="0"/>
    <s v="Rochester"/>
    <x v="13"/>
    <n v="55901"/>
    <x v="2"/>
    <s v="OFF-PA-10001970"/>
    <x v="0"/>
    <x v="5"/>
    <s v="Xerox 1881"/>
    <x v="203"/>
    <n v="3"/>
    <n v="0"/>
    <n v="17.309999999999999"/>
    <s v="Kelly Williams"/>
    <s v="No"/>
    <n v="19.53"/>
    <n v="12.280000050862601"/>
    <x v="2"/>
    <x v="6"/>
  </r>
  <r>
    <s v="CA-2017-112753"/>
    <x v="153"/>
    <s v="6/23/2017"/>
    <s v="Standard Class"/>
    <x v="0"/>
    <x v="0"/>
    <s v="Los Angeles"/>
    <x v="5"/>
    <n v="90032"/>
    <x v="3"/>
    <s v="OFF-PA-10002036"/>
    <x v="0"/>
    <x v="5"/>
    <s v="Xerox 1930"/>
    <x v="204"/>
    <n v="6"/>
    <n v="0"/>
    <n v="19.05"/>
    <s v="Anna Andreadi"/>
    <s v="No"/>
    <n v="19.830002"/>
    <n v="6.4800001780191998"/>
    <x v="1"/>
    <x v="0"/>
  </r>
  <r>
    <s v="CA-2014-109918"/>
    <x v="109"/>
    <d v="2014-12-09T00:00:00"/>
    <s v="Second Class"/>
    <x v="2"/>
    <x v="0"/>
    <s v="Santa Clara"/>
    <x v="5"/>
    <n v="95051"/>
    <x v="3"/>
    <s v="OFF-SU-10004290"/>
    <x v="0"/>
    <x v="8"/>
    <s v="Acme Design Line 8&quot; Stainless Steel Bent Scissors w/Champagne Handles, 3-1/8&quot; Cut"/>
    <x v="205"/>
    <n v="4"/>
    <n v="0"/>
    <n v="7.39"/>
    <s v="Anna Andreadi"/>
    <s v="No"/>
    <n v="19.970001"/>
    <n v="6.8400001525878897"/>
    <x v="3"/>
    <x v="7"/>
  </r>
  <r>
    <s v="CA-2017-161956"/>
    <x v="125"/>
    <s v="8/29/2017"/>
    <s v="Second Class"/>
    <x v="2"/>
    <x v="0"/>
    <s v="Inglewood"/>
    <x v="5"/>
    <n v="90301"/>
    <x v="3"/>
    <s v="OFF-SU-10002503"/>
    <x v="0"/>
    <x v="8"/>
    <s v="Acme Preferred Stainless Steel Scissors"/>
    <x v="206"/>
    <n v="5"/>
    <n v="0"/>
    <n v="8.24"/>
    <s v="Anna Andreadi"/>
    <s v="No"/>
    <n v="20.16"/>
    <n v="5.6799999237060499"/>
    <x v="1"/>
    <x v="4"/>
  </r>
  <r>
    <s v="CA-2017-131492"/>
    <x v="39"/>
    <s v="10/24/2017"/>
    <s v="Second Class"/>
    <x v="2"/>
    <x v="0"/>
    <s v="San Francisco"/>
    <x v="5"/>
    <n v="94110"/>
    <x v="3"/>
    <s v="FUR-FU-10003878"/>
    <x v="1"/>
    <x v="2"/>
    <s v="Linden 10&quot; Round Wall Clock, Black"/>
    <x v="207"/>
    <n v="2"/>
    <n v="0"/>
    <n v="10.39"/>
    <s v="Anna Andreadi"/>
    <s v="No"/>
    <n v="20.169998"/>
    <n v="15.279999732971101"/>
    <x v="1"/>
    <x v="1"/>
  </r>
  <r>
    <s v="CA-2014-102652"/>
    <x v="102"/>
    <d v="2014-12-04T00:00:00"/>
    <s v="Standard Class"/>
    <x v="2"/>
    <x v="0"/>
    <s v="Los Angeles"/>
    <x v="5"/>
    <n v="90049"/>
    <x v="3"/>
    <s v="FUR-FU-10001918"/>
    <x v="1"/>
    <x v="2"/>
    <s v="C-Line Cubicle Keepers Polyproplyene Holder With Velcro Backings"/>
    <x v="208"/>
    <n v="7"/>
    <n v="0"/>
    <n v="12.91"/>
    <s v="Anna Andreadi"/>
    <s v="No"/>
    <n v="20.2"/>
    <n v="4.7300000871930798"/>
    <x v="3"/>
    <x v="0"/>
  </r>
  <r>
    <s v="CA-2016-145919"/>
    <x v="77"/>
    <s v="12/23/2016"/>
    <s v="Standard Class"/>
    <x v="2"/>
    <x v="0"/>
    <s v="Los Angeles"/>
    <x v="5"/>
    <n v="90032"/>
    <x v="3"/>
    <s v="OFF-PA-10003072"/>
    <x v="0"/>
    <x v="5"/>
    <s v="Eureka Recycled Copy Paper 8 1/2&quot; x 11&quot;, Ream"/>
    <x v="204"/>
    <n v="6"/>
    <n v="0"/>
    <n v="18.66"/>
    <s v="Anna Andreadi"/>
    <s v="No"/>
    <n v="20.220001"/>
    <n v="6.4800001780191998"/>
    <x v="0"/>
    <x v="5"/>
  </r>
  <r>
    <s v="CA-2017-150910"/>
    <x v="154"/>
    <s v="12/28/2017"/>
    <s v="Standard Class"/>
    <x v="0"/>
    <x v="0"/>
    <s v="Jackson"/>
    <x v="15"/>
    <n v="38301"/>
    <x v="1"/>
    <s v="OFF-AR-10001419"/>
    <x v="0"/>
    <x v="0"/>
    <s v="Newell 325"/>
    <x v="209"/>
    <n v="7"/>
    <n v="0.2"/>
    <n v="2.89"/>
    <s v="Cassandra Brandow"/>
    <s v="No"/>
    <n v="20.239999999999998"/>
    <n v="4.1303570083808099"/>
    <x v="1"/>
    <x v="5"/>
  </r>
  <r>
    <s v="CA-2015-149636"/>
    <x v="20"/>
    <d v="2015-12-01T00:00:00"/>
    <s v="Standard Class"/>
    <x v="2"/>
    <x v="0"/>
    <s v="Colorado Springs"/>
    <x v="6"/>
    <n v="80906"/>
    <x v="3"/>
    <s v="OFF-PA-10004041"/>
    <x v="0"/>
    <x v="5"/>
    <s v="It's Hot Message Books with Stickers, 2 3/4&quot; x 5&quot;"/>
    <x v="164"/>
    <n v="5"/>
    <n v="0.2"/>
    <n v="9.25"/>
    <s v="Anna Andreadi"/>
    <s v="No"/>
    <n v="20.350000000000001"/>
    <n v="7.4000001229345802"/>
    <x v="2"/>
    <x v="0"/>
  </r>
  <r>
    <s v="CA-2017-100111"/>
    <x v="10"/>
    <s v="9/26/2017"/>
    <s v="Standard Class"/>
    <x v="0"/>
    <x v="0"/>
    <s v="New York City"/>
    <x v="0"/>
    <n v="10035"/>
    <x v="0"/>
    <s v="OFF-PA-10000807"/>
    <x v="0"/>
    <x v="5"/>
    <s v="TOPS &quot;Important Message&quot; Pads, Canary, 4-1/4 x 5-1/2, 50 Sheets per Pad"/>
    <x v="210"/>
    <n v="9"/>
    <n v="0"/>
    <n v="18.100000000000001"/>
    <s v="Chuck Magee"/>
    <s v="No"/>
    <n v="20.420000000000002"/>
    <n v="4.2800000508626299"/>
    <x v="1"/>
    <x v="3"/>
  </r>
  <r>
    <s v="US-2016-108455"/>
    <x v="127"/>
    <d v="2016-08-12T00:00:00"/>
    <s v="Standard Class"/>
    <x v="0"/>
    <x v="0"/>
    <s v="San Francisco"/>
    <x v="5"/>
    <n v="94122"/>
    <x v="3"/>
    <s v="OFF-PA-10002464"/>
    <x v="0"/>
    <x v="5"/>
    <s v="HP Office Recycled Paper (20Lb. and 87 Bright)"/>
    <x v="211"/>
    <n v="7"/>
    <n v="0"/>
    <n v="19.829999999999998"/>
    <s v="Anna Andreadi"/>
    <s v="No"/>
    <n v="20.63"/>
    <n v="5.7799998692103696"/>
    <x v="0"/>
    <x v="10"/>
  </r>
  <r>
    <s v="CA-2015-132941"/>
    <x v="155"/>
    <s v="5/28/2015"/>
    <s v="First Class"/>
    <x v="2"/>
    <x v="0"/>
    <s v="Haltom City"/>
    <x v="16"/>
    <n v="76117"/>
    <x v="2"/>
    <s v="OFF-PA-10002160"/>
    <x v="0"/>
    <x v="5"/>
    <s v="Xerox 1978"/>
    <x v="212"/>
    <n v="7"/>
    <n v="0.2"/>
    <n v="11.73"/>
    <s v="Kelly Williams"/>
    <s v="No"/>
    <n v="20.64"/>
    <n v="5.7803569736557803"/>
    <x v="2"/>
    <x v="6"/>
  </r>
  <r>
    <s v="CA-2015-132941"/>
    <x v="155"/>
    <s v="5/28/2015"/>
    <s v="First Class"/>
    <x v="2"/>
    <x v="0"/>
    <s v="Haltom City"/>
    <x v="16"/>
    <n v="76117"/>
    <x v="2"/>
    <s v="OFF-SU-10002557"/>
    <x v="0"/>
    <x v="8"/>
    <s v="Fiskars Spring-Action Scissors"/>
    <x v="213"/>
    <n v="2"/>
    <n v="0.2"/>
    <n v="1.68"/>
    <s v="Kelly Williams"/>
    <s v="No"/>
    <n v="20.69"/>
    <n v="13.981250576604999"/>
    <x v="2"/>
    <x v="6"/>
  </r>
  <r>
    <s v="US-2016-105578"/>
    <x v="34"/>
    <d v="2016-04-06T00:00:00"/>
    <s v="Standard Class"/>
    <x v="2"/>
    <x v="0"/>
    <s v="Parker"/>
    <x v="6"/>
    <n v="80134"/>
    <x v="3"/>
    <s v="OFF-PA-10000357"/>
    <x v="0"/>
    <x v="5"/>
    <s v="White Dual Perf Computer Printout Paper, 2700 Sheets, 1 Part, Heavyweight, 20 lbs., 14 7/8 x 11"/>
    <x v="214"/>
    <n v="1"/>
    <n v="0.2"/>
    <n v="11.89"/>
    <s v="Anna Andreadi"/>
    <s v="No"/>
    <n v="20.900002000000001"/>
    <n v="40.987501297099499"/>
    <x v="0"/>
    <x v="6"/>
  </r>
  <r>
    <s v="CA-2015-157770"/>
    <x v="151"/>
    <s v="12/15/2015"/>
    <s v="First Class"/>
    <x v="0"/>
    <x v="0"/>
    <s v="Temecula"/>
    <x v="5"/>
    <n v="92592"/>
    <x v="3"/>
    <s v="TEC-AC-10003399"/>
    <x v="2"/>
    <x v="10"/>
    <s v="Memorex Mini Travel Drive 64 GB USB 2.0 Flash Drive"/>
    <x v="215"/>
    <n v="1"/>
    <n v="0"/>
    <n v="15.22"/>
    <s v="Anna Andreadi"/>
    <s v="No"/>
    <n v="21.02"/>
    <n v="36.240001678466797"/>
    <x v="2"/>
    <x v="5"/>
  </r>
  <r>
    <s v="US-2016-157490"/>
    <x v="131"/>
    <d v="2016-07-10T00:00:00"/>
    <s v="First Class"/>
    <x v="1"/>
    <x v="0"/>
    <s v="Pueblo"/>
    <x v="6"/>
    <n v="81001"/>
    <x v="3"/>
    <s v="OFF-BI-10002571"/>
    <x v="0"/>
    <x v="1"/>
    <s v="Avery Framed View Binder, EZD Ring (Locking), Navy, 1 1/2&quot;"/>
    <x v="216"/>
    <n v="4"/>
    <n v="0.7"/>
    <n v="-9.18"/>
    <s v="Anna Andreadi"/>
    <s v="No"/>
    <n v="21.16"/>
    <n v="9.9833325551616099"/>
    <x v="0"/>
    <x v="0"/>
  </r>
  <r>
    <s v="CA-2017-135692"/>
    <x v="156"/>
    <d v="2017-01-05T00:00:00"/>
    <s v="Standard Class"/>
    <x v="2"/>
    <x v="0"/>
    <s v="Fort Worth"/>
    <x v="16"/>
    <n v="76106"/>
    <x v="2"/>
    <s v="OFF-LA-10001158"/>
    <x v="0"/>
    <x v="6"/>
    <s v="Avery Address/Shipping Labels for Typewriters, 4&quot; x 2&quot;"/>
    <x v="217"/>
    <n v="4"/>
    <n v="0.2"/>
    <n v="11.59"/>
    <s v="Kelly Williams"/>
    <s v="No"/>
    <n v="21.529999"/>
    <n v="10.349999704770701"/>
    <x v="1"/>
    <x v="9"/>
  </r>
  <r>
    <s v="CA-2015-164882"/>
    <x v="27"/>
    <s v="10/31/2015"/>
    <s v="Same Day"/>
    <x v="0"/>
    <x v="0"/>
    <s v="Redlands"/>
    <x v="5"/>
    <n v="92374"/>
    <x v="3"/>
    <s v="OFF-SU-10004231"/>
    <x v="0"/>
    <x v="8"/>
    <s v="Acme Tagit Stainless Steel Antibacterial Scissors"/>
    <x v="218"/>
    <n v="3"/>
    <n v="0"/>
    <n v="8.02"/>
    <s v="Anna Andreadi"/>
    <s v="No"/>
    <n v="21.68"/>
    <n v="9.9000002543131504"/>
    <x v="2"/>
    <x v="1"/>
  </r>
  <r>
    <s v="CA-2017-119284"/>
    <x v="157"/>
    <s v="6/20/2017"/>
    <s v="Standard Class"/>
    <x v="2"/>
    <x v="0"/>
    <s v="Nashville"/>
    <x v="15"/>
    <n v="37211"/>
    <x v="1"/>
    <s v="FUR-FU-10004351"/>
    <x v="1"/>
    <x v="2"/>
    <s v="Staple-based wall hangings"/>
    <x v="219"/>
    <n v="4"/>
    <n v="0.2"/>
    <n v="9.35"/>
    <s v="Cassandra Brandow"/>
    <s v="No"/>
    <n v="21.82"/>
    <n v="9.7406250601285098"/>
    <x v="1"/>
    <x v="0"/>
  </r>
  <r>
    <s v="CA-2017-109085"/>
    <x v="107"/>
    <s v="2/20/2017"/>
    <s v="First Class"/>
    <x v="1"/>
    <x v="0"/>
    <s v="Troy"/>
    <x v="9"/>
    <n v="45373"/>
    <x v="0"/>
    <s v="FUR-FU-10004973"/>
    <x v="1"/>
    <x v="2"/>
    <s v="Flat Face Poster Frame"/>
    <x v="220"/>
    <n v="2"/>
    <n v="0.2"/>
    <n v="8.2899999999999991"/>
    <s v="Chuck Magee"/>
    <s v="No"/>
    <n v="21.849997999999999"/>
    <n v="18.8374996887054"/>
    <x v="1"/>
    <x v="10"/>
  </r>
  <r>
    <s v="CA-2014-103940"/>
    <x v="158"/>
    <s v="9/21/2014"/>
    <s v="Standard Class"/>
    <x v="0"/>
    <x v="0"/>
    <s v="Seattle"/>
    <x v="10"/>
    <n v="98103"/>
    <x v="3"/>
    <s v="FUR-FU-10004671"/>
    <x v="1"/>
    <x v="2"/>
    <s v="Executive Impressions 12&quot; Wall Clock"/>
    <x v="221"/>
    <n v="2"/>
    <n v="0"/>
    <n v="13.43"/>
    <s v="Anna Andreadi"/>
    <s v="No"/>
    <n v="21.91"/>
    <n v="17.670000076293899"/>
    <x v="3"/>
    <x v="3"/>
  </r>
  <r>
    <s v="CA-2014-169019"/>
    <x v="144"/>
    <s v="7/30/2014"/>
    <s v="Standard Class"/>
    <x v="0"/>
    <x v="0"/>
    <s v="San Antonio"/>
    <x v="16"/>
    <n v="78207"/>
    <x v="2"/>
    <s v="OFF-BI-10001679"/>
    <x v="0"/>
    <x v="1"/>
    <s v="GBC Instant Index System for Binding Systems"/>
    <x v="222"/>
    <n v="5"/>
    <n v="0.8"/>
    <n v="-13.32"/>
    <s v="Kelly Williams"/>
    <s v="No"/>
    <n v="22.2"/>
    <n v="8.8800006437302006"/>
    <x v="3"/>
    <x v="7"/>
  </r>
  <r>
    <s v="CA-2016-145583"/>
    <x v="5"/>
    <s v="10/19/2016"/>
    <s v="Standard Class"/>
    <x v="0"/>
    <x v="0"/>
    <s v="Roseville"/>
    <x v="5"/>
    <n v="95661"/>
    <x v="3"/>
    <s v="FUR-FU-10001706"/>
    <x v="1"/>
    <x v="2"/>
    <s v="Longer-Life Soft White Bulbs"/>
    <x v="223"/>
    <n v="14"/>
    <n v="0"/>
    <n v="20.7"/>
    <s v="Anna Andreadi"/>
    <s v="No"/>
    <n v="22.419998"/>
    <n v="3.0799999237060498"/>
    <x v="0"/>
    <x v="1"/>
  </r>
  <r>
    <s v="CA-2014-105270"/>
    <x v="45"/>
    <s v="11/18/2014"/>
    <s v="Standard Class"/>
    <x v="0"/>
    <x v="0"/>
    <s v="Los Angeles"/>
    <x v="5"/>
    <n v="90008"/>
    <x v="3"/>
    <s v="OFF-AR-10003156"/>
    <x v="0"/>
    <x v="0"/>
    <s v="50 Colored Long Pencils"/>
    <x v="224"/>
    <n v="3"/>
    <n v="0"/>
    <n v="7.92"/>
    <s v="Anna Andreadi"/>
    <s v="No"/>
    <n v="22.56"/>
    <n v="10.1599998474121"/>
    <x v="3"/>
    <x v="8"/>
  </r>
  <r>
    <s v="CA-2016-128671"/>
    <x v="143"/>
    <s v="8/16/2016"/>
    <s v="Standard Class"/>
    <x v="1"/>
    <x v="0"/>
    <s v="Tulsa"/>
    <x v="25"/>
    <n v="74133"/>
    <x v="2"/>
    <s v="OFF-BI-10003305"/>
    <x v="0"/>
    <x v="1"/>
    <s v="Avery Hanging File Binders"/>
    <x v="225"/>
    <n v="7"/>
    <n v="0"/>
    <n v="19.260000000000002"/>
    <s v="Kelly Williams"/>
    <s v="No"/>
    <n v="22.6"/>
    <n v="5.9800000871930798"/>
    <x v="0"/>
    <x v="8"/>
  </r>
  <r>
    <s v="US-2017-103828"/>
    <x v="159"/>
    <s v="8/13/2017"/>
    <s v="Same Day"/>
    <x v="0"/>
    <x v="0"/>
    <s v="San Francisco"/>
    <x v="5"/>
    <n v="94122"/>
    <x v="3"/>
    <s v="OFF-SU-10000946"/>
    <x v="0"/>
    <x v="8"/>
    <s v="Staple remover"/>
    <x v="226"/>
    <n v="4"/>
    <n v="0"/>
    <n v="9.26"/>
    <s v="Anna Andreadi"/>
    <s v="No"/>
    <n v="22.66"/>
    <n v="7.9800000190734801"/>
    <x v="1"/>
    <x v="4"/>
  </r>
  <r>
    <s v="CA-2015-141593"/>
    <x v="22"/>
    <s v="12/16/2015"/>
    <s v="Second Class"/>
    <x v="2"/>
    <x v="0"/>
    <s v="Los Angeles"/>
    <x v="5"/>
    <n v="90045"/>
    <x v="3"/>
    <s v="OFF-BI-10000948"/>
    <x v="0"/>
    <x v="1"/>
    <s v="GBC Laser Imprintable Binding System Covers, Desert Sand"/>
    <x v="227"/>
    <n v="3"/>
    <n v="0.2"/>
    <n v="11.56"/>
    <s v="Anna Andreadi"/>
    <s v="No"/>
    <n v="22.689999"/>
    <n v="14.2708333864963"/>
    <x v="2"/>
    <x v="5"/>
  </r>
  <r>
    <s v="CA-2016-126732"/>
    <x v="42"/>
    <d v="2016-06-09T00:00:00"/>
    <s v="Standard Class"/>
    <x v="0"/>
    <x v="0"/>
    <s v="Los Angeles"/>
    <x v="5"/>
    <n v="90036"/>
    <x v="3"/>
    <s v="OFF-ST-10000321"/>
    <x v="0"/>
    <x v="11"/>
    <s v="Akro Stacking Bins"/>
    <x v="228"/>
    <n v="3"/>
    <n v="0"/>
    <n v="0.95"/>
    <s v="Anna Andreadi"/>
    <s v="No"/>
    <n v="22.72"/>
    <n v="7.8900000254313101"/>
    <x v="0"/>
    <x v="10"/>
  </r>
  <r>
    <s v="US-2017-103828"/>
    <x v="159"/>
    <s v="8/13/2017"/>
    <s v="Same Day"/>
    <x v="0"/>
    <x v="0"/>
    <s v="San Francisco"/>
    <x v="5"/>
    <n v="94122"/>
    <x v="3"/>
    <s v="OFF-ST-10001325"/>
    <x v="0"/>
    <x v="11"/>
    <s v="Sterilite Officeware Hinged File Box"/>
    <x v="229"/>
    <n v="3"/>
    <n v="0"/>
    <n v="8.49"/>
    <s v="Anna Andreadi"/>
    <s v="No"/>
    <n v="22.95"/>
    <n v="10.4800001780192"/>
    <x v="1"/>
    <x v="4"/>
  </r>
  <r>
    <s v="CA-2017-169859"/>
    <x v="136"/>
    <s v="12/18/2017"/>
    <s v="Standard Class"/>
    <x v="1"/>
    <x v="0"/>
    <s v="San Diego"/>
    <x v="5"/>
    <n v="92024"/>
    <x v="3"/>
    <s v="OFF-EN-10000461"/>
    <x v="0"/>
    <x v="9"/>
    <s v="#10- 4 1/8&quot; x 9 1/2&quot; Recycled Envelopes"/>
    <x v="230"/>
    <n v="5"/>
    <n v="0"/>
    <n v="20.54"/>
    <s v="Anna Andreadi"/>
    <s v="No"/>
    <n v="23.16"/>
    <n v="8.7400001525878892"/>
    <x v="1"/>
    <x v="5"/>
  </r>
  <r>
    <s v="CA-2017-123491"/>
    <x v="24"/>
    <d v="2017-05-11T00:00:00"/>
    <s v="Standard Class"/>
    <x v="0"/>
    <x v="0"/>
    <s v="San Francisco"/>
    <x v="5"/>
    <n v="94122"/>
    <x v="3"/>
    <s v="OFF-LA-10003077"/>
    <x v="0"/>
    <x v="6"/>
    <s v="Avery 500"/>
    <x v="231"/>
    <n v="6"/>
    <n v="0"/>
    <n v="20.61"/>
    <s v="Anna Andreadi"/>
    <s v="No"/>
    <n v="23.25"/>
    <n v="7.3100001017252598"/>
    <x v="1"/>
    <x v="1"/>
  </r>
  <r>
    <s v="CA-2017-127306"/>
    <x v="36"/>
    <s v="1/18/2017"/>
    <s v="Standard Class"/>
    <x v="0"/>
    <x v="0"/>
    <s v="Johnson City"/>
    <x v="15"/>
    <n v="37604"/>
    <x v="1"/>
    <s v="OFF-PA-10000019"/>
    <x v="0"/>
    <x v="5"/>
    <s v="Xerox 1931"/>
    <x v="232"/>
    <n v="7"/>
    <n v="0.2"/>
    <n v="12.7"/>
    <s v="Cassandra Brandow"/>
    <s v="No"/>
    <n v="23.59"/>
    <n v="6.4803573304853801"/>
    <x v="1"/>
    <x v="11"/>
  </r>
  <r>
    <s v="CA-2017-118542"/>
    <x v="58"/>
    <d v="2017-05-12T00:00:00"/>
    <s v="Standard Class"/>
    <x v="0"/>
    <x v="0"/>
    <s v="Los Angeles"/>
    <x v="5"/>
    <n v="90008"/>
    <x v="3"/>
    <s v="OFF-PA-10004735"/>
    <x v="0"/>
    <x v="5"/>
    <s v="Xerox 1905"/>
    <x v="233"/>
    <n v="7"/>
    <n v="0"/>
    <n v="21.77"/>
    <s v="Anna Andreadi"/>
    <s v="No"/>
    <n v="23.59"/>
    <n v="6.4800000871930798"/>
    <x v="1"/>
    <x v="11"/>
  </r>
  <r>
    <s v="CA-2015-109736"/>
    <x v="160"/>
    <d v="2015-11-10T00:00:00"/>
    <s v="First Class"/>
    <x v="2"/>
    <x v="0"/>
    <s v="San Francisco"/>
    <x v="5"/>
    <n v="94109"/>
    <x v="3"/>
    <s v="OFF-PA-10004101"/>
    <x v="0"/>
    <x v="5"/>
    <s v="Xerox 1894"/>
    <x v="233"/>
    <n v="7"/>
    <n v="0"/>
    <n v="21.77"/>
    <s v="Anna Andreadi"/>
    <s v="No"/>
    <n v="23.59"/>
    <n v="6.4800000871930798"/>
    <x v="2"/>
    <x v="1"/>
  </r>
  <r>
    <s v="CA-2014-157924"/>
    <x v="161"/>
    <s v="10/13/2014"/>
    <s v="First Class"/>
    <x v="0"/>
    <x v="0"/>
    <s v="Pasadena"/>
    <x v="5"/>
    <n v="91104"/>
    <x v="3"/>
    <s v="OFF-ST-10002352"/>
    <x v="0"/>
    <x v="11"/>
    <s v="Iris Project Case"/>
    <x v="226"/>
    <n v="4"/>
    <n v="0"/>
    <n v="8.3000000000000007"/>
    <s v="Anna Andreadi"/>
    <s v="No"/>
    <n v="23.619999"/>
    <n v="7.9800000190734801"/>
    <x v="3"/>
    <x v="8"/>
  </r>
  <r>
    <s v="CA-2014-160766"/>
    <x v="119"/>
    <s v="9/14/2014"/>
    <s v="Same Day"/>
    <x v="0"/>
    <x v="0"/>
    <s v="New York City"/>
    <x v="0"/>
    <n v="10009"/>
    <x v="0"/>
    <s v="OFF-PA-10000213"/>
    <x v="0"/>
    <x v="5"/>
    <s v="Xerox 198"/>
    <x v="234"/>
    <n v="9"/>
    <n v="0"/>
    <n v="21.07"/>
    <s v="Chuck Magee"/>
    <s v="No"/>
    <n v="23.75"/>
    <n v="4.9799999660915697"/>
    <x v="3"/>
    <x v="3"/>
  </r>
  <r>
    <s v="US-2014-164763"/>
    <x v="51"/>
    <s v="3/21/2014"/>
    <s v="Standard Class"/>
    <x v="2"/>
    <x v="0"/>
    <s v="Jackson"/>
    <x v="18"/>
    <n v="39212"/>
    <x v="1"/>
    <s v="OFF-AP-10003971"/>
    <x v="0"/>
    <x v="4"/>
    <s v="Belkin 6 Outlet Metallic Surge Strip"/>
    <x v="235"/>
    <n v="3"/>
    <n v="0"/>
    <n v="8.49"/>
    <s v="Cassandra Brandow"/>
    <s v="No"/>
    <n v="24.179998000000001"/>
    <n v="10.8899993896484"/>
    <x v="3"/>
    <x v="2"/>
  </r>
  <r>
    <s v="CA-2017-150910"/>
    <x v="154"/>
    <s v="12/28/2017"/>
    <s v="Standard Class"/>
    <x v="0"/>
    <x v="0"/>
    <s v="Jackson"/>
    <x v="15"/>
    <n v="38301"/>
    <x v="1"/>
    <s v="OFF-ST-10000918"/>
    <x v="0"/>
    <x v="11"/>
    <s v="Crate-A-Files"/>
    <x v="236"/>
    <n v="3"/>
    <n v="0.2"/>
    <n v="1.96"/>
    <s v="Cassandra Brandow"/>
    <s v="No"/>
    <n v="24.2"/>
    <n v="10.899999977027299"/>
    <x v="1"/>
    <x v="5"/>
  </r>
  <r>
    <s v="CA-2017-111556"/>
    <x v="162"/>
    <s v="11/22/2017"/>
    <s v="First Class"/>
    <x v="0"/>
    <x v="0"/>
    <s v="New York City"/>
    <x v="0"/>
    <n v="10035"/>
    <x v="0"/>
    <s v="OFF-PA-10003651"/>
    <x v="0"/>
    <x v="5"/>
    <s v="Xerox 1968"/>
    <x v="237"/>
    <n v="7"/>
    <n v="0"/>
    <n v="22.44"/>
    <s v="Chuck Magee"/>
    <s v="No"/>
    <n v="24.319997999999998"/>
    <n v="6.6799997602190198"/>
    <x v="1"/>
    <x v="8"/>
  </r>
  <r>
    <s v="CA-2017-136539"/>
    <x v="163"/>
    <d v="2018-01-01T00:00:00"/>
    <s v="Standard Class"/>
    <x v="0"/>
    <x v="0"/>
    <s v="Round Rock"/>
    <x v="16"/>
    <n v="78664"/>
    <x v="2"/>
    <s v="OFF-AR-10001958"/>
    <x v="0"/>
    <x v="0"/>
    <s v="Stanley Bostitch Contemporary Electric Pencil Sharpeners"/>
    <x v="238"/>
    <n v="2"/>
    <n v="0.2"/>
    <n v="2.72"/>
    <s v="Kelly Williams"/>
    <s v="No"/>
    <n v="24.45"/>
    <n v="16.981250110943801"/>
    <x v="1"/>
    <x v="5"/>
  </r>
  <r>
    <s v="CA-2015-169397"/>
    <x v="26"/>
    <s v="12/27/2015"/>
    <s v="First Class"/>
    <x v="0"/>
    <x v="0"/>
    <s v="Dublin"/>
    <x v="9"/>
    <n v="43017"/>
    <x v="0"/>
    <s v="OFF-AR-10001958"/>
    <x v="0"/>
    <x v="0"/>
    <s v="Stanley Bostitch Contemporary Electric Pencil Sharpeners"/>
    <x v="238"/>
    <n v="2"/>
    <n v="0.2"/>
    <n v="2.72"/>
    <s v="Chuck Magee"/>
    <s v="No"/>
    <n v="24.45"/>
    <n v="16.981250110943801"/>
    <x v="2"/>
    <x v="5"/>
  </r>
  <r>
    <s v="CA-2014-142769"/>
    <x v="16"/>
    <s v="9/13/2014"/>
    <s v="Same Day"/>
    <x v="0"/>
    <x v="0"/>
    <s v="Seattle"/>
    <x v="10"/>
    <n v="98103"/>
    <x v="3"/>
    <s v="OFF-PA-10002923"/>
    <x v="0"/>
    <x v="5"/>
    <s v="Xerox 1942"/>
    <x v="239"/>
    <n v="1"/>
    <n v="0"/>
    <n v="24.47"/>
    <s v="Anna Andreadi"/>
    <s v="No"/>
    <n v="24.47"/>
    <n v="48.939998626708899"/>
    <x v="3"/>
    <x v="3"/>
  </r>
  <r>
    <s v="US-2014-143287"/>
    <x v="45"/>
    <s v="11/17/2014"/>
    <s v="Standard Class"/>
    <x v="1"/>
    <x v="0"/>
    <s v="New Rochelle"/>
    <x v="0"/>
    <n v="10801"/>
    <x v="0"/>
    <s v="OFF-PA-10001776"/>
    <x v="0"/>
    <x v="5"/>
    <s v="Wirebound Message Books, Four 2 3/4&quot; x 5&quot; Forms per Page, 600 Sets per Book"/>
    <x v="240"/>
    <n v="5"/>
    <n v="0"/>
    <n v="21.78"/>
    <s v="Chuck Magee"/>
    <s v="No"/>
    <n v="24.569997999999998"/>
    <n v="9.2699996948242092"/>
    <x v="3"/>
    <x v="8"/>
  </r>
  <r>
    <s v="CA-2016-165330"/>
    <x v="25"/>
    <d v="2016-11-12T00:00:00"/>
    <s v="Same Day"/>
    <x v="0"/>
    <x v="0"/>
    <s v="Anaheim"/>
    <x v="5"/>
    <n v="92804"/>
    <x v="3"/>
    <s v="OFF-BI-10002824"/>
    <x v="0"/>
    <x v="1"/>
    <s v="Recycled Easel Ring Binders"/>
    <x v="241"/>
    <n v="3"/>
    <n v="0.2"/>
    <n v="11.19"/>
    <s v="Anna Andreadi"/>
    <s v="No"/>
    <n v="24.620003000000001"/>
    <n v="14.9208339611223"/>
    <x v="0"/>
    <x v="8"/>
  </r>
  <r>
    <s v="US-2017-105046"/>
    <x v="108"/>
    <s v="7/23/2017"/>
    <s v="Standard Class"/>
    <x v="1"/>
    <x v="0"/>
    <s v="Rome"/>
    <x v="0"/>
    <n v="13440"/>
    <x v="0"/>
    <s v="FUR-FU-10004848"/>
    <x v="1"/>
    <x v="2"/>
    <s v="DAX Solid Wood Frames"/>
    <x v="242"/>
    <n v="4"/>
    <n v="0"/>
    <n v="14.46"/>
    <s v="Chuck Magee"/>
    <s v="No"/>
    <n v="24.620003000000001"/>
    <n v="9.7700004577636701"/>
    <x v="1"/>
    <x v="7"/>
  </r>
  <r>
    <s v="US-2016-127425"/>
    <x v="47"/>
    <s v="8/31/2016"/>
    <s v="Standard Class"/>
    <x v="2"/>
    <x v="0"/>
    <s v="New York City"/>
    <x v="0"/>
    <n v="10035"/>
    <x v="0"/>
    <s v="TEC-PH-10003442"/>
    <x v="2"/>
    <x v="7"/>
    <s v="Samsung Replacement EH64AVFWE Premium Headset"/>
    <x v="243"/>
    <n v="6"/>
    <n v="0"/>
    <n v="8.25"/>
    <s v="Chuck Magee"/>
    <s v="No"/>
    <n v="24.75"/>
    <n v="5.5"/>
    <x v="0"/>
    <x v="4"/>
  </r>
  <r>
    <s v="CA-2017-115994"/>
    <x v="164"/>
    <s v="1/31/2017"/>
    <s v="Second Class"/>
    <x v="1"/>
    <x v="0"/>
    <s v="Costa Mesa"/>
    <x v="5"/>
    <n v="92627"/>
    <x v="3"/>
    <s v="FUR-FU-10003976"/>
    <x v="1"/>
    <x v="2"/>
    <s v="DAX Executive Solid Wood Document Frame, Desktop or Hang, Mahogany, 5 x 7"/>
    <x v="244"/>
    <n v="3"/>
    <n v="0"/>
    <n v="12.83"/>
    <s v="Anna Andreadi"/>
    <s v="No"/>
    <n v="24.910001999999999"/>
    <n v="12.5800005594889"/>
    <x v="1"/>
    <x v="11"/>
  </r>
  <r>
    <s v="CA-2015-103716"/>
    <x v="146"/>
    <d v="2015-06-05T00:00:00"/>
    <s v="Standard Class"/>
    <x v="2"/>
    <x v="0"/>
    <s v="San Francisco"/>
    <x v="5"/>
    <n v="94110"/>
    <x v="3"/>
    <s v="OFF-AR-10000658"/>
    <x v="0"/>
    <x v="0"/>
    <s v="Newell 324"/>
    <x v="245"/>
    <n v="3"/>
    <n v="0"/>
    <n v="9.6999999999999993"/>
    <s v="Anna Andreadi"/>
    <s v="No"/>
    <n v="24.95"/>
    <n v="11.550000508626299"/>
    <x v="2"/>
    <x v="9"/>
  </r>
  <r>
    <s v="CA-2017-142328"/>
    <x v="165"/>
    <s v="12/14/2017"/>
    <s v="Standard Class"/>
    <x v="1"/>
    <x v="0"/>
    <s v="San Francisco"/>
    <x v="5"/>
    <n v="94122"/>
    <x v="3"/>
    <s v="OFF-PA-10000380"/>
    <x v="0"/>
    <x v="5"/>
    <s v="REDIFORM Incoming/Outgoing Call Register, 11&quot; X 8 1/2&quot;, 100 Messages"/>
    <x v="246"/>
    <n v="6"/>
    <n v="0"/>
    <n v="25.02"/>
    <s v="Anna Andreadi"/>
    <s v="No"/>
    <n v="25.02"/>
    <n v="8.3400001525878906"/>
    <x v="1"/>
    <x v="7"/>
  </r>
  <r>
    <s v="CA-2017-144064"/>
    <x v="84"/>
    <d v="2017-01-09T00:00:00"/>
    <s v="First Class"/>
    <x v="2"/>
    <x v="0"/>
    <s v="Quincy"/>
    <x v="7"/>
    <n v="62301"/>
    <x v="2"/>
    <s v="OFF-ST-10004507"/>
    <x v="0"/>
    <x v="11"/>
    <s v="Advantus Rolling Storage Box"/>
    <x v="247"/>
    <n v="2"/>
    <n v="0.2"/>
    <n v="2.4"/>
    <s v="Kelly Williams"/>
    <s v="No"/>
    <n v="25.04"/>
    <n v="17.150000397674699"/>
    <x v="1"/>
    <x v="4"/>
  </r>
  <r>
    <s v="US-2016-108455"/>
    <x v="127"/>
    <d v="2016-08-12T00:00:00"/>
    <s v="Standard Class"/>
    <x v="0"/>
    <x v="0"/>
    <s v="San Francisco"/>
    <x v="5"/>
    <n v="94122"/>
    <x v="3"/>
    <s v="OFF-ST-10002214"/>
    <x v="0"/>
    <x v="11"/>
    <s v="X-Rack File for Hanging Folders"/>
    <x v="248"/>
    <n v="3"/>
    <n v="0"/>
    <n v="8.81"/>
    <s v="Anna Andreadi"/>
    <s v="No"/>
    <n v="25.059998"/>
    <n v="11.289999643961499"/>
    <x v="0"/>
    <x v="10"/>
  </r>
  <r>
    <s v="US-2017-107888"/>
    <x v="166"/>
    <s v="11/19/2017"/>
    <s v="First Class"/>
    <x v="0"/>
    <x v="0"/>
    <s v="Seattle"/>
    <x v="10"/>
    <n v="98103"/>
    <x v="3"/>
    <s v="OFF-ST-10003123"/>
    <x v="0"/>
    <x v="11"/>
    <s v="Fellowes Bases and Tops For Staxonsteel/High-Stak Systems"/>
    <x v="249"/>
    <n v="1"/>
    <n v="0"/>
    <n v="7.99"/>
    <s v="Anna Andreadi"/>
    <s v="No"/>
    <n v="25.300001000000002"/>
    <n v="33.290000915527301"/>
    <x v="1"/>
    <x v="8"/>
  </r>
  <r>
    <s v="CA-2014-152345"/>
    <x v="95"/>
    <d v="2015-03-01T00:00:00"/>
    <s v="Second Class"/>
    <x v="0"/>
    <x v="0"/>
    <s v="Albuquerque"/>
    <x v="30"/>
    <n v="87105"/>
    <x v="3"/>
    <s v="OFF-ST-10003123"/>
    <x v="0"/>
    <x v="11"/>
    <s v="Fellowes Bases and Tops For Staxonsteel/High-Stak Systems"/>
    <x v="249"/>
    <n v="1"/>
    <n v="0"/>
    <n v="7.99"/>
    <s v="Anna Andreadi"/>
    <s v="No"/>
    <n v="25.300001000000002"/>
    <n v="33.290000915527301"/>
    <x v="3"/>
    <x v="5"/>
  </r>
  <r>
    <s v="CA-2016-126529"/>
    <x v="103"/>
    <s v="1/13/2016"/>
    <s v="Second Class"/>
    <x v="1"/>
    <x v="0"/>
    <s v="Springfield"/>
    <x v="9"/>
    <n v="45503"/>
    <x v="0"/>
    <s v="TEC-PH-10000148"/>
    <x v="2"/>
    <x v="7"/>
    <s v="Cyber Acoustics AC-202b Speech Recognition Stereo Headset"/>
    <x v="250"/>
    <n v="2"/>
    <n v="0.4"/>
    <n v="-9.8699999999999992"/>
    <s v="Chuck Magee"/>
    <s v="No"/>
    <n v="25.46"/>
    <n v="12.9916669228838"/>
    <x v="0"/>
    <x v="8"/>
  </r>
  <r>
    <s v="CA-2016-134775"/>
    <x v="167"/>
    <s v="10/29/2016"/>
    <s v="First Class"/>
    <x v="2"/>
    <x v="0"/>
    <s v="San Francisco"/>
    <x v="5"/>
    <n v="94109"/>
    <x v="3"/>
    <s v="OFF-PA-10004734"/>
    <x v="0"/>
    <x v="5"/>
    <s v="Southworth Structures Collection"/>
    <x v="251"/>
    <n v="7"/>
    <n v="0"/>
    <n v="25.48"/>
    <s v="Anna Andreadi"/>
    <s v="No"/>
    <n v="25.48"/>
    <n v="7.2799998692103696"/>
    <x v="0"/>
    <x v="1"/>
  </r>
  <r>
    <s v="CA-2017-131618"/>
    <x v="50"/>
    <s v="6/20/2017"/>
    <s v="First Class"/>
    <x v="2"/>
    <x v="0"/>
    <s v="Skokie"/>
    <x v="7"/>
    <n v="60076"/>
    <x v="2"/>
    <s v="OFF-BI-10001294"/>
    <x v="0"/>
    <x v="1"/>
    <s v="Fellowes Binding Cases"/>
    <x v="252"/>
    <n v="4"/>
    <n v="0.8"/>
    <n v="-16.38"/>
    <s v="Kelly Williams"/>
    <s v="No"/>
    <n v="25.739998"/>
    <n v="11.700000268220901"/>
    <x v="1"/>
    <x v="0"/>
  </r>
  <r>
    <s v="CA-2016-111682"/>
    <x v="0"/>
    <s v="6/18/2016"/>
    <s v="First Class"/>
    <x v="0"/>
    <x v="0"/>
    <s v="Troy"/>
    <x v="0"/>
    <n v="12180"/>
    <x v="0"/>
    <s v="TEC-AC-10002167"/>
    <x v="2"/>
    <x v="10"/>
    <s v="Imationï¿½8gb Micro Traveldrive Usb 2.0ï¿½Flash Drive"/>
    <x v="253"/>
    <n v="2"/>
    <n v="0"/>
    <n v="3.3"/>
    <s v="Chuck Magee"/>
    <s v="No"/>
    <n v="26.7"/>
    <n v="15"/>
    <x v="0"/>
    <x v="0"/>
  </r>
  <r>
    <s v="CA-2014-134726"/>
    <x v="168"/>
    <d v="2014-07-11T00:00:00"/>
    <s v="Second Class"/>
    <x v="2"/>
    <x v="0"/>
    <s v="Seattle"/>
    <x v="10"/>
    <n v="98115"/>
    <x v="3"/>
    <s v="TEC-AC-10000023"/>
    <x v="2"/>
    <x v="10"/>
    <s v="Maxell 74 Minute CD-R Spindle, 50/Pack"/>
    <x v="254"/>
    <n v="2"/>
    <n v="0"/>
    <n v="15.1"/>
    <s v="Anna Andreadi"/>
    <s v="No"/>
    <n v="26.839998000000001"/>
    <n v="20.9699993133544"/>
    <x v="3"/>
    <x v="10"/>
  </r>
  <r>
    <s v="US-2016-105578"/>
    <x v="34"/>
    <d v="2016-04-06T00:00:00"/>
    <s v="Standard Class"/>
    <x v="2"/>
    <x v="0"/>
    <s v="Parker"/>
    <x v="6"/>
    <n v="80134"/>
    <x v="3"/>
    <s v="OFF-BI-10001658"/>
    <x v="0"/>
    <x v="1"/>
    <s v="GBC Standard Therm-A-Bind Covers"/>
    <x v="255"/>
    <n v="2"/>
    <n v="0.7"/>
    <n v="-11.96"/>
    <s v="Anna Andreadi"/>
    <s v="No"/>
    <n v="26.91"/>
    <n v="24.9166653586759"/>
    <x v="0"/>
    <x v="6"/>
  </r>
  <r>
    <s v="US-2017-109253"/>
    <x v="118"/>
    <s v="8/22/2017"/>
    <s v="First Class"/>
    <x v="0"/>
    <x v="0"/>
    <s v="Oakland"/>
    <x v="5"/>
    <n v="94601"/>
    <x v="3"/>
    <s v="OFF-LA-10001158"/>
    <x v="0"/>
    <x v="6"/>
    <s v="Avery Address/Shipping Labels for Typewriters, 4&quot; x 2&quot;"/>
    <x v="256"/>
    <n v="5"/>
    <n v="0"/>
    <n v="24.84"/>
    <s v="Anna Andreadi"/>
    <s v="No"/>
    <n v="26.91"/>
    <n v="10.35"/>
    <x v="1"/>
    <x v="4"/>
  </r>
  <r>
    <s v="CA-2016-114307"/>
    <x v="13"/>
    <s v="7/26/2016"/>
    <s v="Standard Class"/>
    <x v="2"/>
    <x v="0"/>
    <s v="Columbia"/>
    <x v="8"/>
    <n v="21044"/>
    <x v="0"/>
    <s v="OFF-PA-10004100"/>
    <x v="0"/>
    <x v="5"/>
    <s v="Xerox 216"/>
    <x v="257"/>
    <n v="8"/>
    <n v="0"/>
    <n v="24.88"/>
    <s v="Chuck Magee"/>
    <s v="No"/>
    <n v="26.960000999999998"/>
    <n v="6.4800000190734801"/>
    <x v="0"/>
    <x v="7"/>
  </r>
  <r>
    <s v="CA-2016-114307"/>
    <x v="13"/>
    <s v="7/26/2016"/>
    <s v="Standard Class"/>
    <x v="2"/>
    <x v="0"/>
    <s v="Columbia"/>
    <x v="8"/>
    <n v="21044"/>
    <x v="0"/>
    <s v="OFF-AP-10002350"/>
    <x v="0"/>
    <x v="4"/>
    <s v="Belkin F9H710-06 7 Outlet SurgeMaster Surge Protector"/>
    <x v="258"/>
    <n v="2"/>
    <n v="0"/>
    <n v="10.55"/>
    <s v="Chuck Magee"/>
    <s v="No"/>
    <n v="27.130001"/>
    <n v="18.840000152587798"/>
    <x v="0"/>
    <x v="7"/>
  </r>
  <r>
    <s v="CA-2017-107825"/>
    <x v="17"/>
    <s v="11/18/2017"/>
    <s v="Same Day"/>
    <x v="2"/>
    <x v="0"/>
    <s v="Milwaukee"/>
    <x v="11"/>
    <n v="53209"/>
    <x v="2"/>
    <s v="OFF-ST-10000777"/>
    <x v="0"/>
    <x v="11"/>
    <s v="Companion Letter/Legal File, Black"/>
    <x v="259"/>
    <n v="1"/>
    <n v="0"/>
    <n v="10.57"/>
    <s v="Kelly Williams"/>
    <s v="No"/>
    <n v="27.189999"/>
    <n v="37.759998321533203"/>
    <x v="1"/>
    <x v="8"/>
  </r>
  <r>
    <s v="CA-2014-141726"/>
    <x v="49"/>
    <s v="7/22/2014"/>
    <s v="First Class"/>
    <x v="0"/>
    <x v="0"/>
    <s v="San Diego"/>
    <x v="5"/>
    <n v="92105"/>
    <x v="3"/>
    <s v="FUR-FU-10003577"/>
    <x v="1"/>
    <x v="2"/>
    <s v="Nu-Dell Leatherette Frames"/>
    <x v="260"/>
    <n v="3"/>
    <n v="0"/>
    <n v="15.49"/>
    <s v="Anna Andreadi"/>
    <s v="No"/>
    <n v="27.53"/>
    <n v="14.3400001525878"/>
    <x v="3"/>
    <x v="7"/>
  </r>
  <r>
    <s v="CA-2014-169019"/>
    <x v="144"/>
    <s v="7/30/2014"/>
    <s v="Standard Class"/>
    <x v="0"/>
    <x v="0"/>
    <s v="San Antonio"/>
    <x v="16"/>
    <n v="78207"/>
    <x v="2"/>
    <s v="FUR-FU-10004666"/>
    <x v="1"/>
    <x v="2"/>
    <s v="DAX Clear Channel Poster Frame"/>
    <x v="261"/>
    <n v="3"/>
    <n v="0.6"/>
    <n v="-10.06"/>
    <s v="Kelly Williams"/>
    <s v="No"/>
    <n v="27.560001"/>
    <n v="14.5833342025677"/>
    <x v="3"/>
    <x v="7"/>
  </r>
  <r>
    <s v="CA-2017-140151"/>
    <x v="106"/>
    <s v="3/25/2017"/>
    <s v="First Class"/>
    <x v="0"/>
    <x v="0"/>
    <s v="Seattle"/>
    <x v="10"/>
    <n v="98115"/>
    <x v="3"/>
    <s v="OFF-ST-10001558"/>
    <x v="0"/>
    <x v="11"/>
    <s v="Acco Perma 4000 Stacking Storage Drawers"/>
    <x v="262"/>
    <n v="2"/>
    <n v="0"/>
    <n v="4.87"/>
    <s v="Anna Andreadi"/>
    <s v="No"/>
    <n v="27.61"/>
    <n v="16.2399997711181"/>
    <x v="1"/>
    <x v="2"/>
  </r>
  <r>
    <s v="CA-2017-102519"/>
    <x v="169"/>
    <s v="11/29/2017"/>
    <s v="First Class"/>
    <x v="2"/>
    <x v="0"/>
    <s v="Milwaukee"/>
    <x v="11"/>
    <n v="53209"/>
    <x v="2"/>
    <s v="FUR-FU-10004091"/>
    <x v="1"/>
    <x v="2"/>
    <s v="Howard Miller 13&quot; Diameter Goldtone Round Wall Clock"/>
    <x v="263"/>
    <n v="1"/>
    <n v="0"/>
    <n v="19.25"/>
    <s v="Kelly Williams"/>
    <s v="No"/>
    <n v="27.689999"/>
    <n v="46.939998626708899"/>
    <x v="1"/>
    <x v="8"/>
  </r>
  <r>
    <s v="CA-2016-145492"/>
    <x v="170"/>
    <s v="11/27/2016"/>
    <s v="Standard Class"/>
    <x v="2"/>
    <x v="0"/>
    <s v="Los Angeles"/>
    <x v="5"/>
    <n v="90004"/>
    <x v="3"/>
    <s v="OFF-AP-10003622"/>
    <x v="0"/>
    <x v="4"/>
    <s v="Bravo II Megaboss 12-Amp Hard Body Upright, Replacement Belts, 2 Belts per Pack"/>
    <x v="264"/>
    <n v="12"/>
    <n v="0"/>
    <n v="11.31"/>
    <s v="Anna Andreadi"/>
    <s v="No"/>
    <n v="27.689999"/>
    <n v="3.25"/>
    <x v="0"/>
    <x v="8"/>
  </r>
  <r>
    <s v="CA-2017-131492"/>
    <x v="39"/>
    <s v="10/24/2017"/>
    <s v="Second Class"/>
    <x v="2"/>
    <x v="0"/>
    <s v="San Francisco"/>
    <x v="5"/>
    <n v="94110"/>
    <x v="3"/>
    <s v="FUR-TA-10003837"/>
    <x v="1"/>
    <x v="12"/>
    <s v="Anderson Hickey Conga Table Tops &amp; Accessories"/>
    <x v="265"/>
    <n v="2"/>
    <n v="0.2"/>
    <n v="-3.35"/>
    <s v="Anna Andreadi"/>
    <s v="No"/>
    <n v="27.720001"/>
    <n v="15.231250581261699"/>
    <x v="1"/>
    <x v="1"/>
  </r>
  <r>
    <s v="CA-2016-133802"/>
    <x v="171"/>
    <s v="3/20/2016"/>
    <s v="Standard Class"/>
    <x v="2"/>
    <x v="0"/>
    <s v="Redwood City"/>
    <x v="5"/>
    <n v="94061"/>
    <x v="3"/>
    <s v="OFF-BI-10003291"/>
    <x v="0"/>
    <x v="1"/>
    <s v="Wilson Jones Leather-Like Binders with DublLock Round Rings"/>
    <x v="266"/>
    <n v="6"/>
    <n v="0.2"/>
    <n v="14.14"/>
    <s v="Anna Andreadi"/>
    <s v="No"/>
    <n v="27.760002"/>
    <n v="8.7291670170767794"/>
    <x v="0"/>
    <x v="2"/>
  </r>
  <r>
    <s v="US-2015-137008"/>
    <x v="172"/>
    <d v="2015-08-10T00:00:00"/>
    <s v="Standard Class"/>
    <x v="2"/>
    <x v="0"/>
    <s v="Lakewood"/>
    <x v="31"/>
    <n v="8701"/>
    <x v="0"/>
    <s v="OFF-EN-10002500"/>
    <x v="0"/>
    <x v="9"/>
    <s v="Globe Weis Peel &amp; Seel First Class Envelopes"/>
    <x v="267"/>
    <n v="4"/>
    <n v="0"/>
    <n v="23"/>
    <s v="Chuck Magee"/>
    <s v="No"/>
    <n v="28.119999"/>
    <n v="12.779999732971101"/>
    <x v="2"/>
    <x v="10"/>
  </r>
  <r>
    <s v="CA-2015-143238"/>
    <x v="173"/>
    <d v="2015-08-09T00:00:00"/>
    <s v="First Class"/>
    <x v="2"/>
    <x v="0"/>
    <s v="La Quinta"/>
    <x v="5"/>
    <n v="92253"/>
    <x v="3"/>
    <s v="TEC-AC-10003499"/>
    <x v="2"/>
    <x v="10"/>
    <s v="Memorex Mini Travel Drive 8 GB USB 2.0 Flash Drive"/>
    <x v="268"/>
    <n v="4"/>
    <n v="0"/>
    <n v="18.059999999999999"/>
    <s v="Anna Andreadi"/>
    <s v="No"/>
    <n v="28.26"/>
    <n v="11.579999923706"/>
    <x v="2"/>
    <x v="0"/>
  </r>
  <r>
    <s v="US-2015-136987"/>
    <x v="174"/>
    <s v="4/14/2015"/>
    <s v="Second Class"/>
    <x v="0"/>
    <x v="0"/>
    <s v="Los Angeles"/>
    <x v="5"/>
    <n v="90004"/>
    <x v="3"/>
    <s v="OFF-PA-10003127"/>
    <x v="0"/>
    <x v="5"/>
    <s v="Easy-staple paper"/>
    <x v="269"/>
    <n v="2"/>
    <n v="0"/>
    <n v="24.27"/>
    <s v="Anna Andreadi"/>
    <s v="No"/>
    <n v="28.489998"/>
    <n v="26.379999160766602"/>
    <x v="2"/>
    <x v="8"/>
  </r>
  <r>
    <s v="CA-2015-116092"/>
    <x v="69"/>
    <s v="2/18/2015"/>
    <s v="Second Class"/>
    <x v="0"/>
    <x v="0"/>
    <s v="Los Angeles"/>
    <x v="5"/>
    <n v="90004"/>
    <x v="3"/>
    <s v="OFF-BI-10001628"/>
    <x v="0"/>
    <x v="1"/>
    <s v="Acco Data Flex Cable Posts For Top &amp; Bottom Load Binders, 6&quot; Capacity"/>
    <x v="270"/>
    <n v="5"/>
    <n v="0.2"/>
    <n v="13.04"/>
    <s v="Anna Andreadi"/>
    <s v="No"/>
    <n v="28.68"/>
    <n v="10.4300003440305"/>
    <x v="2"/>
    <x v="10"/>
  </r>
  <r>
    <s v="CA-2014-102652"/>
    <x v="102"/>
    <d v="2014-12-04T00:00:00"/>
    <s v="Standard Class"/>
    <x v="2"/>
    <x v="0"/>
    <s v="Los Angeles"/>
    <x v="5"/>
    <n v="90049"/>
    <x v="3"/>
    <s v="OFF-PA-10001977"/>
    <x v="0"/>
    <x v="5"/>
    <s v="Xerox 194"/>
    <x v="271"/>
    <n v="1"/>
    <n v="0"/>
    <n v="26.63"/>
    <s v="Anna Andreadi"/>
    <s v="No"/>
    <n v="28.85"/>
    <n v="55.4799995422363"/>
    <x v="3"/>
    <x v="0"/>
  </r>
  <r>
    <s v="CA-2017-142342"/>
    <x v="108"/>
    <s v="7/19/2017"/>
    <s v="Second Class"/>
    <x v="2"/>
    <x v="0"/>
    <s v="Apple Valley"/>
    <x v="5"/>
    <n v="92307"/>
    <x v="3"/>
    <s v="OFF-EN-10002592"/>
    <x v="0"/>
    <x v="9"/>
    <s v="Peel &amp; Seel Recycled Catalog Envelopes, Brown"/>
    <x v="272"/>
    <n v="5"/>
    <n v="0"/>
    <n v="28.95"/>
    <s v="Anna Andreadi"/>
    <s v="No"/>
    <n v="28.95"/>
    <n v="11.5800003051757"/>
    <x v="1"/>
    <x v="7"/>
  </r>
  <r>
    <s v="CA-2014-103940"/>
    <x v="158"/>
    <s v="9/21/2014"/>
    <s v="Standard Class"/>
    <x v="0"/>
    <x v="0"/>
    <s v="Seattle"/>
    <x v="10"/>
    <n v="98103"/>
    <x v="3"/>
    <s v="OFF-ST-10004963"/>
    <x v="0"/>
    <x v="11"/>
    <s v="Eldon Gobal File Keepers"/>
    <x v="273"/>
    <n v="2"/>
    <n v="0"/>
    <n v="1.21"/>
    <s v="Anna Andreadi"/>
    <s v="No"/>
    <n v="29.07"/>
    <n v="15.140000343322701"/>
    <x v="3"/>
    <x v="3"/>
  </r>
  <r>
    <s v="CA-2017-134194"/>
    <x v="80"/>
    <d v="2018-01-01T00:00:00"/>
    <s v="Standard Class"/>
    <x v="0"/>
    <x v="0"/>
    <s v="Dallas"/>
    <x v="16"/>
    <n v="75081"/>
    <x v="2"/>
    <s v="OFF-AR-10001615"/>
    <x v="0"/>
    <x v="0"/>
    <s v="Newell 34"/>
    <x v="274"/>
    <n v="2"/>
    <n v="0.2"/>
    <n v="2.38"/>
    <s v="Kelly Williams"/>
    <s v="No"/>
    <n v="29.36"/>
    <n v="19.837499930849201"/>
    <x v="1"/>
    <x v="5"/>
  </r>
  <r>
    <s v="CA-2017-144064"/>
    <x v="84"/>
    <d v="2017-01-09T00:00:00"/>
    <s v="First Class"/>
    <x v="2"/>
    <x v="0"/>
    <s v="Quincy"/>
    <x v="7"/>
    <n v="62301"/>
    <x v="2"/>
    <s v="OFF-LA-10004544"/>
    <x v="0"/>
    <x v="6"/>
    <s v="Avery 505"/>
    <x v="275"/>
    <n v="4"/>
    <n v="0.2"/>
    <n v="17.760000000000002"/>
    <s v="Kelly Williams"/>
    <s v="No"/>
    <n v="29.6"/>
    <n v="14.8000002458691"/>
    <x v="1"/>
    <x v="4"/>
  </r>
  <r>
    <s v="CA-2014-152345"/>
    <x v="95"/>
    <d v="2015-03-01T00:00:00"/>
    <s v="Second Class"/>
    <x v="0"/>
    <x v="0"/>
    <s v="Albuquerque"/>
    <x v="30"/>
    <n v="87105"/>
    <x v="3"/>
    <s v="TEC-PH-10004897"/>
    <x v="2"/>
    <x v="7"/>
    <s v="Mediabridge Sport Armband iPhone 5s"/>
    <x v="276"/>
    <n v="3"/>
    <n v="0.2"/>
    <n v="-5.69"/>
    <s v="Anna Andreadi"/>
    <s v="No"/>
    <n v="29.67"/>
    <n v="9.9916665131536604"/>
    <x v="3"/>
    <x v="5"/>
  </r>
  <r>
    <s v="US-2016-156986"/>
    <x v="62"/>
    <s v="3/24/2016"/>
    <s v="Standard Class"/>
    <x v="0"/>
    <x v="0"/>
    <s v="Salem"/>
    <x v="3"/>
    <n v="97301"/>
    <x v="3"/>
    <s v="OFF-BI-10002498"/>
    <x v="0"/>
    <x v="1"/>
    <s v="Clear Mylar Reinforcing Strips"/>
    <x v="277"/>
    <n v="3"/>
    <n v="0.7"/>
    <n v="-12.9"/>
    <s v="Anna Andreadi"/>
    <s v="No"/>
    <n v="29.72"/>
    <n v="18.688887807175"/>
    <x v="0"/>
    <x v="2"/>
  </r>
  <r>
    <s v="CA-2015-156440"/>
    <x v="113"/>
    <d v="2015-09-12T00:00:00"/>
    <s v="Standard Class"/>
    <x v="2"/>
    <x v="0"/>
    <s v="San Diego"/>
    <x v="5"/>
    <n v="92105"/>
    <x v="3"/>
    <s v="FUR-FU-10004090"/>
    <x v="1"/>
    <x v="2"/>
    <s v="Executive Impressions 14&quot; Contract Wall Clock"/>
    <x v="278"/>
    <n v="2"/>
    <n v="0"/>
    <n v="14.67"/>
    <s v="Anna Andreadi"/>
    <s v="No"/>
    <n v="29.789999000000002"/>
    <n v="22.2299995422363"/>
    <x v="2"/>
    <x v="6"/>
  </r>
  <r>
    <s v="CA-2016-106950"/>
    <x v="42"/>
    <d v="2016-06-09T00:00:00"/>
    <s v="Standard Class"/>
    <x v="0"/>
    <x v="0"/>
    <s v="Charlotte"/>
    <x v="27"/>
    <n v="28205"/>
    <x v="1"/>
    <s v="OFF-BI-10003166"/>
    <x v="0"/>
    <x v="1"/>
    <s v="GBC Plasticlear Binding Covers"/>
    <x v="279"/>
    <n v="5"/>
    <n v="0.7"/>
    <n v="-12.63"/>
    <s v="Cassandra Brandow"/>
    <s v="No"/>
    <n v="29.849997999999999"/>
    <n v="11.479999086062101"/>
    <x v="0"/>
    <x v="10"/>
  </r>
  <r>
    <s v="CA-2014-127012"/>
    <x v="68"/>
    <s v="8/15/2014"/>
    <s v="Standard Class"/>
    <x v="0"/>
    <x v="0"/>
    <s v="Seattle"/>
    <x v="10"/>
    <n v="98105"/>
    <x v="3"/>
    <s v="OFF-AR-10003903"/>
    <x v="0"/>
    <x v="0"/>
    <s v="Sanford 52201 APSCO Electric Pencil Sharpener"/>
    <x v="280"/>
    <n v="1"/>
    <n v="0"/>
    <n v="10.65"/>
    <s v="Anna Andreadi"/>
    <s v="No"/>
    <n v="30.320001999999999"/>
    <n v="40.970001220703097"/>
    <x v="3"/>
    <x v="8"/>
  </r>
  <r>
    <s v="CA-2017-140585"/>
    <x v="175"/>
    <s v="12/23/2017"/>
    <s v="Second Class"/>
    <x v="0"/>
    <x v="0"/>
    <s v="Encinitas"/>
    <x v="5"/>
    <n v="92024"/>
    <x v="3"/>
    <s v="OFF-BI-10003364"/>
    <x v="0"/>
    <x v="1"/>
    <s v="Binding Machine Supplies"/>
    <x v="281"/>
    <n v="2"/>
    <n v="0.2"/>
    <n v="16.34"/>
    <s v="Anna Andreadi"/>
    <s v="No"/>
    <n v="30.329998"/>
    <n v="29.168748964252799"/>
    <x v="1"/>
    <x v="5"/>
  </r>
  <r>
    <s v="CA-2017-140186"/>
    <x v="147"/>
    <d v="2017-02-10T00:00:00"/>
    <s v="First Class"/>
    <x v="0"/>
    <x v="0"/>
    <s v="Bakersfield"/>
    <x v="5"/>
    <n v="93309"/>
    <x v="3"/>
    <s v="OFF-BI-10003364"/>
    <x v="0"/>
    <x v="1"/>
    <s v="Binding Machine Supplies"/>
    <x v="281"/>
    <n v="2"/>
    <n v="0.2"/>
    <n v="16.34"/>
    <s v="Anna Andreadi"/>
    <s v="No"/>
    <n v="30.329998"/>
    <n v="29.168748964252799"/>
    <x v="1"/>
    <x v="3"/>
  </r>
  <r>
    <s v="US-2017-151127"/>
    <x v="176"/>
    <s v="5/25/2017"/>
    <s v="First Class"/>
    <x v="0"/>
    <x v="0"/>
    <s v="Los Angeles"/>
    <x v="5"/>
    <n v="90049"/>
    <x v="3"/>
    <s v="OFF-AR-10002445"/>
    <x v="0"/>
    <x v="0"/>
    <s v="SANFORD Major Accent Highlighters"/>
    <x v="282"/>
    <n v="7"/>
    <n v="0"/>
    <n v="18.829999999999998"/>
    <s v="Anna Andreadi"/>
    <s v="No"/>
    <n v="30.730001000000001"/>
    <n v="7.0800001961844297"/>
    <x v="1"/>
    <x v="6"/>
  </r>
  <r>
    <s v="US-2016-151827"/>
    <x v="177"/>
    <d v="2016-02-04T00:00:00"/>
    <s v="Second Class"/>
    <x v="0"/>
    <x v="0"/>
    <s v="Philadelphia"/>
    <x v="12"/>
    <n v="19134"/>
    <x v="0"/>
    <s v="TEC-AC-10003289"/>
    <x v="2"/>
    <x v="10"/>
    <s v="Anker Ultra-Slim Mini Bluetooth 3.0 Wireless Keyboard"/>
    <x v="283"/>
    <n v="2"/>
    <n v="0.2"/>
    <n v="1.2"/>
    <s v="Chuck Magee"/>
    <s v="No"/>
    <n v="30.779999"/>
    <n v="19.987499788356899"/>
    <x v="0"/>
    <x v="2"/>
  </r>
  <r>
    <s v="CA-2016-145982"/>
    <x v="55"/>
    <d v="2016-01-09T00:00:00"/>
    <s v="Second Class"/>
    <x v="0"/>
    <x v="0"/>
    <s v="Quincy"/>
    <x v="14"/>
    <n v="2169"/>
    <x v="0"/>
    <s v="TEC-PH-10000011"/>
    <x v="2"/>
    <x v="7"/>
    <s v="PureGear Roll-On Screen Protector"/>
    <x v="284"/>
    <n v="3"/>
    <n v="0"/>
    <n v="28.79"/>
    <s v="Chuck Magee"/>
    <s v="No"/>
    <n v="31.18"/>
    <n v="19.990000406901"/>
    <x v="0"/>
    <x v="4"/>
  </r>
  <r>
    <s v="US-2014-164406"/>
    <x v="114"/>
    <s v="8/19/2014"/>
    <s v="Standard Class"/>
    <x v="0"/>
    <x v="0"/>
    <s v="San Francisco"/>
    <x v="5"/>
    <n v="94122"/>
    <x v="3"/>
    <s v="OFF-BI-10003638"/>
    <x v="0"/>
    <x v="1"/>
    <s v="GBC Durable Plastic Covers"/>
    <x v="285"/>
    <n v="3"/>
    <n v="0.2"/>
    <n v="15.09"/>
    <s v="Anna Andreadi"/>
    <s v="No"/>
    <n v="31.349997999999999"/>
    <n v="19.349999499879701"/>
    <x v="3"/>
    <x v="4"/>
  </r>
  <r>
    <s v="US-2014-105137"/>
    <x v="178"/>
    <d v="2014-10-10T00:00:00"/>
    <s v="Same Day"/>
    <x v="0"/>
    <x v="0"/>
    <s v="Columbus"/>
    <x v="9"/>
    <n v="43229"/>
    <x v="0"/>
    <s v="OFF-BI-10002429"/>
    <x v="0"/>
    <x v="1"/>
    <s v="Premier Elliptical Ring Binder, Black"/>
    <x v="286"/>
    <n v="2"/>
    <n v="0.7"/>
    <n v="-13.39"/>
    <s v="Chuck Magee"/>
    <s v="No"/>
    <n v="31.650002000000001"/>
    <n v="30.433332505490998"/>
    <x v="3"/>
    <x v="1"/>
  </r>
  <r>
    <s v="CA-2015-144267"/>
    <x v="7"/>
    <s v="8/23/2015"/>
    <s v="First Class"/>
    <x v="1"/>
    <x v="0"/>
    <s v="San Francisco"/>
    <x v="5"/>
    <n v="94110"/>
    <x v="3"/>
    <s v="OFF-PA-10000157"/>
    <x v="0"/>
    <x v="5"/>
    <s v="Xerox 191"/>
    <x v="287"/>
    <n v="3"/>
    <n v="0"/>
    <n v="28.17"/>
    <s v="Anna Andreadi"/>
    <s v="No"/>
    <n v="31.769998999999999"/>
    <n v="19.9799995422363"/>
    <x v="2"/>
    <x v="4"/>
  </r>
  <r>
    <s v="CA-2017-169327"/>
    <x v="179"/>
    <d v="2017-04-09T00:00:00"/>
    <s v="Second Class"/>
    <x v="1"/>
    <x v="0"/>
    <s v="Los Angeles"/>
    <x v="5"/>
    <n v="90008"/>
    <x v="3"/>
    <s v="OFF-AP-10001492"/>
    <x v="0"/>
    <x v="4"/>
    <s v="Acco Six-Outlet Power Strip, 4' Cord Length"/>
    <x v="288"/>
    <n v="5"/>
    <n v="0"/>
    <n v="11.21"/>
    <s v="Anna Andreadi"/>
    <s v="No"/>
    <n v="31.89"/>
    <n v="8.6199996948242195"/>
    <x v="1"/>
    <x v="10"/>
  </r>
  <r>
    <s v="US-2015-110569"/>
    <x v="180"/>
    <s v="5/30/2015"/>
    <s v="Standard Class"/>
    <x v="0"/>
    <x v="0"/>
    <s v="Phoenix"/>
    <x v="4"/>
    <n v="85023"/>
    <x v="3"/>
    <s v="OFF-BI-10001036"/>
    <x v="0"/>
    <x v="1"/>
    <s v="Cardinal EasyOpen D-Ring Binders"/>
    <x v="289"/>
    <n v="7"/>
    <n v="0.7"/>
    <n v="-12.8"/>
    <s v="Anna Andreadi"/>
    <s v="No"/>
    <n v="31.990002"/>
    <n v="9.1380951292931094"/>
    <x v="2"/>
    <x v="6"/>
  </r>
  <r>
    <s v="CA-2016-111682"/>
    <x v="0"/>
    <s v="6/18/2016"/>
    <s v="First Class"/>
    <x v="0"/>
    <x v="0"/>
    <s v="Troy"/>
    <x v="0"/>
    <n v="12180"/>
    <x v="0"/>
    <s v="OFF-BI-10001460"/>
    <x v="0"/>
    <x v="1"/>
    <s v="Plastic Binding Combs"/>
    <x v="290"/>
    <n v="4"/>
    <n v="0.2"/>
    <n v="16.36"/>
    <s v="Chuck Magee"/>
    <s v="No"/>
    <n v="32.119999999999997"/>
    <n v="15.149999913386999"/>
    <x v="0"/>
    <x v="0"/>
  </r>
  <r>
    <s v="CA-2017-153822"/>
    <x v="135"/>
    <s v="9/25/2017"/>
    <s v="Standard Class"/>
    <x v="0"/>
    <x v="0"/>
    <s v="Phoenix"/>
    <x v="4"/>
    <n v="85023"/>
    <x v="3"/>
    <s v="OFF-BI-10001460"/>
    <x v="0"/>
    <x v="1"/>
    <s v="Plastic Binding Combs"/>
    <x v="291"/>
    <n v="4"/>
    <n v="0.7"/>
    <n v="-13.94"/>
    <s v="Anna Andreadi"/>
    <s v="No"/>
    <n v="32.119999999999997"/>
    <n v="15.149999652306199"/>
    <x v="1"/>
    <x v="3"/>
  </r>
  <r>
    <s v="CA-2016-134775"/>
    <x v="167"/>
    <s v="10/29/2016"/>
    <s v="First Class"/>
    <x v="2"/>
    <x v="0"/>
    <s v="San Francisco"/>
    <x v="5"/>
    <n v="94109"/>
    <x v="3"/>
    <s v="OFF-BI-10002225"/>
    <x v="0"/>
    <x v="1"/>
    <s v="Square Ring Data Binders, Rigid 75 Pt. Covers, 11&quot; x 14-7/8&quot;"/>
    <x v="292"/>
    <n v="3"/>
    <n v="0.2"/>
    <n v="17.34"/>
    <s v="Anna Andreadi"/>
    <s v="No"/>
    <n v="32.200000000000003"/>
    <n v="20.641667125032502"/>
    <x v="0"/>
    <x v="1"/>
  </r>
  <r>
    <s v="CA-2015-150770"/>
    <x v="53"/>
    <d v="2015-06-05T00:00:00"/>
    <s v="First Class"/>
    <x v="0"/>
    <x v="0"/>
    <s v="San Francisco"/>
    <x v="5"/>
    <n v="94109"/>
    <x v="3"/>
    <s v="OFF-BI-10001575"/>
    <x v="0"/>
    <x v="1"/>
    <s v="GBC Linen Binding Covers"/>
    <x v="293"/>
    <n v="2"/>
    <n v="0.2"/>
    <n v="17.350000000000001"/>
    <s v="Anna Andreadi"/>
    <s v="No"/>
    <n v="32.22"/>
    <n v="30.981249924679201"/>
    <x v="2"/>
    <x v="2"/>
  </r>
  <r>
    <s v="CA-2014-143840"/>
    <x v="181"/>
    <s v="5/29/2014"/>
    <s v="Standard Class"/>
    <x v="0"/>
    <x v="0"/>
    <s v="Decatur"/>
    <x v="32"/>
    <n v="35601"/>
    <x v="1"/>
    <s v="TEC-PH-10003171"/>
    <x v="2"/>
    <x v="7"/>
    <s v="Plantronics Encore H101 Dual Earpiecesï¿½Headset"/>
    <x v="294"/>
    <n v="1"/>
    <n v="0"/>
    <n v="12.59"/>
    <s v="Cassandra Brandow"/>
    <s v="No"/>
    <n v="32.36"/>
    <n v="44.950000762939403"/>
    <x v="3"/>
    <x v="6"/>
  </r>
  <r>
    <s v="CA-2017-100111"/>
    <x v="10"/>
    <s v="9/26/2017"/>
    <s v="Standard Class"/>
    <x v="0"/>
    <x v="0"/>
    <s v="New York City"/>
    <x v="0"/>
    <n v="10035"/>
    <x v="0"/>
    <s v="OFF-ST-10000615"/>
    <x v="0"/>
    <x v="11"/>
    <s v="SimpliFile Personal File, Black Granite, 15w x 6-15/16d x 11-1/4h"/>
    <x v="295"/>
    <n v="4"/>
    <n v="0"/>
    <n v="12.71"/>
    <s v="Chuck Magee"/>
    <s v="No"/>
    <n v="32.690002"/>
    <n v="11.3500003814697"/>
    <x v="1"/>
    <x v="3"/>
  </r>
  <r>
    <s v="US-2016-157490"/>
    <x v="131"/>
    <d v="2016-07-10T00:00:00"/>
    <s v="First Class"/>
    <x v="1"/>
    <x v="0"/>
    <s v="Pueblo"/>
    <x v="6"/>
    <n v="81001"/>
    <x v="3"/>
    <s v="OFF-BI-10002824"/>
    <x v="0"/>
    <x v="1"/>
    <s v="Recycled Easel Ring Binders"/>
    <x v="296"/>
    <n v="4"/>
    <n v="0.7"/>
    <n v="-14.92"/>
    <s v="Anna Andreadi"/>
    <s v="No"/>
    <n v="32.82"/>
    <n v="14.9166657560401"/>
    <x v="0"/>
    <x v="0"/>
  </r>
  <r>
    <s v="US-2016-119046"/>
    <x v="72"/>
    <d v="2016-06-06T00:00:00"/>
    <s v="Standard Class"/>
    <x v="2"/>
    <x v="0"/>
    <s v="Seattle"/>
    <x v="10"/>
    <n v="98115"/>
    <x v="3"/>
    <s v="OFF-BI-10001078"/>
    <x v="0"/>
    <x v="1"/>
    <s v="Acco PRESSTEX Data Binder with Storage Hooks, Dark Blue, 14 7/8&quot; X 11&quot;"/>
    <x v="297"/>
    <n v="12"/>
    <n v="0.2"/>
    <n v="18.72"/>
    <s v="Anna Andreadi"/>
    <s v="No"/>
    <n v="32.93"/>
    <n v="5.3802085123218903"/>
    <x v="0"/>
    <x v="10"/>
  </r>
  <r>
    <s v="CA-2014-166744"/>
    <x v="182"/>
    <s v="9/24/2014"/>
    <s v="Standard Class"/>
    <x v="0"/>
    <x v="0"/>
    <s v="Columbia"/>
    <x v="8"/>
    <n v="21044"/>
    <x v="0"/>
    <s v="TEC-AC-10003628"/>
    <x v="2"/>
    <x v="10"/>
    <s v="Logitech 910-002974 M325 Wireless Mouse for Web Scrolling"/>
    <x v="298"/>
    <n v="2"/>
    <n v="0"/>
    <n v="26.39"/>
    <s v="Chuck Magee"/>
    <s v="No"/>
    <n v="33.590000000000003"/>
    <n v="29.9899997711181"/>
    <x v="3"/>
    <x v="3"/>
  </r>
  <r>
    <s v="CA-2015-169397"/>
    <x v="26"/>
    <s v="12/27/2015"/>
    <s v="First Class"/>
    <x v="0"/>
    <x v="0"/>
    <s v="Dublin"/>
    <x v="9"/>
    <n v="43017"/>
    <x v="0"/>
    <s v="OFF-BI-10002852"/>
    <x v="0"/>
    <x v="1"/>
    <s v="Ibico Standard Transparent Covers"/>
    <x v="299"/>
    <n v="4"/>
    <n v="0.7"/>
    <n v="-13.84"/>
    <s v="Chuck Magee"/>
    <s v="No"/>
    <n v="33.620002999999997"/>
    <n v="16.483333250549101"/>
    <x v="2"/>
    <x v="5"/>
  </r>
  <r>
    <s v="US-2016-144057"/>
    <x v="183"/>
    <s v="5/13/2016"/>
    <s v="Standard Class"/>
    <x v="2"/>
    <x v="0"/>
    <s v="Austin"/>
    <x v="16"/>
    <n v="78745"/>
    <x v="2"/>
    <s v="OFF-BI-10002852"/>
    <x v="0"/>
    <x v="1"/>
    <s v="Ibico Standard Transparent Covers"/>
    <x v="88"/>
    <n v="4"/>
    <n v="0.8"/>
    <n v="-20.440000000000001"/>
    <s v="Kelly Williams"/>
    <s v="No"/>
    <n v="33.620002999999997"/>
    <n v="16.4750013634563"/>
    <x v="0"/>
    <x v="3"/>
  </r>
  <r>
    <s v="CA-2015-142601"/>
    <x v="184"/>
    <s v="4/20/2015"/>
    <s v="Second Class"/>
    <x v="1"/>
    <x v="0"/>
    <s v="Los Angeles"/>
    <x v="5"/>
    <n v="90004"/>
    <x v="3"/>
    <s v="OFF-PA-10000483"/>
    <x v="0"/>
    <x v="5"/>
    <s v="Xerox 19"/>
    <x v="300"/>
    <n v="2"/>
    <n v="0"/>
    <n v="27.88"/>
    <s v="Anna Andreadi"/>
    <s v="No"/>
    <n v="34.08"/>
    <n v="30.9799995422363"/>
    <x v="2"/>
    <x v="9"/>
  </r>
  <r>
    <s v="CA-2015-164882"/>
    <x v="27"/>
    <s v="10/31/2015"/>
    <s v="Same Day"/>
    <x v="0"/>
    <x v="0"/>
    <s v="Redlands"/>
    <x v="5"/>
    <n v="92374"/>
    <x v="3"/>
    <s v="OFF-ST-10003638"/>
    <x v="0"/>
    <x v="11"/>
    <s v="Mobile Personal File Cube"/>
    <x v="301"/>
    <n v="2"/>
    <n v="0"/>
    <n v="12.65"/>
    <s v="Anna Andreadi"/>
    <s v="No"/>
    <n v="34.190002"/>
    <n v="23.420000076293899"/>
    <x v="2"/>
    <x v="1"/>
  </r>
  <r>
    <s v="CA-2015-141593"/>
    <x v="22"/>
    <s v="12/16/2015"/>
    <s v="Second Class"/>
    <x v="2"/>
    <x v="0"/>
    <s v="Los Angeles"/>
    <x v="5"/>
    <n v="90045"/>
    <x v="3"/>
    <s v="OFF-BI-10001153"/>
    <x v="0"/>
    <x v="1"/>
    <s v="Ibico Recycled Grain-Textured Covers"/>
    <x v="302"/>
    <n v="2"/>
    <n v="0.2"/>
    <n v="20.72"/>
    <s v="Anna Andreadi"/>
    <s v="No"/>
    <n v="34.54"/>
    <n v="34.537499079620403"/>
    <x v="2"/>
    <x v="5"/>
  </r>
  <r>
    <s v="CA-2015-157812"/>
    <x v="121"/>
    <s v="3/26/2015"/>
    <s v="Standard Class"/>
    <x v="0"/>
    <x v="0"/>
    <s v="Houston"/>
    <x v="16"/>
    <n v="77041"/>
    <x v="2"/>
    <s v="OFF-BI-10000285"/>
    <x v="0"/>
    <x v="1"/>
    <s v="XtraLife ClearVue Slant-D Ring Binders by Cardinal"/>
    <x v="303"/>
    <n v="9"/>
    <n v="0.8"/>
    <n v="-21.17"/>
    <s v="Kelly Williams"/>
    <s v="No"/>
    <n v="35.28"/>
    <n v="7.8388891653882196"/>
    <x v="2"/>
    <x v="2"/>
  </r>
  <r>
    <s v="CA-2017-124401"/>
    <x v="185"/>
    <d v="2017-12-09T00:00:00"/>
    <s v="Standard Class"/>
    <x v="0"/>
    <x v="0"/>
    <s v="Portland"/>
    <x v="3"/>
    <n v="97206"/>
    <x v="3"/>
    <s v="OFF-ST-10000649"/>
    <x v="0"/>
    <x v="11"/>
    <s v="Hanging Personal Folder File"/>
    <x v="258"/>
    <n v="3"/>
    <n v="0.2"/>
    <n v="2.36"/>
    <s v="Anna Andreadi"/>
    <s v="No"/>
    <n v="35.32"/>
    <n v="15.700000185643599"/>
    <x v="1"/>
    <x v="7"/>
  </r>
  <r>
    <s v="CA-2017-142867"/>
    <x v="71"/>
    <s v="3/21/2017"/>
    <s v="Standard Class"/>
    <x v="1"/>
    <x v="0"/>
    <s v="Houston"/>
    <x v="16"/>
    <n v="77095"/>
    <x v="2"/>
    <s v="OFF-BI-10003166"/>
    <x v="0"/>
    <x v="1"/>
    <s v="GBC Plasticlear Binding Covers"/>
    <x v="304"/>
    <n v="6"/>
    <n v="0.8"/>
    <n v="-22.04"/>
    <s v="Kelly Williams"/>
    <s v="No"/>
    <n v="35.82"/>
    <n v="11.483333795269299"/>
    <x v="1"/>
    <x v="2"/>
  </r>
  <r>
    <s v="US-2016-114230"/>
    <x v="186"/>
    <d v="2016-01-12T00:00:00"/>
    <s v="Standard Class"/>
    <x v="0"/>
    <x v="0"/>
    <s v="Phoenix"/>
    <x v="4"/>
    <n v="85023"/>
    <x v="3"/>
    <s v="OFF-ST-10000876"/>
    <x v="0"/>
    <x v="11"/>
    <s v="Eldon Simplefile Box Office"/>
    <x v="305"/>
    <n v="4"/>
    <n v="0.2"/>
    <n v="3.98"/>
    <s v="Anna Andreadi"/>
    <s v="No"/>
    <n v="35.83"/>
    <n v="12.440625475498299"/>
    <x v="0"/>
    <x v="8"/>
  </r>
  <r>
    <s v="CA-2016-145261"/>
    <x v="77"/>
    <s v="12/21/2016"/>
    <s v="First Class"/>
    <x v="1"/>
    <x v="0"/>
    <s v="Salem"/>
    <x v="3"/>
    <n v="97301"/>
    <x v="3"/>
    <s v="TEC-PH-10004833"/>
    <x v="2"/>
    <x v="7"/>
    <s v="Macally Suction Cup Mount"/>
    <x v="306"/>
    <n v="3"/>
    <n v="0.2"/>
    <n v="-7.17"/>
    <s v="Anna Andreadi"/>
    <s v="No"/>
    <n v="35.85"/>
    <n v="11.9500001716737"/>
    <x v="0"/>
    <x v="5"/>
  </r>
  <r>
    <s v="CA-2017-169894"/>
    <x v="187"/>
    <s v="11/29/2017"/>
    <s v="Second Class"/>
    <x v="0"/>
    <x v="0"/>
    <s v="Mesa"/>
    <x v="4"/>
    <n v="85204"/>
    <x v="3"/>
    <s v="OFF-BI-10004230"/>
    <x v="0"/>
    <x v="1"/>
    <s v="GBC Recycled Grain Textured Covers"/>
    <x v="153"/>
    <n v="2"/>
    <n v="0.7"/>
    <n v="-15.2"/>
    <s v="Anna Andreadi"/>
    <s v="No"/>
    <n v="35.92"/>
    <n v="34.533330816692803"/>
    <x v="1"/>
    <x v="8"/>
  </r>
  <r>
    <s v="CA-2015-119907"/>
    <x v="188"/>
    <d v="2015-08-12T00:00:00"/>
    <s v="Standard Class"/>
    <x v="0"/>
    <x v="0"/>
    <s v="Seattle"/>
    <x v="10"/>
    <n v="98103"/>
    <x v="3"/>
    <s v="OFF-BI-10001765"/>
    <x v="0"/>
    <x v="1"/>
    <s v="Wilson Jones Heavy-Duty Casebound Ring Binders with Metal Hinges"/>
    <x v="307"/>
    <n v="2"/>
    <n v="0.2"/>
    <n v="19.399999999999999"/>
    <s v="Anna Andreadi"/>
    <s v="No"/>
    <n v="36.019996999999996"/>
    <n v="34.637498984625502"/>
    <x v="2"/>
    <x v="11"/>
  </r>
  <r>
    <s v="CA-2015-146255"/>
    <x v="138"/>
    <d v="2015-10-03T00:00:00"/>
    <s v="First Class"/>
    <x v="1"/>
    <x v="0"/>
    <s v="Newark"/>
    <x v="24"/>
    <n v="19711"/>
    <x v="0"/>
    <s v="OFF-BI-10001765"/>
    <x v="0"/>
    <x v="1"/>
    <s v="Wilson Jones Heavy-Duty Casebound Ring Binders with Metal Hinges"/>
    <x v="308"/>
    <n v="2"/>
    <n v="0"/>
    <n v="33.25"/>
    <s v="Chuck Magee"/>
    <s v="No"/>
    <n v="36.03"/>
    <n v="34.639999389648402"/>
    <x v="2"/>
    <x v="7"/>
  </r>
  <r>
    <s v="CA-2016-118500"/>
    <x v="189"/>
    <s v="11/18/2016"/>
    <s v="First Class"/>
    <x v="1"/>
    <x v="0"/>
    <s v="San Francisco"/>
    <x v="5"/>
    <n v="94122"/>
    <x v="3"/>
    <s v="OFF-SU-10004231"/>
    <x v="0"/>
    <x v="8"/>
    <s v="Acme Tagit Stainless Steel Antibacterial Scissors"/>
    <x v="309"/>
    <n v="5"/>
    <n v="0"/>
    <n v="13.37"/>
    <s v="Anna Andreadi"/>
    <s v="No"/>
    <n v="36.130000000000003"/>
    <n v="9.9"/>
    <x v="0"/>
    <x v="8"/>
  </r>
  <r>
    <s v="CA-2017-140186"/>
    <x v="147"/>
    <d v="2017-02-10T00:00:00"/>
    <s v="First Class"/>
    <x v="0"/>
    <x v="0"/>
    <s v="Bakersfield"/>
    <x v="5"/>
    <n v="93309"/>
    <x v="3"/>
    <s v="FUR-FU-10004848"/>
    <x v="1"/>
    <x v="2"/>
    <s v="Howard Miller 13-3/4&quot; Diameter Brushed Chrome Round Wall Clock"/>
    <x v="256"/>
    <n v="1"/>
    <n v="0"/>
    <n v="15.53"/>
    <s v="Anna Andreadi"/>
    <s v="No"/>
    <n v="36.22"/>
    <n v="51.75"/>
    <x v="1"/>
    <x v="3"/>
  </r>
  <r>
    <s v="CA-2017-145772"/>
    <x v="12"/>
    <d v="2017-07-06T00:00:00"/>
    <s v="Standard Class"/>
    <x v="2"/>
    <x v="0"/>
    <s v="Los Angeles"/>
    <x v="5"/>
    <n v="90036"/>
    <x v="3"/>
    <s v="TEC-AC-10003038"/>
    <x v="2"/>
    <x v="10"/>
    <s v="Kingston Digital DataTraveler 16GB USB 2.0"/>
    <x v="310"/>
    <n v="5"/>
    <n v="0"/>
    <n v="8.5"/>
    <s v="Anna Andreadi"/>
    <s v="No"/>
    <n v="36.25"/>
    <n v="8.9499999999999993"/>
    <x v="1"/>
    <x v="2"/>
  </r>
  <r>
    <s v="CA-2017-161459"/>
    <x v="149"/>
    <s v="11/29/2017"/>
    <s v="Second Class"/>
    <x v="2"/>
    <x v="0"/>
    <s v="Laguna Niguel"/>
    <x v="5"/>
    <n v="92677"/>
    <x v="3"/>
    <s v="TEC-PH-10004071"/>
    <x v="2"/>
    <x v="7"/>
    <s v="PayAnywhere Card Reader"/>
    <x v="311"/>
    <n v="5"/>
    <n v="0.2"/>
    <n v="3.5"/>
    <s v="Anna Andreadi"/>
    <s v="No"/>
    <n v="36.46"/>
    <n v="9.9899998083338097"/>
    <x v="1"/>
    <x v="8"/>
  </r>
  <r>
    <s v="CA-2017-138163"/>
    <x v="93"/>
    <s v="11/20/2017"/>
    <s v="First Class"/>
    <x v="0"/>
    <x v="0"/>
    <s v="Everett"/>
    <x v="14"/>
    <n v="2149"/>
    <x v="0"/>
    <s v="OFF-AR-10001958"/>
    <x v="0"/>
    <x v="0"/>
    <s v="Stanley Bostitch Contemporary Electric Pencil Sharpeners"/>
    <x v="312"/>
    <n v="3"/>
    <n v="0"/>
    <n v="14.26"/>
    <s v="Chuck Magee"/>
    <s v="No"/>
    <n v="36.68"/>
    <n v="16.9799995422363"/>
    <x v="1"/>
    <x v="8"/>
  </r>
  <r>
    <s v="CA-2017-112865"/>
    <x v="190"/>
    <s v="5/22/2017"/>
    <s v="Standard Class"/>
    <x v="0"/>
    <x v="0"/>
    <s v="Philadelphia"/>
    <x v="12"/>
    <n v="19140"/>
    <x v="0"/>
    <s v="TEC-AC-10000387"/>
    <x v="2"/>
    <x v="10"/>
    <s v="KeyTronicï¿½KT800P2 -ï¿½Keyboardï¿½- Black"/>
    <x v="313"/>
    <n v="3"/>
    <n v="0.2"/>
    <n v="-0.9"/>
    <s v="Chuck Magee"/>
    <s v="No"/>
    <n v="36.950000000000003"/>
    <n v="15.020833071398799"/>
    <x v="1"/>
    <x v="6"/>
  </r>
  <r>
    <s v="CA-2014-160766"/>
    <x v="119"/>
    <s v="9/14/2014"/>
    <s v="Same Day"/>
    <x v="0"/>
    <x v="0"/>
    <s v="New York City"/>
    <x v="0"/>
    <n v="10009"/>
    <x v="0"/>
    <s v="OFF-EN-10001099"/>
    <x v="0"/>
    <x v="9"/>
    <s v="Staple envelope"/>
    <x v="314"/>
    <n v="7"/>
    <n v="0"/>
    <n v="31.49"/>
    <s v="Chuck Magee"/>
    <s v="No"/>
    <n v="36.97"/>
    <n v="9.7799998692103802"/>
    <x v="3"/>
    <x v="3"/>
  </r>
  <r>
    <s v="CA-2015-135580"/>
    <x v="191"/>
    <d v="2016-03-01T00:00:00"/>
    <s v="Standard Class"/>
    <x v="0"/>
    <x v="0"/>
    <s v="Los Angeles"/>
    <x v="5"/>
    <n v="90049"/>
    <x v="3"/>
    <s v="OFF-PA-10000595"/>
    <x v="0"/>
    <x v="5"/>
    <s v="Xerox 1929"/>
    <x v="315"/>
    <n v="3"/>
    <n v="0"/>
    <n v="31.52"/>
    <s v="Anna Andreadi"/>
    <s v="No"/>
    <n v="36.999996000000003"/>
    <n v="22.839998881022101"/>
    <x v="2"/>
    <x v="5"/>
  </r>
  <r>
    <s v="CA-2014-148950"/>
    <x v="9"/>
    <s v="12/19/2014"/>
    <s v="Standard Class"/>
    <x v="0"/>
    <x v="0"/>
    <s v="Chicago"/>
    <x v="7"/>
    <n v="60610"/>
    <x v="2"/>
    <s v="TEC-AC-10002718"/>
    <x v="2"/>
    <x v="10"/>
    <s v="Belkin Standard 104 key USB Keyboard"/>
    <x v="316"/>
    <n v="3"/>
    <n v="0.2"/>
    <n v="-2.19"/>
    <s v="Kelly Williams"/>
    <s v="No"/>
    <n v="37.21"/>
    <n v="14.591666911759701"/>
    <x v="3"/>
    <x v="5"/>
  </r>
  <r>
    <s v="US-2016-105578"/>
    <x v="34"/>
    <d v="2016-04-06T00:00:00"/>
    <s v="Standard Class"/>
    <x v="2"/>
    <x v="0"/>
    <s v="Parker"/>
    <x v="6"/>
    <n v="80134"/>
    <x v="3"/>
    <s v="OFF-BI-10001670"/>
    <x v="0"/>
    <x v="1"/>
    <s v="Vinyl Sectional Post Binders"/>
    <x v="317"/>
    <n v="2"/>
    <n v="0.7"/>
    <n v="-15.08"/>
    <s v="Anna Andreadi"/>
    <s v="No"/>
    <n v="37.700000000000003"/>
    <n v="37.699999900658902"/>
    <x v="0"/>
    <x v="6"/>
  </r>
  <r>
    <s v="CA-2017-156958"/>
    <x v="54"/>
    <d v="2017-06-12T00:00:00"/>
    <s v="First Class"/>
    <x v="1"/>
    <x v="0"/>
    <s v="Seattle"/>
    <x v="10"/>
    <n v="98115"/>
    <x v="3"/>
    <s v="TEC-PH-10000148"/>
    <x v="2"/>
    <x v="7"/>
    <s v="Cyber Acoustics AC-202b Speech Recognition Stereo Headset"/>
    <x v="318"/>
    <n v="3"/>
    <n v="0.2"/>
    <n v="-7.01"/>
    <s v="Anna Andreadi"/>
    <s v="No"/>
    <n v="38.190002"/>
    <n v="12.9916668422209"/>
    <x v="1"/>
    <x v="6"/>
  </r>
  <r>
    <s v="CA-2014-126522"/>
    <x v="192"/>
    <d v="2014-05-09T00:00:00"/>
    <s v="Second Class"/>
    <x v="0"/>
    <x v="0"/>
    <s v="Escondido"/>
    <x v="5"/>
    <n v="92025"/>
    <x v="3"/>
    <s v="OFF-AR-10004042"/>
    <x v="0"/>
    <x v="0"/>
    <s v="BOSTON Model 1800 Electric Pencil Sharpeners, Putty/Woodgrain"/>
    <x v="319"/>
    <n v="3"/>
    <n v="0"/>
    <n v="15.64"/>
    <s v="Anna Andreadi"/>
    <s v="No"/>
    <n v="38.299999999999997"/>
    <n v="17.9799995422363"/>
    <x v="3"/>
    <x v="11"/>
  </r>
  <r>
    <s v="US-2017-107888"/>
    <x v="166"/>
    <s v="11/19/2017"/>
    <s v="First Class"/>
    <x v="0"/>
    <x v="0"/>
    <s v="Seattle"/>
    <x v="10"/>
    <n v="98103"/>
    <x v="3"/>
    <s v="OFF-PA-10001363"/>
    <x v="0"/>
    <x v="5"/>
    <s v="Xerox 1933"/>
    <x v="320"/>
    <n v="6"/>
    <n v="0"/>
    <n v="34.630000000000003"/>
    <s v="Anna Andreadi"/>
    <s v="No"/>
    <n v="39.049999999999997"/>
    <n v="12.280000050862601"/>
    <x v="1"/>
    <x v="8"/>
  </r>
  <r>
    <s v="CA-2017-150910"/>
    <x v="154"/>
    <s v="12/28/2017"/>
    <s v="Standard Class"/>
    <x v="0"/>
    <x v="0"/>
    <s v="Jackson"/>
    <x v="15"/>
    <n v="38301"/>
    <x v="1"/>
    <s v="TEC-AC-10001013"/>
    <x v="2"/>
    <x v="10"/>
    <s v="Logitech ClearChat Comfort/USB Headset H390"/>
    <x v="321"/>
    <n v="2"/>
    <n v="0.2"/>
    <n v="7.62"/>
    <s v="Cassandra Brandow"/>
    <s v="No"/>
    <n v="39.24"/>
    <n v="29.2875004905741"/>
    <x v="1"/>
    <x v="5"/>
  </r>
  <r>
    <s v="CA-2017-100111"/>
    <x v="10"/>
    <s v="9/26/2017"/>
    <s v="Standard Class"/>
    <x v="0"/>
    <x v="0"/>
    <s v="New York City"/>
    <x v="0"/>
    <n v="10035"/>
    <x v="0"/>
    <s v="TEC-AC-10001998"/>
    <x v="2"/>
    <x v="10"/>
    <s v="Logitechï¿½LS21 Speaker System - PC Multimedia - 2.1-CH - Wired"/>
    <x v="284"/>
    <n v="3"/>
    <n v="0"/>
    <n v="20.39"/>
    <s v="Chuck Magee"/>
    <s v="No"/>
    <n v="39.58"/>
    <n v="19.990000406901"/>
    <x v="1"/>
    <x v="3"/>
  </r>
  <r>
    <s v="CA-2017-101805"/>
    <x v="58"/>
    <d v="2017-06-12T00:00:00"/>
    <s v="Standard Class"/>
    <x v="2"/>
    <x v="0"/>
    <s v="Seattle"/>
    <x v="10"/>
    <n v="98105"/>
    <x v="3"/>
    <s v="FUR-FU-10000023"/>
    <x v="1"/>
    <x v="2"/>
    <s v="Eldon Wave Desk Accessories"/>
    <x v="322"/>
    <n v="12"/>
    <n v="0"/>
    <n v="31.1"/>
    <s v="Anna Andreadi"/>
    <s v="No"/>
    <n v="39.58"/>
    <n v="5.8900000254313101"/>
    <x v="1"/>
    <x v="11"/>
  </r>
  <r>
    <s v="CA-2017-134194"/>
    <x v="80"/>
    <d v="2018-01-01T00:00:00"/>
    <s v="Standard Class"/>
    <x v="0"/>
    <x v="0"/>
    <s v="Dallas"/>
    <x v="16"/>
    <n v="75081"/>
    <x v="2"/>
    <s v="OFF-SU-10000946"/>
    <x v="0"/>
    <x v="8"/>
    <s v="Staple remover"/>
    <x v="323"/>
    <n v="7"/>
    <n v="0.2"/>
    <n v="5.03"/>
    <s v="Kelly Williams"/>
    <s v="No"/>
    <n v="39.659999999999997"/>
    <n v="7.98035692735575"/>
    <x v="1"/>
    <x v="5"/>
  </r>
  <r>
    <s v="CA-2017-136651"/>
    <x v="81"/>
    <s v="4/25/2017"/>
    <s v="Second Class"/>
    <x v="0"/>
    <x v="0"/>
    <s v="Pasadena"/>
    <x v="5"/>
    <n v="91104"/>
    <x v="3"/>
    <s v="FUR-FU-10002445"/>
    <x v="1"/>
    <x v="2"/>
    <s v="DAX Two-Tone Rosewood/Black Document Frame, Desktop, 5 x 7"/>
    <x v="324"/>
    <n v="7"/>
    <n v="0"/>
    <n v="26.54"/>
    <s v="Anna Andreadi"/>
    <s v="No"/>
    <n v="39.82"/>
    <n v="9.4800000871930798"/>
    <x v="1"/>
    <x v="9"/>
  </r>
  <r>
    <s v="CA-2016-106950"/>
    <x v="42"/>
    <d v="2016-06-09T00:00:00"/>
    <s v="Standard Class"/>
    <x v="0"/>
    <x v="0"/>
    <s v="Charlotte"/>
    <x v="27"/>
    <n v="28205"/>
    <x v="1"/>
    <s v="OFF-BI-10000014"/>
    <x v="0"/>
    <x v="1"/>
    <s v="Heavy-Duty E-Z-D Binders"/>
    <x v="325"/>
    <n v="7"/>
    <n v="0.7"/>
    <n v="-17.57"/>
    <s v="Cassandra Brandow"/>
    <s v="No"/>
    <n v="40.479999999999997"/>
    <n v="10.9095233033574"/>
    <x v="0"/>
    <x v="10"/>
  </r>
  <r>
    <s v="US-2017-136679"/>
    <x v="193"/>
    <s v="11/18/2017"/>
    <s v="Standard Class"/>
    <x v="0"/>
    <x v="0"/>
    <s v="Pasadena"/>
    <x v="16"/>
    <n v="77506"/>
    <x v="2"/>
    <s v="OFF-AR-10003582"/>
    <x v="0"/>
    <x v="0"/>
    <s v="Boston Electric Pencil Sharpener, Model 1818, Charcoal Black"/>
    <x v="326"/>
    <n v="2"/>
    <n v="0.2"/>
    <n v="4.5"/>
    <s v="Kelly Williams"/>
    <s v="No"/>
    <n v="40.54"/>
    <n v="28.1500006770715"/>
    <x v="1"/>
    <x v="8"/>
  </r>
  <r>
    <s v="CA-2015-150770"/>
    <x v="53"/>
    <d v="2015-06-05T00:00:00"/>
    <s v="First Class"/>
    <x v="0"/>
    <x v="0"/>
    <s v="San Francisco"/>
    <x v="5"/>
    <n v="94109"/>
    <x v="3"/>
    <s v="OFF-BI-10002026"/>
    <x v="0"/>
    <x v="1"/>
    <s v="Ibico Recycled Linen-Style Covers"/>
    <x v="327"/>
    <n v="2"/>
    <n v="0.2"/>
    <n v="21.87"/>
    <s v="Anna Andreadi"/>
    <s v="No"/>
    <n v="40.629997000000003"/>
    <n v="39.062500145519103"/>
    <x v="2"/>
    <x v="2"/>
  </r>
  <r>
    <s v="CA-2015-162166"/>
    <x v="132"/>
    <d v="2015-11-09T00:00:00"/>
    <s v="First Class"/>
    <x v="0"/>
    <x v="0"/>
    <s v="Moreno Valley"/>
    <x v="5"/>
    <n v="92553"/>
    <x v="3"/>
    <s v="OFF-ST-10002486"/>
    <x v="0"/>
    <x v="11"/>
    <s v="Eldon Shelf Savers Cubes and Bins"/>
    <x v="328"/>
    <n v="6"/>
    <n v="0"/>
    <n v="0.84"/>
    <s v="Anna Andreadi"/>
    <s v="No"/>
    <n v="41.04"/>
    <n v="6.9800001780191998"/>
    <x v="2"/>
    <x v="4"/>
  </r>
  <r>
    <s v="CA-2017-103380"/>
    <x v="31"/>
    <s v="11/25/2017"/>
    <s v="Standard Class"/>
    <x v="1"/>
    <x v="0"/>
    <s v="Pasadena"/>
    <x v="5"/>
    <n v="91104"/>
    <x v="3"/>
    <s v="OFF-ST-10003442"/>
    <x v="0"/>
    <x v="11"/>
    <s v="Eldon Portable Mobile Manager"/>
    <x v="329"/>
    <n v="2"/>
    <n v="0"/>
    <n v="15.27"/>
    <s v="Anna Andreadi"/>
    <s v="No"/>
    <n v="41.29"/>
    <n v="28.280000686645501"/>
    <x v="1"/>
    <x v="8"/>
  </r>
  <r>
    <s v="CA-2014-103940"/>
    <x v="158"/>
    <s v="9/21/2014"/>
    <s v="Standard Class"/>
    <x v="0"/>
    <x v="0"/>
    <s v="Seattle"/>
    <x v="10"/>
    <n v="98103"/>
    <x v="3"/>
    <s v="OFF-ST-10000943"/>
    <x v="0"/>
    <x v="11"/>
    <s v="Eldon ProFile File 'N Store Portable File Tub Letter/Legal Size Black"/>
    <x v="330"/>
    <n v="3"/>
    <n v="0"/>
    <n v="16.22"/>
    <s v="Anna Andreadi"/>
    <s v="No"/>
    <n v="41.71"/>
    <n v="19.310000101725201"/>
    <x v="3"/>
    <x v="3"/>
  </r>
  <r>
    <s v="CA-2015-155761"/>
    <x v="194"/>
    <d v="2015-11-12T00:00:00"/>
    <s v="Same Day"/>
    <x v="0"/>
    <x v="0"/>
    <s v="Houston"/>
    <x v="16"/>
    <n v="77041"/>
    <x v="2"/>
    <s v="OFF-ST-10000943"/>
    <x v="0"/>
    <x v="11"/>
    <s v="Eldon ProFile File 'N Store Portable File Tub Letter/Legal Size Black"/>
    <x v="331"/>
    <n v="3"/>
    <n v="0.2"/>
    <n v="4.63"/>
    <s v="Kelly Williams"/>
    <s v="No"/>
    <n v="41.71"/>
    <n v="19.308333468840701"/>
    <x v="2"/>
    <x v="8"/>
  </r>
  <r>
    <s v="CA-2016-128671"/>
    <x v="143"/>
    <s v="8/16/2016"/>
    <s v="Standard Class"/>
    <x v="1"/>
    <x v="0"/>
    <s v="Tulsa"/>
    <x v="25"/>
    <n v="74133"/>
    <x v="2"/>
    <s v="OFF-BI-10003007"/>
    <x v="0"/>
    <x v="1"/>
    <s v="Premium Transparent Presentation Covers, No Pattern/Clear, 8 1/2&quot; x 11&quot;"/>
    <x v="332"/>
    <n v="2"/>
    <n v="0"/>
    <n v="35.68"/>
    <s v="Kelly Williams"/>
    <s v="No"/>
    <n v="41.879997000000003"/>
    <n v="38.779998779296797"/>
    <x v="0"/>
    <x v="8"/>
  </r>
  <r>
    <s v="US-2014-140452"/>
    <x v="120"/>
    <d v="2014-10-12T00:00:00"/>
    <s v="Standard Class"/>
    <x v="0"/>
    <x v="0"/>
    <s v="Chicago"/>
    <x v="7"/>
    <n v="60610"/>
    <x v="2"/>
    <s v="TEC-PH-10000307"/>
    <x v="2"/>
    <x v="7"/>
    <s v="Shocksock Galaxy S4 Armband"/>
    <x v="333"/>
    <n v="4"/>
    <n v="0.2"/>
    <n v="-7.01"/>
    <s v="Kelly Williams"/>
    <s v="No"/>
    <n v="42.050002999999997"/>
    <n v="10.9500003268942"/>
    <x v="3"/>
    <x v="0"/>
  </r>
  <r>
    <s v="CA-2017-169859"/>
    <x v="136"/>
    <s v="12/18/2017"/>
    <s v="Standard Class"/>
    <x v="1"/>
    <x v="0"/>
    <s v="San Diego"/>
    <x v="5"/>
    <n v="92024"/>
    <x v="3"/>
    <s v="OFF-BI-10000174"/>
    <x v="0"/>
    <x v="1"/>
    <s v="Wilson Jones Clip &amp; Carry Folder Binder Tool for Ring Binders, Clear"/>
    <x v="334"/>
    <n v="14"/>
    <n v="0.2"/>
    <n v="22.74"/>
    <s v="Anna Andreadi"/>
    <s v="No"/>
    <n v="42.22"/>
    <n v="5.7999999398631701"/>
    <x v="1"/>
    <x v="5"/>
  </r>
  <r>
    <s v="CA-2016-126529"/>
    <x v="103"/>
    <s v="1/13/2016"/>
    <s v="Second Class"/>
    <x v="1"/>
    <x v="0"/>
    <s v="Springfield"/>
    <x v="9"/>
    <n v="45503"/>
    <x v="0"/>
    <s v="OFF-PA-10003656"/>
    <x v="0"/>
    <x v="5"/>
    <s v="Xerox 1935"/>
    <x v="335"/>
    <n v="3"/>
    <n v="0.2"/>
    <n v="20.58"/>
    <s v="Chuck Magee"/>
    <s v="No"/>
    <n v="42.730003000000004"/>
    <n v="26.3791673371413"/>
    <x v="0"/>
    <x v="8"/>
  </r>
  <r>
    <s v="CA-2017-150910"/>
    <x v="154"/>
    <s v="12/28/2017"/>
    <s v="Standard Class"/>
    <x v="0"/>
    <x v="0"/>
    <s v="Jackson"/>
    <x v="15"/>
    <n v="38301"/>
    <x v="1"/>
    <s v="OFF-AP-10003266"/>
    <x v="0"/>
    <x v="4"/>
    <s v="Holmes Replacement Filter for HEPA Air Cleaner, Large Room"/>
    <x v="336"/>
    <n v="5"/>
    <n v="0.2"/>
    <n v="16.29"/>
    <s v="Cassandra Brandow"/>
    <s v="No"/>
    <n v="42.95"/>
    <n v="14.8100004747882"/>
    <x v="1"/>
    <x v="5"/>
  </r>
  <r>
    <s v="US-2014-140452"/>
    <x v="120"/>
    <d v="2014-10-12T00:00:00"/>
    <s v="Standard Class"/>
    <x v="0"/>
    <x v="0"/>
    <s v="Chicago"/>
    <x v="7"/>
    <n v="60610"/>
    <x v="2"/>
    <s v="OFF-ST-10002485"/>
    <x v="0"/>
    <x v="11"/>
    <s v="Rogers Deluxe File Chest"/>
    <x v="337"/>
    <n v="2"/>
    <n v="0.2"/>
    <n v="-8.35"/>
    <s v="Kelly Williams"/>
    <s v="No"/>
    <n v="43.519996999999996"/>
    <n v="21.9812489374773"/>
    <x v="3"/>
    <x v="0"/>
  </r>
  <r>
    <s v="CA-2014-169019"/>
    <x v="144"/>
    <s v="7/30/2014"/>
    <s v="Standard Class"/>
    <x v="0"/>
    <x v="0"/>
    <s v="San Antonio"/>
    <x v="16"/>
    <n v="78207"/>
    <x v="2"/>
    <s v="OFF-BI-10001524"/>
    <x v="0"/>
    <x v="1"/>
    <s v="GBC Premium Transparent Covers with Diagonal Lined Pattern"/>
    <x v="338"/>
    <n v="4"/>
    <n v="0.8"/>
    <n v="-26.85"/>
    <s v="Kelly Williams"/>
    <s v="No"/>
    <n v="43.63"/>
    <n v="20.975002108514399"/>
    <x v="3"/>
    <x v="7"/>
  </r>
  <r>
    <s v="US-2017-103828"/>
    <x v="159"/>
    <s v="8/13/2017"/>
    <s v="Same Day"/>
    <x v="0"/>
    <x v="0"/>
    <s v="San Francisco"/>
    <x v="5"/>
    <n v="94122"/>
    <x v="3"/>
    <s v="OFF-AR-10000588"/>
    <x v="0"/>
    <x v="0"/>
    <s v="Newell 345"/>
    <x v="339"/>
    <n v="3"/>
    <n v="0"/>
    <n v="15.48"/>
    <s v="Anna Andreadi"/>
    <s v="No"/>
    <n v="44.04"/>
    <n v="19.840000152587798"/>
    <x v="1"/>
    <x v="4"/>
  </r>
  <r>
    <s v="CA-2015-123568"/>
    <x v="44"/>
    <s v="11/14/2015"/>
    <s v="Standard Class"/>
    <x v="0"/>
    <x v="0"/>
    <s v="West Jordan"/>
    <x v="17"/>
    <n v="84084"/>
    <x v="3"/>
    <s v="FUR-FU-10004090"/>
    <x v="1"/>
    <x v="2"/>
    <s v="Executive Impressions 14&quot; Contract Wall Clock"/>
    <x v="340"/>
    <n v="3"/>
    <n v="0"/>
    <n v="22.01"/>
    <s v="Anna Andreadi"/>
    <s v="No"/>
    <n v="44.68"/>
    <n v="22.230000813802"/>
    <x v="2"/>
    <x v="4"/>
  </r>
  <r>
    <s v="CA-2016-145982"/>
    <x v="55"/>
    <d v="2016-01-09T00:00:00"/>
    <s v="Second Class"/>
    <x v="0"/>
    <x v="0"/>
    <s v="Quincy"/>
    <x v="14"/>
    <n v="2169"/>
    <x v="0"/>
    <s v="OFF-PA-10002666"/>
    <x v="0"/>
    <x v="5"/>
    <s v="Southworth 25% Cotton Linen-Finish Paper &amp; Envelopes"/>
    <x v="341"/>
    <n v="9"/>
    <n v="0"/>
    <n v="36.69"/>
    <s v="Chuck Magee"/>
    <s v="No"/>
    <n v="44.850002000000003"/>
    <n v="9.0600001017252598"/>
    <x v="0"/>
    <x v="4"/>
  </r>
  <r>
    <s v="CA-2016-116547"/>
    <x v="195"/>
    <s v="1/17/2016"/>
    <s v="Standard Class"/>
    <x v="2"/>
    <x v="0"/>
    <s v="Seattle"/>
    <x v="10"/>
    <n v="98115"/>
    <x v="3"/>
    <s v="FUR-FU-10000076"/>
    <x v="1"/>
    <x v="2"/>
    <s v="24-Hour Round Wall Clock"/>
    <x v="342"/>
    <n v="4"/>
    <n v="0"/>
    <n v="34.369999999999997"/>
    <s v="Anna Andreadi"/>
    <s v="No"/>
    <n v="45.55"/>
    <n v="19.9799995422363"/>
    <x v="0"/>
    <x v="1"/>
  </r>
  <r>
    <s v="US-2014-140452"/>
    <x v="120"/>
    <d v="2014-10-12T00:00:00"/>
    <s v="Standard Class"/>
    <x v="0"/>
    <x v="0"/>
    <s v="Chicago"/>
    <x v="7"/>
    <n v="60610"/>
    <x v="2"/>
    <s v="OFF-AP-10004036"/>
    <x v="0"/>
    <x v="4"/>
    <s v="Bionaire 99.97% HEPA Air Cleaner"/>
    <x v="343"/>
    <n v="4"/>
    <n v="0.8"/>
    <n v="-31.54"/>
    <s v="Kelly Williams"/>
    <s v="No"/>
    <n v="45.56"/>
    <n v="17.525001616775999"/>
    <x v="3"/>
    <x v="0"/>
  </r>
  <r>
    <s v="CA-2014-151162"/>
    <x v="115"/>
    <d v="2014-09-12T00:00:00"/>
    <s v="Standard Class"/>
    <x v="2"/>
    <x v="0"/>
    <s v="Columbus"/>
    <x v="9"/>
    <n v="43229"/>
    <x v="0"/>
    <s v="TEC-PH-10001870"/>
    <x v="2"/>
    <x v="7"/>
    <s v="Lunatik TT5L-002 Taktik Strike Impact Protection System for iPhone 5"/>
    <x v="344"/>
    <n v="1"/>
    <n v="0.4"/>
    <n v="-9.18"/>
    <s v="Chuck Magee"/>
    <s v="No"/>
    <n v="45.920001999999997"/>
    <n v="61.233336739076499"/>
    <x v="3"/>
    <x v="6"/>
  </r>
  <r>
    <s v="CA-2017-131807"/>
    <x v="46"/>
    <d v="2017-10-10T00:00:00"/>
    <s v="Standard Class"/>
    <x v="2"/>
    <x v="0"/>
    <s v="Chico"/>
    <x v="5"/>
    <n v="95928"/>
    <x v="3"/>
    <s v="FUR-FU-10004666"/>
    <x v="1"/>
    <x v="2"/>
    <s v="DAX Clear Channel Poster Frame"/>
    <x v="345"/>
    <n v="5"/>
    <n v="0"/>
    <n v="26.97"/>
    <s v="Anna Andreadi"/>
    <s v="No"/>
    <n v="45.93"/>
    <n v="14.5800003051757"/>
    <x v="1"/>
    <x v="6"/>
  </r>
  <r>
    <s v="CA-2017-122504"/>
    <x v="196"/>
    <d v="2017-12-11T00:00:00"/>
    <s v="Second Class"/>
    <x v="1"/>
    <x v="0"/>
    <s v="Brentwood"/>
    <x v="5"/>
    <n v="94513"/>
    <x v="3"/>
    <s v="TEC-AC-10003289"/>
    <x v="2"/>
    <x v="10"/>
    <s v="Anker Ultra-Slim Mini Bluetooth 3.0 Wireless Keyboard"/>
    <x v="284"/>
    <n v="3"/>
    <n v="0"/>
    <n v="13.79"/>
    <s v="Anna Andreadi"/>
    <s v="No"/>
    <n v="46.18"/>
    <n v="19.990000406901"/>
    <x v="1"/>
    <x v="7"/>
  </r>
  <r>
    <s v="US-2016-144057"/>
    <x v="183"/>
    <s v="5/13/2016"/>
    <s v="Standard Class"/>
    <x v="2"/>
    <x v="0"/>
    <s v="Austin"/>
    <x v="16"/>
    <n v="78745"/>
    <x v="2"/>
    <s v="OFF-BI-10002353"/>
    <x v="0"/>
    <x v="1"/>
    <s v="GBC VeloBind Cover Sets"/>
    <x v="346"/>
    <n v="6"/>
    <n v="0.8"/>
    <n v="-27.79"/>
    <s v="Kelly Williams"/>
    <s v="No"/>
    <n v="46.32"/>
    <n v="15.441668159266399"/>
    <x v="0"/>
    <x v="3"/>
  </r>
  <r>
    <s v="CA-2014-110786"/>
    <x v="95"/>
    <d v="2015-02-01T00:00:00"/>
    <s v="Standard Class"/>
    <x v="2"/>
    <x v="0"/>
    <s v="San Francisco"/>
    <x v="5"/>
    <n v="94110"/>
    <x v="3"/>
    <s v="FUR-FU-10000672"/>
    <x v="1"/>
    <x v="2"/>
    <s v="Executive Impressions 10&quot; Spectator Wall Clock"/>
    <x v="347"/>
    <n v="6"/>
    <n v="0"/>
    <n v="23.99"/>
    <s v="Anna Andreadi"/>
    <s v="No"/>
    <n v="46.57"/>
    <n v="11.7599995930989"/>
    <x v="3"/>
    <x v="5"/>
  </r>
  <r>
    <s v="CA-2014-123498"/>
    <x v="197"/>
    <d v="2014-09-11T00:00:00"/>
    <s v="First Class"/>
    <x v="2"/>
    <x v="0"/>
    <s v="Houston"/>
    <x v="16"/>
    <n v="77041"/>
    <x v="2"/>
    <s v="OFF-EN-10004773"/>
    <x v="0"/>
    <x v="9"/>
    <s v="Staple envelope"/>
    <x v="348"/>
    <n v="3"/>
    <n v="0.2"/>
    <n v="26.95"/>
    <s v="Kelly Williams"/>
    <s v="No"/>
    <n v="47.399997999999997"/>
    <n v="30.979166146290101"/>
    <x v="3"/>
    <x v="7"/>
  </r>
  <r>
    <s v="CA-2016-145583"/>
    <x v="5"/>
    <s v="10/19/2016"/>
    <s v="Standard Class"/>
    <x v="0"/>
    <x v="0"/>
    <s v="Roseville"/>
    <x v="5"/>
    <n v="95661"/>
    <x v="3"/>
    <s v="OFF-SU-10001218"/>
    <x v="0"/>
    <x v="8"/>
    <s v="Fiskars Softgrip Scissors"/>
    <x v="349"/>
    <n v="6"/>
    <n v="0"/>
    <n v="18.45"/>
    <s v="Anna Andreadi"/>
    <s v="No"/>
    <n v="47.429996000000003"/>
    <n v="10.9799995422363"/>
    <x v="0"/>
    <x v="1"/>
  </r>
  <r>
    <s v="CA-2016-130680"/>
    <x v="198"/>
    <s v="6/29/2016"/>
    <s v="Standard Class"/>
    <x v="0"/>
    <x v="0"/>
    <s v="San Diego"/>
    <x v="5"/>
    <n v="92024"/>
    <x v="3"/>
    <s v="TEC-PH-10004833"/>
    <x v="2"/>
    <x v="7"/>
    <s v="Macally Suction Cup Mount"/>
    <x v="350"/>
    <n v="4"/>
    <n v="0.2"/>
    <n v="-9.56"/>
    <s v="Anna Andreadi"/>
    <s v="No"/>
    <n v="47.800002999999997"/>
    <n v="11.950000569038"/>
    <x v="0"/>
    <x v="0"/>
  </r>
  <r>
    <s v="CA-2017-130631"/>
    <x v="96"/>
    <d v="2018-02-01T00:00:00"/>
    <s v="Standard Class"/>
    <x v="0"/>
    <x v="0"/>
    <s v="Edmonds"/>
    <x v="10"/>
    <n v="98026"/>
    <x v="3"/>
    <s v="FUR-FU-10004093"/>
    <x v="1"/>
    <x v="2"/>
    <s v="Hand-Finished Solid Wood Document Frame"/>
    <x v="314"/>
    <n v="2"/>
    <n v="0"/>
    <n v="20.54"/>
    <s v="Anna Andreadi"/>
    <s v="No"/>
    <n v="47.92"/>
    <n v="34.2299995422363"/>
    <x v="1"/>
    <x v="5"/>
  </r>
  <r>
    <s v="CA-2014-134726"/>
    <x v="168"/>
    <d v="2014-07-11T00:00:00"/>
    <s v="Second Class"/>
    <x v="2"/>
    <x v="0"/>
    <s v="Seattle"/>
    <x v="10"/>
    <n v="98115"/>
    <x v="3"/>
    <s v="TEC-PH-10001750"/>
    <x v="2"/>
    <x v="7"/>
    <s v="Samsung Rugby III"/>
    <x v="351"/>
    <n v="1"/>
    <n v="0.2"/>
    <n v="4.62"/>
    <s v="Anna Andreadi"/>
    <s v="No"/>
    <n v="48.170001999999997"/>
    <n v="65.987501390231699"/>
    <x v="3"/>
    <x v="10"/>
  </r>
  <r>
    <s v="CA-2016-165330"/>
    <x v="25"/>
    <d v="2016-11-12T00:00:00"/>
    <s v="Same Day"/>
    <x v="0"/>
    <x v="0"/>
    <s v="Anaheim"/>
    <x v="5"/>
    <n v="92804"/>
    <x v="3"/>
    <s v="OFF-ST-10000636"/>
    <x v="0"/>
    <x v="11"/>
    <s v="Rogers Profile Extra Capacity Storage Tub"/>
    <x v="352"/>
    <n v="3"/>
    <n v="0"/>
    <n v="2.0099999999999998"/>
    <s v="Anna Andreadi"/>
    <s v="No"/>
    <n v="48.210003"/>
    <n v="16.740000406901"/>
    <x v="0"/>
    <x v="8"/>
  </r>
  <r>
    <s v="CA-2017-117926"/>
    <x v="199"/>
    <d v="2017-12-12T00:00:00"/>
    <s v="Second Class"/>
    <x v="2"/>
    <x v="0"/>
    <s v="San Francisco"/>
    <x v="5"/>
    <n v="94109"/>
    <x v="3"/>
    <s v="OFF-AP-10002670"/>
    <x v="0"/>
    <x v="4"/>
    <s v="Belkin 8-Outlet Premiere SurgeMaster II Surge Protectors"/>
    <x v="353"/>
    <n v="1"/>
    <n v="0"/>
    <n v="20.84"/>
    <s v="Anna Andreadi"/>
    <s v="No"/>
    <n v="48.640003"/>
    <n v="69.480003356933594"/>
    <x v="1"/>
    <x v="4"/>
  </r>
  <r>
    <s v="CA-2017-121853"/>
    <x v="200"/>
    <s v="9/29/2017"/>
    <s v="Standard Class"/>
    <x v="0"/>
    <x v="0"/>
    <s v="Los Angeles"/>
    <x v="5"/>
    <n v="90036"/>
    <x v="3"/>
    <s v="OFF-BI-10000977"/>
    <x v="0"/>
    <x v="1"/>
    <s v="Ibico Plastic Spiral Binding Combs"/>
    <x v="354"/>
    <n v="3"/>
    <n v="0.2"/>
    <n v="23.71"/>
    <s v="Anna Andreadi"/>
    <s v="No"/>
    <n v="49.25"/>
    <n v="30.399999731779001"/>
    <x v="1"/>
    <x v="3"/>
  </r>
  <r>
    <s v="US-2015-160857"/>
    <x v="100"/>
    <s v="5/15/2015"/>
    <s v="Standard Class"/>
    <x v="0"/>
    <x v="0"/>
    <s v="New York City"/>
    <x v="0"/>
    <n v="10024"/>
    <x v="0"/>
    <s v="FUR-FU-10001095"/>
    <x v="1"/>
    <x v="2"/>
    <s v="DAX Black Cherry Wood-Tone Poster Frame"/>
    <x v="355"/>
    <n v="3"/>
    <n v="0"/>
    <n v="30.19"/>
    <s v="Chuck Magee"/>
    <s v="No"/>
    <n v="49.25"/>
    <n v="26.480000813802"/>
    <x v="2"/>
    <x v="4"/>
  </r>
  <r>
    <s v="US-2015-137008"/>
    <x v="172"/>
    <d v="2015-08-10T00:00:00"/>
    <s v="Standard Class"/>
    <x v="2"/>
    <x v="0"/>
    <s v="Lakewood"/>
    <x v="31"/>
    <n v="8701"/>
    <x v="0"/>
    <s v="OFF-PA-10001295"/>
    <x v="0"/>
    <x v="5"/>
    <s v="Computer Printout Paper with Letter-Trim Perforations"/>
    <x v="356"/>
    <n v="5"/>
    <n v="0"/>
    <n v="45.53"/>
    <s v="Chuck Magee"/>
    <s v="No"/>
    <n v="49.32"/>
    <n v="18.9699996948242"/>
    <x v="2"/>
    <x v="10"/>
  </r>
  <r>
    <s v="CA-2016-109869"/>
    <x v="141"/>
    <s v="4/29/2016"/>
    <s v="Standard Class"/>
    <x v="1"/>
    <x v="0"/>
    <s v="Phoenix"/>
    <x v="4"/>
    <n v="85023"/>
    <x v="3"/>
    <s v="OFF-BI-10000315"/>
    <x v="0"/>
    <x v="1"/>
    <s v="Poly Designer Cover &amp; Back"/>
    <x v="357"/>
    <n v="5"/>
    <n v="0.7"/>
    <n v="-20.89"/>
    <s v="Anna Andreadi"/>
    <s v="No"/>
    <n v="49.379997000000003"/>
    <n v="18.993332426018199"/>
    <x v="0"/>
    <x v="9"/>
  </r>
  <r>
    <s v="CA-2016-145583"/>
    <x v="5"/>
    <s v="10/19/2016"/>
    <s v="Standard Class"/>
    <x v="0"/>
    <x v="0"/>
    <s v="Roseville"/>
    <x v="5"/>
    <n v="95661"/>
    <x v="3"/>
    <s v="OFF-BI-10004781"/>
    <x v="0"/>
    <x v="1"/>
    <s v="GBC Wire Binding Strips"/>
    <x v="358"/>
    <n v="3"/>
    <n v="0.2"/>
    <n v="26.66"/>
    <s v="Anna Andreadi"/>
    <s v="No"/>
    <n v="49.52"/>
    <n v="31.741666912070102"/>
    <x v="0"/>
    <x v="1"/>
  </r>
  <r>
    <s v="CA-2017-111556"/>
    <x v="162"/>
    <s v="11/22/2017"/>
    <s v="First Class"/>
    <x v="0"/>
    <x v="0"/>
    <s v="New York City"/>
    <x v="0"/>
    <n v="10035"/>
    <x v="0"/>
    <s v="OFF-AR-10004602"/>
    <x v="0"/>
    <x v="0"/>
    <s v="Boston KS Multi-Size Manual Pencil Sharpener"/>
    <x v="359"/>
    <n v="3"/>
    <n v="0"/>
    <n v="19.309999999999999"/>
    <s v="Chuck Magee"/>
    <s v="No"/>
    <n v="49.660004000000001"/>
    <n v="22.990000406901"/>
    <x v="1"/>
    <x v="8"/>
  </r>
  <r>
    <s v="US-2016-144057"/>
    <x v="183"/>
    <s v="5/13/2016"/>
    <s v="Standard Class"/>
    <x v="2"/>
    <x v="0"/>
    <s v="Austin"/>
    <x v="16"/>
    <n v="78745"/>
    <x v="2"/>
    <s v="OFF-PA-10004327"/>
    <x v="0"/>
    <x v="5"/>
    <s v="Xerox 1911"/>
    <x v="360"/>
    <n v="2"/>
    <n v="0.2"/>
    <n v="26.82"/>
    <s v="Kelly Williams"/>
    <s v="No"/>
    <n v="49.82"/>
    <n v="47.899999796971599"/>
    <x v="0"/>
    <x v="3"/>
  </r>
  <r>
    <s v="CA-2016-151372"/>
    <x v="11"/>
    <d v="2016-06-09T00:00:00"/>
    <s v="First Class"/>
    <x v="0"/>
    <x v="0"/>
    <s v="Redondo Beach"/>
    <x v="5"/>
    <n v="90278"/>
    <x v="3"/>
    <s v="OFF-PA-10004381"/>
    <x v="0"/>
    <x v="5"/>
    <s v="14-7/8 x 11 Blue Bar Computer Printout Paper"/>
    <x v="361"/>
    <n v="2"/>
    <n v="0"/>
    <n v="46.12"/>
    <s v="Anna Andreadi"/>
    <s v="No"/>
    <n v="49.960003"/>
    <n v="48.040000915527301"/>
    <x v="0"/>
    <x v="6"/>
  </r>
  <r>
    <s v="US-2017-103247"/>
    <x v="46"/>
    <d v="2017-08-10T00:00:00"/>
    <s v="Second Class"/>
    <x v="1"/>
    <x v="0"/>
    <s v="New York City"/>
    <x v="0"/>
    <n v="10011"/>
    <x v="0"/>
    <s v="OFF-BI-10004492"/>
    <x v="0"/>
    <x v="1"/>
    <s v="Tuf-Vin Binders"/>
    <x v="362"/>
    <n v="3"/>
    <n v="0.2"/>
    <n v="25.58"/>
    <s v="Chuck Magee"/>
    <s v="No"/>
    <n v="50.21"/>
    <n v="31.5791671657779"/>
    <x v="1"/>
    <x v="6"/>
  </r>
  <r>
    <s v="CA-2017-142888"/>
    <x v="31"/>
    <s v="11/25/2017"/>
    <s v="Standard Class"/>
    <x v="0"/>
    <x v="0"/>
    <s v="Spokane"/>
    <x v="10"/>
    <n v="99207"/>
    <x v="3"/>
    <s v="FUR-TA-10004767"/>
    <x v="1"/>
    <x v="12"/>
    <s v="Safco Drafting Table"/>
    <x v="363"/>
    <n v="1"/>
    <n v="0"/>
    <n v="20.58"/>
    <s v="Anna Andreadi"/>
    <s v="No"/>
    <n v="50.4"/>
    <n v="70.980003356933594"/>
    <x v="1"/>
    <x v="8"/>
  </r>
  <r>
    <s v="CA-2017-100111"/>
    <x v="10"/>
    <s v="9/26/2017"/>
    <s v="Standard Class"/>
    <x v="0"/>
    <x v="0"/>
    <s v="New York City"/>
    <x v="0"/>
    <n v="10035"/>
    <x v="0"/>
    <s v="TEC-AC-10001465"/>
    <x v="2"/>
    <x v="10"/>
    <s v="SanDisk Cruzer 64 GB USB Flash Drive"/>
    <x v="364"/>
    <n v="2"/>
    <n v="0"/>
    <n v="21.79"/>
    <s v="Chuck Magee"/>
    <s v="No"/>
    <n v="50.85"/>
    <n v="36.319999694824197"/>
    <x v="1"/>
    <x v="3"/>
  </r>
  <r>
    <s v="US-2014-164406"/>
    <x v="114"/>
    <s v="8/19/2014"/>
    <s v="Standard Class"/>
    <x v="0"/>
    <x v="0"/>
    <s v="San Francisco"/>
    <x v="5"/>
    <n v="94122"/>
    <x v="3"/>
    <s v="OFF-PA-10000167"/>
    <x v="0"/>
    <x v="5"/>
    <s v="Xerox 1925"/>
    <x v="365"/>
    <n v="3"/>
    <n v="0"/>
    <n v="41.82"/>
    <s v="Anna Andreadi"/>
    <s v="No"/>
    <n v="51.120002999999997"/>
    <n v="30.980000813802"/>
    <x v="3"/>
    <x v="4"/>
  </r>
  <r>
    <s v="CA-2015-123568"/>
    <x v="44"/>
    <s v="11/14/2015"/>
    <s v="Standard Class"/>
    <x v="0"/>
    <x v="0"/>
    <s v="West Jordan"/>
    <x v="17"/>
    <n v="84084"/>
    <x v="3"/>
    <s v="OFF-PA-10001125"/>
    <x v="0"/>
    <x v="5"/>
    <s v="Xerox 1988"/>
    <x v="365"/>
    <n v="3"/>
    <n v="0"/>
    <n v="41.82"/>
    <s v="Anna Andreadi"/>
    <s v="No"/>
    <n v="51.120002999999997"/>
    <n v="30.980000813802"/>
    <x v="2"/>
    <x v="4"/>
  </r>
  <r>
    <s v="US-2017-105046"/>
    <x v="108"/>
    <s v="7/23/2017"/>
    <s v="Standard Class"/>
    <x v="1"/>
    <x v="0"/>
    <s v="Rome"/>
    <x v="0"/>
    <n v="13440"/>
    <x v="0"/>
    <s v="OFF-PA-10004353"/>
    <x v="0"/>
    <x v="5"/>
    <s v="Southworth 25% Cotton Premium Laser Paper and Envelopes"/>
    <x v="366"/>
    <n v="5"/>
    <n v="0"/>
    <n v="47.95"/>
    <s v="Chuck Magee"/>
    <s v="No"/>
    <n v="51.95"/>
    <n v="19.9800003051757"/>
    <x v="1"/>
    <x v="7"/>
  </r>
  <r>
    <s v="CA-2014-109918"/>
    <x v="109"/>
    <d v="2014-12-09T00:00:00"/>
    <s v="Second Class"/>
    <x v="2"/>
    <x v="0"/>
    <s v="Santa Clara"/>
    <x v="5"/>
    <n v="95051"/>
    <x v="3"/>
    <s v="OFF-BI-10004308"/>
    <x v="0"/>
    <x v="1"/>
    <s v="Avery Legal 4-Ring Binder"/>
    <x v="367"/>
    <n v="5"/>
    <n v="0.2"/>
    <n v="31.47"/>
    <s v="Anna Andreadi"/>
    <s v="No"/>
    <n v="52.449997000000003"/>
    <n v="20.979999620392899"/>
    <x v="3"/>
    <x v="7"/>
  </r>
  <r>
    <s v="CA-2014-156349"/>
    <x v="201"/>
    <s v="5/30/2014"/>
    <s v="Standard Class"/>
    <x v="2"/>
    <x v="0"/>
    <s v="Los Angeles"/>
    <x v="5"/>
    <n v="90008"/>
    <x v="3"/>
    <s v="TEC-PH-10002726"/>
    <x v="2"/>
    <x v="7"/>
    <s v="netTALK DUO VoIP Telephone Service"/>
    <x v="368"/>
    <n v="2"/>
    <n v="0.2"/>
    <n v="31.49"/>
    <s v="Anna Andreadi"/>
    <s v="No"/>
    <n v="52.490004999999996"/>
    <n v="52.487502293614597"/>
    <x v="3"/>
    <x v="6"/>
  </r>
  <r>
    <s v="CA-2015-169397"/>
    <x v="26"/>
    <s v="12/27/2015"/>
    <s v="First Class"/>
    <x v="0"/>
    <x v="0"/>
    <s v="Dublin"/>
    <x v="9"/>
    <n v="43017"/>
    <x v="0"/>
    <s v="FUR-FU-10000087"/>
    <x v="1"/>
    <x v="2"/>
    <s v="Executive Impressions 14&quot; Two-Color Numerals Wall Clock"/>
    <x v="369"/>
    <n v="4"/>
    <n v="0.2"/>
    <n v="19.079999999999998"/>
    <s v="Chuck Magee"/>
    <s v="No"/>
    <n v="53.619995000000003"/>
    <n v="22.718749130959601"/>
    <x v="2"/>
    <x v="5"/>
  </r>
  <r>
    <s v="CA-2014-151162"/>
    <x v="115"/>
    <d v="2014-09-12T00:00:00"/>
    <s v="Standard Class"/>
    <x v="2"/>
    <x v="0"/>
    <s v="Columbus"/>
    <x v="9"/>
    <n v="43229"/>
    <x v="0"/>
    <s v="OFF-BI-10003719"/>
    <x v="0"/>
    <x v="1"/>
    <s v="Large Capacity Hanging Post Binders"/>
    <x v="370"/>
    <n v="4"/>
    <n v="0.7"/>
    <n v="-23.95"/>
    <s v="Chuck Magee"/>
    <s v="No"/>
    <n v="53.89"/>
    <n v="24.949999453624098"/>
    <x v="3"/>
    <x v="6"/>
  </r>
  <r>
    <s v="CA-2014-141726"/>
    <x v="49"/>
    <s v="7/22/2014"/>
    <s v="First Class"/>
    <x v="0"/>
    <x v="0"/>
    <s v="San Diego"/>
    <x v="5"/>
    <n v="92105"/>
    <x v="3"/>
    <s v="OFF-PA-10000418"/>
    <x v="0"/>
    <x v="5"/>
    <s v="Xerox 189"/>
    <x v="371"/>
    <n v="1"/>
    <n v="0"/>
    <n v="50.33"/>
    <s v="Anna Andreadi"/>
    <s v="No"/>
    <n v="54.519996999999996"/>
    <n v="104.84999847412099"/>
    <x v="3"/>
    <x v="7"/>
  </r>
  <r>
    <s v="CA-2017-156958"/>
    <x v="54"/>
    <d v="2017-06-12T00:00:00"/>
    <s v="First Class"/>
    <x v="1"/>
    <x v="0"/>
    <s v="Seattle"/>
    <x v="10"/>
    <n v="98115"/>
    <x v="3"/>
    <s v="OFF-BI-10001524"/>
    <x v="0"/>
    <x v="1"/>
    <s v="GBC Premium Transparent Covers with Diagonal Lined Pattern"/>
    <x v="367"/>
    <n v="5"/>
    <n v="0.2"/>
    <n v="29.37"/>
    <s v="Anna Andreadi"/>
    <s v="No"/>
    <n v="54.549995000000003"/>
    <n v="20.979999620392899"/>
    <x v="1"/>
    <x v="6"/>
  </r>
  <r>
    <s v="CA-2017-168193"/>
    <x v="129"/>
    <d v="2017-11-03T00:00:00"/>
    <s v="Second Class"/>
    <x v="0"/>
    <x v="0"/>
    <s v="New York City"/>
    <x v="0"/>
    <n v="10011"/>
    <x v="0"/>
    <s v="FUR-FU-10002554"/>
    <x v="1"/>
    <x v="2"/>
    <s v="Westinghouse Floor Lamp with Metal Mesh Shade, Black"/>
    <x v="372"/>
    <n v="3"/>
    <n v="0"/>
    <n v="16.55"/>
    <s v="Chuck Magee"/>
    <s v="No"/>
    <n v="55.420001999999997"/>
    <n v="23.990000406901"/>
    <x v="1"/>
    <x v="0"/>
  </r>
  <r>
    <s v="CA-2014-135699"/>
    <x v="70"/>
    <s v="8/29/2014"/>
    <s v="Same Day"/>
    <x v="2"/>
    <x v="0"/>
    <s v="San Francisco"/>
    <x v="5"/>
    <n v="94110"/>
    <x v="3"/>
    <s v="OFF-PA-10004475"/>
    <x v="0"/>
    <x v="5"/>
    <s v="Xerox 1940"/>
    <x v="373"/>
    <n v="2"/>
    <n v="0"/>
    <n v="53.86"/>
    <s v="Anna Andreadi"/>
    <s v="No"/>
    <n v="56.059998"/>
    <n v="54.959999084472599"/>
    <x v="3"/>
    <x v="4"/>
  </r>
  <r>
    <s v="CA-2016-116547"/>
    <x v="195"/>
    <s v="1/17/2016"/>
    <s v="Standard Class"/>
    <x v="2"/>
    <x v="0"/>
    <s v="Seattle"/>
    <x v="10"/>
    <n v="98115"/>
    <x v="3"/>
    <s v="TEC-AC-10002335"/>
    <x v="2"/>
    <x v="10"/>
    <s v="Logitech Media Keyboard K200"/>
    <x v="374"/>
    <n v="2"/>
    <n v="0"/>
    <n v="13.3"/>
    <s v="Anna Andreadi"/>
    <s v="No"/>
    <n v="56.680003999999997"/>
    <n v="34.990001678466797"/>
    <x v="0"/>
    <x v="1"/>
  </r>
  <r>
    <s v="US-2014-138758"/>
    <x v="202"/>
    <d v="2014-11-07T00:00:00"/>
    <s v="Standard Class"/>
    <x v="0"/>
    <x v="0"/>
    <s v="Philadelphia"/>
    <x v="12"/>
    <n v="19120"/>
    <x v="0"/>
    <s v="FUR-FU-10003039"/>
    <x v="1"/>
    <x v="2"/>
    <s v="Howard Miller 11-1/2&quot; Diameter Grantwood Wall Clock"/>
    <x v="375"/>
    <n v="2"/>
    <n v="0.2"/>
    <n v="12.08"/>
    <s v="Chuck Magee"/>
    <s v="No"/>
    <n v="56.93"/>
    <n v="43.131251495820401"/>
    <x v="3"/>
    <x v="7"/>
  </r>
  <r>
    <s v="CA-2017-152660"/>
    <x v="203"/>
    <d v="2017-09-12T00:00:00"/>
    <s v="Standard Class"/>
    <x v="0"/>
    <x v="0"/>
    <s v="Chicago"/>
    <x v="7"/>
    <n v="60610"/>
    <x v="2"/>
    <s v="OFF-ST-10000532"/>
    <x v="0"/>
    <x v="11"/>
    <s v="Advantus Rolling Drawer Organizers"/>
    <x v="376"/>
    <n v="2"/>
    <n v="0.2"/>
    <n v="4.62"/>
    <s v="Kelly Williams"/>
    <s v="No"/>
    <n v="56.95"/>
    <n v="38.481249952618903"/>
    <x v="1"/>
    <x v="9"/>
  </r>
  <r>
    <s v="CA-2016-133368"/>
    <x v="204"/>
    <s v="1/20/2016"/>
    <s v="Standard Class"/>
    <x v="0"/>
    <x v="0"/>
    <s v="Concord"/>
    <x v="27"/>
    <n v="28027"/>
    <x v="1"/>
    <s v="OFF-PA-10004039"/>
    <x v="0"/>
    <x v="5"/>
    <s v="Xerox 1882"/>
    <x v="377"/>
    <n v="2"/>
    <n v="0.2"/>
    <n v="32.47"/>
    <s v="Cassandra Brandow"/>
    <s v="No"/>
    <n v="57.1"/>
    <n v="55.981250017811497"/>
    <x v="0"/>
    <x v="11"/>
  </r>
  <r>
    <s v="CA-2016-159345"/>
    <x v="0"/>
    <s v="6/22/2016"/>
    <s v="Standard Class"/>
    <x v="0"/>
    <x v="0"/>
    <s v="San Diego"/>
    <x v="5"/>
    <n v="92024"/>
    <x v="3"/>
    <s v="OFF-PA-10000806"/>
    <x v="0"/>
    <x v="5"/>
    <s v="Xerox 1934"/>
    <x v="378"/>
    <n v="2"/>
    <n v="0"/>
    <n v="54.86"/>
    <s v="Anna Andreadi"/>
    <s v="No"/>
    <n v="57.1"/>
    <n v="55.9799995422363"/>
    <x v="0"/>
    <x v="0"/>
  </r>
  <r>
    <s v="US-2015-137008"/>
    <x v="172"/>
    <d v="2015-08-10T00:00:00"/>
    <s v="Standard Class"/>
    <x v="2"/>
    <x v="0"/>
    <s v="Lakewood"/>
    <x v="31"/>
    <n v="8701"/>
    <x v="0"/>
    <s v="TEC-AC-10000892"/>
    <x v="2"/>
    <x v="10"/>
    <s v="NETGEAR N750 Dual Band Wi-Fi Gigabit Router"/>
    <x v="379"/>
    <n v="1"/>
    <n v="0"/>
    <n v="32.4"/>
    <s v="Chuck Magee"/>
    <s v="No"/>
    <n v="57.6"/>
    <n v="90"/>
    <x v="2"/>
    <x v="10"/>
  </r>
  <r>
    <s v="CA-2015-132374"/>
    <x v="205"/>
    <s v="2/24/2015"/>
    <s v="Second Class"/>
    <x v="1"/>
    <x v="0"/>
    <s v="Sterling Heights"/>
    <x v="20"/>
    <n v="48310"/>
    <x v="2"/>
    <s v="OFF-AR-10001615"/>
    <x v="0"/>
    <x v="0"/>
    <s v="Newell 34"/>
    <x v="380"/>
    <n v="4"/>
    <n v="0"/>
    <n v="20.63"/>
    <s v="Kelly Williams"/>
    <s v="No"/>
    <n v="58.730003000000004"/>
    <n v="19.840000152587798"/>
    <x v="2"/>
    <x v="10"/>
  </r>
  <r>
    <s v="CA-2016-165330"/>
    <x v="25"/>
    <d v="2016-11-12T00:00:00"/>
    <s v="Same Day"/>
    <x v="0"/>
    <x v="0"/>
    <s v="Anaheim"/>
    <x v="5"/>
    <n v="92804"/>
    <x v="3"/>
    <s v="OFF-AP-10001469"/>
    <x v="0"/>
    <x v="4"/>
    <s v="Fellowes 8 Outlet Superior Workstation Surge Protector"/>
    <x v="381"/>
    <n v="2"/>
    <n v="0"/>
    <n v="24.19"/>
    <s v="Anna Andreadi"/>
    <s v="No"/>
    <n v="59.229996"/>
    <n v="41.709999084472599"/>
    <x v="0"/>
    <x v="8"/>
  </r>
  <r>
    <s v="CA-2017-161956"/>
    <x v="125"/>
    <s v="8/29/2017"/>
    <s v="Second Class"/>
    <x v="2"/>
    <x v="0"/>
    <s v="Inglewood"/>
    <x v="5"/>
    <n v="90301"/>
    <x v="3"/>
    <s v="OFF-PA-10001289"/>
    <x v="0"/>
    <x v="5"/>
    <s v="White Computer Printout Paper by Universal"/>
    <x v="382"/>
    <n v="3"/>
    <n v="0"/>
    <n v="56.98"/>
    <s v="Anna Andreadi"/>
    <s v="No"/>
    <n v="59.3"/>
    <n v="38.759999593098897"/>
    <x v="1"/>
    <x v="4"/>
  </r>
  <r>
    <s v="CA-2017-117212"/>
    <x v="116"/>
    <s v="2/28/2017"/>
    <s v="Second Class"/>
    <x v="1"/>
    <x v="0"/>
    <s v="Los Angeles"/>
    <x v="5"/>
    <n v="90036"/>
    <x v="3"/>
    <s v="OFF-AP-10004532"/>
    <x v="0"/>
    <x v="4"/>
    <s v="Kensington 6 Outlet Guardian Standard Surge Protector"/>
    <x v="383"/>
    <n v="4"/>
    <n v="0"/>
    <n v="22.12"/>
    <s v="Anna Andreadi"/>
    <s v="No"/>
    <n v="59.799995000000003"/>
    <n v="20.4799995422363"/>
    <x v="1"/>
    <x v="10"/>
  </r>
  <r>
    <s v="CA-2015-135580"/>
    <x v="191"/>
    <d v="2016-03-01T00:00:00"/>
    <s v="Standard Class"/>
    <x v="0"/>
    <x v="0"/>
    <s v="Los Angeles"/>
    <x v="5"/>
    <n v="90049"/>
    <x v="3"/>
    <s v="OFF-ST-10000798"/>
    <x v="0"/>
    <x v="11"/>
    <s v="2300 Heavy-Duty Transfer File Systems by Perma"/>
    <x v="384"/>
    <n v="3"/>
    <n v="0"/>
    <n v="14.24"/>
    <s v="Anna Andreadi"/>
    <s v="No"/>
    <n v="60.700004999999997"/>
    <n v="24.980000813802"/>
    <x v="2"/>
    <x v="5"/>
  </r>
  <r>
    <s v="US-2017-103828"/>
    <x v="159"/>
    <s v="8/13/2017"/>
    <s v="Same Day"/>
    <x v="0"/>
    <x v="0"/>
    <s v="San Francisco"/>
    <x v="5"/>
    <n v="94122"/>
    <x v="3"/>
    <s v="OFF-AP-10004249"/>
    <x v="0"/>
    <x v="4"/>
    <s v="Staple holder"/>
    <x v="385"/>
    <n v="7"/>
    <n v="0"/>
    <n v="22.62"/>
    <s v="Anna Andreadi"/>
    <s v="No"/>
    <n v="61.17"/>
    <n v="11.9700001307896"/>
    <x v="1"/>
    <x v="4"/>
  </r>
  <r>
    <s v="CA-2017-119284"/>
    <x v="157"/>
    <s v="6/20/2017"/>
    <s v="Standard Class"/>
    <x v="2"/>
    <x v="0"/>
    <s v="Nashville"/>
    <x v="15"/>
    <n v="37211"/>
    <x v="1"/>
    <s v="OFF-PA-10000312"/>
    <x v="0"/>
    <x v="5"/>
    <s v="Xerox 1955"/>
    <x v="386"/>
    <n v="5"/>
    <n v="0.2"/>
    <n v="29.69"/>
    <s v="Cassandra Brandow"/>
    <s v="No"/>
    <n v="61.67"/>
    <n v="22.8400002376735"/>
    <x v="1"/>
    <x v="0"/>
  </r>
  <r>
    <s v="CA-2016-130477"/>
    <x v="65"/>
    <d v="2016-12-04T00:00:00"/>
    <s v="Standard Class"/>
    <x v="0"/>
    <x v="0"/>
    <s v="Los Angeles"/>
    <x v="5"/>
    <n v="90032"/>
    <x v="3"/>
    <s v="OFF-ST-10002583"/>
    <x v="0"/>
    <x v="11"/>
    <s v="Fellowes Neat Ideas Storage Cubes"/>
    <x v="334"/>
    <n v="2"/>
    <n v="0"/>
    <n v="2.6"/>
    <s v="Anna Andreadi"/>
    <s v="No"/>
    <n v="62.36"/>
    <n v="32.4799995422363"/>
    <x v="0"/>
    <x v="4"/>
  </r>
  <r>
    <s v="CA-2017-140585"/>
    <x v="175"/>
    <s v="12/23/2017"/>
    <s v="Second Class"/>
    <x v="0"/>
    <x v="0"/>
    <s v="Encinitas"/>
    <x v="5"/>
    <n v="92024"/>
    <x v="3"/>
    <s v="TEC-AC-10003610"/>
    <x v="2"/>
    <x v="10"/>
    <s v="Logitechï¿½Illuminated - Keyboard"/>
    <x v="387"/>
    <n v="2"/>
    <n v="0"/>
    <n v="57.59"/>
    <s v="Anna Andreadi"/>
    <s v="No"/>
    <n v="62.390003"/>
    <n v="59.990001678466797"/>
    <x v="1"/>
    <x v="5"/>
  </r>
  <r>
    <s v="CA-2017-136651"/>
    <x v="81"/>
    <s v="4/25/2017"/>
    <s v="Second Class"/>
    <x v="0"/>
    <x v="0"/>
    <s v="Pasadena"/>
    <x v="5"/>
    <n v="91104"/>
    <x v="3"/>
    <s v="OFF-BI-10003638"/>
    <x v="0"/>
    <x v="1"/>
    <s v="GBC Durable Plastic Covers"/>
    <x v="388"/>
    <n v="6"/>
    <n v="0.2"/>
    <n v="30.19"/>
    <s v="Anna Andreadi"/>
    <s v="No"/>
    <n v="62.689995000000003"/>
    <n v="19.349999499879701"/>
    <x v="1"/>
    <x v="9"/>
  </r>
  <r>
    <s v="CA-2016-145982"/>
    <x v="55"/>
    <d v="2016-01-09T00:00:00"/>
    <s v="Second Class"/>
    <x v="0"/>
    <x v="0"/>
    <s v="Quincy"/>
    <x v="14"/>
    <n v="2169"/>
    <x v="0"/>
    <s v="OFF-PA-10000675"/>
    <x v="0"/>
    <x v="5"/>
    <s v="Xerox 1919"/>
    <x v="389"/>
    <n v="3"/>
    <n v="0"/>
    <n v="60.26"/>
    <s v="Chuck Magee"/>
    <s v="No"/>
    <n v="62.710003"/>
    <n v="40.990000406900997"/>
    <x v="0"/>
    <x v="4"/>
  </r>
  <r>
    <s v="CA-2014-151162"/>
    <x v="115"/>
    <d v="2014-09-12T00:00:00"/>
    <s v="Standard Class"/>
    <x v="2"/>
    <x v="0"/>
    <s v="Columbus"/>
    <x v="9"/>
    <n v="43229"/>
    <x v="0"/>
    <s v="OFF-PA-10001033"/>
    <x v="0"/>
    <x v="5"/>
    <s v="Xerox 1893"/>
    <x v="390"/>
    <n v="3"/>
    <n v="0.2"/>
    <n v="35.659999999999997"/>
    <s v="Chuck Magee"/>
    <s v="No"/>
    <n v="62.719996999999999"/>
    <n v="40.991665674963301"/>
    <x v="3"/>
    <x v="6"/>
  </r>
  <r>
    <s v="US-2015-126214"/>
    <x v="206"/>
    <s v="12/24/2015"/>
    <s v="Second Class"/>
    <x v="0"/>
    <x v="0"/>
    <s v="Seattle"/>
    <x v="10"/>
    <n v="98103"/>
    <x v="3"/>
    <s v="TEC-AC-10003198"/>
    <x v="2"/>
    <x v="10"/>
    <s v="Enermax Acrylux Wireless Keyboard"/>
    <x v="391"/>
    <n v="1"/>
    <n v="0"/>
    <n v="36.85"/>
    <s v="Anna Andreadi"/>
    <s v="No"/>
    <n v="62.75"/>
    <n v="99.599998474121094"/>
    <x v="2"/>
    <x v="5"/>
  </r>
  <r>
    <s v="CA-2017-166093"/>
    <x v="41"/>
    <s v="8/24/2017"/>
    <s v="Standard Class"/>
    <x v="2"/>
    <x v="0"/>
    <s v="Brentwood"/>
    <x v="5"/>
    <n v="94513"/>
    <x v="3"/>
    <s v="TEC-PH-10002564"/>
    <x v="2"/>
    <x v="7"/>
    <s v="OtterBox Defender Series Case - Samsung Galaxy S4"/>
    <x v="392"/>
    <n v="3"/>
    <n v="0.2"/>
    <n v="9"/>
    <s v="Anna Andreadi"/>
    <s v="No"/>
    <n v="62.980003000000004"/>
    <n v="29.991668177116601"/>
    <x v="1"/>
    <x v="4"/>
  </r>
  <r>
    <s v="CA-2015-123568"/>
    <x v="44"/>
    <s v="11/14/2015"/>
    <s v="Standard Class"/>
    <x v="0"/>
    <x v="0"/>
    <s v="West Jordan"/>
    <x v="17"/>
    <n v="84084"/>
    <x v="3"/>
    <s v="OFF-BI-10001510"/>
    <x v="0"/>
    <x v="1"/>
    <s v="Deluxe Heavy-Duty Vinyl Round Ring Binder"/>
    <x v="393"/>
    <n v="5"/>
    <n v="0.2"/>
    <n v="28.65"/>
    <s v="Anna Andreadi"/>
    <s v="No"/>
    <n v="63.03"/>
    <n v="22.920000161677599"/>
    <x v="2"/>
    <x v="4"/>
  </r>
  <r>
    <s v="CA-2016-126732"/>
    <x v="42"/>
    <d v="2016-06-09T00:00:00"/>
    <s v="Standard Class"/>
    <x v="0"/>
    <x v="0"/>
    <s v="Los Angeles"/>
    <x v="5"/>
    <n v="90036"/>
    <x v="3"/>
    <s v="FUR-FU-10001889"/>
    <x v="1"/>
    <x v="2"/>
    <s v="Ultra Door Pull Handle"/>
    <x v="394"/>
    <n v="9"/>
    <n v="0"/>
    <n v="31.24"/>
    <s v="Anna Andreadi"/>
    <s v="No"/>
    <n v="63.440002"/>
    <n v="10.520000033908399"/>
    <x v="0"/>
    <x v="10"/>
  </r>
  <r>
    <s v="CA-2016-138282"/>
    <x v="207"/>
    <s v="5/23/2016"/>
    <s v="Standard Class"/>
    <x v="2"/>
    <x v="0"/>
    <s v="Los Angeles"/>
    <x v="5"/>
    <n v="90008"/>
    <x v="3"/>
    <s v="OFF-AP-10001366"/>
    <x v="0"/>
    <x v="4"/>
    <s v="Staple holder"/>
    <x v="395"/>
    <n v="8"/>
    <n v="0"/>
    <n v="23.72"/>
    <s v="Anna Andreadi"/>
    <s v="No"/>
    <n v="64.119995000000003"/>
    <n v="10.9799995422363"/>
    <x v="0"/>
    <x v="6"/>
  </r>
  <r>
    <s v="CA-2017-122007"/>
    <x v="99"/>
    <s v="3/20/2017"/>
    <s v="Second Class"/>
    <x v="2"/>
    <x v="0"/>
    <s v="Los Angeles"/>
    <x v="5"/>
    <n v="90032"/>
    <x v="3"/>
    <s v="OFF-AP-10000358"/>
    <x v="0"/>
    <x v="4"/>
    <s v="Fellowes Basic Home/Office Series Surge Protectors"/>
    <x v="396"/>
    <n v="7"/>
    <n v="0"/>
    <n v="26.35"/>
    <s v="Anna Andreadi"/>
    <s v="No"/>
    <n v="64.510000000000005"/>
    <n v="12.980000087193"/>
    <x v="1"/>
    <x v="2"/>
  </r>
  <r>
    <s v="CA-2016-162138"/>
    <x v="208"/>
    <s v="4/27/2016"/>
    <s v="Standard Class"/>
    <x v="2"/>
    <x v="0"/>
    <s v="Hesperia"/>
    <x v="5"/>
    <n v="92345"/>
    <x v="3"/>
    <s v="TEC-AC-10001908"/>
    <x v="2"/>
    <x v="10"/>
    <s v="Logitech Wireless Headset h800"/>
    <x v="397"/>
    <n v="1"/>
    <n v="0"/>
    <n v="35"/>
    <s v="Anna Andreadi"/>
    <s v="No"/>
    <n v="64.989999999999995"/>
    <n v="99.989997863769503"/>
    <x v="0"/>
    <x v="9"/>
  </r>
  <r>
    <s v="CA-2016-109806"/>
    <x v="23"/>
    <s v="9/22/2016"/>
    <s v="Standard Class"/>
    <x v="2"/>
    <x v="0"/>
    <s v="Los Angeles"/>
    <x v="5"/>
    <n v="90036"/>
    <x v="3"/>
    <s v="TEC-PH-10004093"/>
    <x v="2"/>
    <x v="7"/>
    <s v="Panasonic Kx-TS550"/>
    <x v="398"/>
    <n v="2"/>
    <n v="0.2"/>
    <n v="8.2799999999999994"/>
    <s v="Anna Andreadi"/>
    <s v="No"/>
    <n v="65.3"/>
    <n v="45.9875013157259"/>
    <x v="0"/>
    <x v="3"/>
  </r>
  <r>
    <s v="US-2016-152051"/>
    <x v="209"/>
    <s v="6/29/2016"/>
    <s v="Standard Class"/>
    <x v="2"/>
    <x v="0"/>
    <s v="York"/>
    <x v="12"/>
    <n v="17403"/>
    <x v="0"/>
    <s v="OFF-BI-10004781"/>
    <x v="0"/>
    <x v="1"/>
    <s v="GBC Wire Binding Strips"/>
    <x v="399"/>
    <n v="4"/>
    <n v="0.7"/>
    <n v="-27.93"/>
    <s v="Chuck Magee"/>
    <s v="No"/>
    <n v="66.020004"/>
    <n v="31.741665532522699"/>
    <x v="0"/>
    <x v="0"/>
  </r>
  <r>
    <s v="CA-2016-150077"/>
    <x v="210"/>
    <d v="2016-10-02T00:00:00"/>
    <s v="Standard Class"/>
    <x v="0"/>
    <x v="0"/>
    <s v="Rockville"/>
    <x v="8"/>
    <n v="20852"/>
    <x v="0"/>
    <s v="TEC-PH-10002890"/>
    <x v="2"/>
    <x v="7"/>
    <s v="AT&amp;T 17929 Lendline Telephone"/>
    <x v="400"/>
    <n v="2"/>
    <n v="0"/>
    <n v="23.52"/>
    <s v="Chuck Magee"/>
    <s v="No"/>
    <n v="66.960009999999997"/>
    <n v="45.240001678466797"/>
    <x v="0"/>
    <x v="9"/>
  </r>
  <r>
    <s v="US-2016-157490"/>
    <x v="131"/>
    <d v="2016-07-10T00:00:00"/>
    <s v="First Class"/>
    <x v="1"/>
    <x v="0"/>
    <s v="Pueblo"/>
    <x v="6"/>
    <n v="81001"/>
    <x v="3"/>
    <s v="TEC-AC-10001553"/>
    <x v="2"/>
    <x v="10"/>
    <s v="Memorex 25GB 6X Branded Blu-Ray Recordable Disc, 15/Pack"/>
    <x v="401"/>
    <n v="5"/>
    <n v="0.2"/>
    <n v="0.85"/>
    <s v="Anna Andreadi"/>
    <s v="No"/>
    <n v="67.11"/>
    <n v="16.989999834410799"/>
    <x v="0"/>
    <x v="0"/>
  </r>
  <r>
    <s v="CA-2015-146255"/>
    <x v="138"/>
    <d v="2015-10-03T00:00:00"/>
    <s v="First Class"/>
    <x v="1"/>
    <x v="0"/>
    <s v="Newark"/>
    <x v="24"/>
    <n v="19711"/>
    <x v="0"/>
    <s v="TEC-AC-10004469"/>
    <x v="2"/>
    <x v="10"/>
    <s v="Microsoft Sculpt Comfort Mouse"/>
    <x v="402"/>
    <n v="3"/>
    <n v="0"/>
    <n v="52.73"/>
    <s v="Chuck Magee"/>
    <s v="No"/>
    <n v="67.119995000000003"/>
    <n v="39.949999491373603"/>
    <x v="2"/>
    <x v="7"/>
  </r>
  <r>
    <s v="US-2017-118087"/>
    <x v="18"/>
    <s v="9/13/2017"/>
    <s v="Standard Class"/>
    <x v="2"/>
    <x v="0"/>
    <s v="Philadelphia"/>
    <x v="12"/>
    <n v="19134"/>
    <x v="0"/>
    <s v="TEC-AC-10004469"/>
    <x v="2"/>
    <x v="10"/>
    <s v="Microsoft Sculpt Comfort Mouse"/>
    <x v="403"/>
    <n v="3"/>
    <n v="0.2"/>
    <n v="28.76"/>
    <s v="Chuck Magee"/>
    <s v="No"/>
    <n v="67.119995000000003"/>
    <n v="39.9499990044161"/>
    <x v="1"/>
    <x v="3"/>
  </r>
  <r>
    <s v="CA-2017-107825"/>
    <x v="17"/>
    <s v="11/18/2017"/>
    <s v="Same Day"/>
    <x v="2"/>
    <x v="0"/>
    <s v="Milwaukee"/>
    <x v="11"/>
    <n v="53209"/>
    <x v="2"/>
    <s v="OFF-ST-10001321"/>
    <x v="0"/>
    <x v="11"/>
    <s v="Decoflex Hanging Personal Folder File, Blue"/>
    <x v="404"/>
    <n v="6"/>
    <n v="0"/>
    <n v="24.98"/>
    <s v="Kelly Williams"/>
    <s v="No"/>
    <n v="67.539990000000003"/>
    <n v="15.419999440511001"/>
    <x v="1"/>
    <x v="8"/>
  </r>
  <r>
    <s v="CA-2017-132346"/>
    <x v="196"/>
    <d v="2017-11-11T00:00:00"/>
    <s v="Standard Class"/>
    <x v="0"/>
    <x v="0"/>
    <s v="Newark"/>
    <x v="24"/>
    <n v="19711"/>
    <x v="0"/>
    <s v="OFF-AP-10000696"/>
    <x v="0"/>
    <x v="4"/>
    <s v="Holmes Odor Grabber"/>
    <x v="405"/>
    <n v="7"/>
    <n v="0"/>
    <n v="33.31"/>
    <s v="Chuck Magee"/>
    <s v="No"/>
    <n v="67.630004999999997"/>
    <n v="14.4200003487723"/>
    <x v="1"/>
    <x v="7"/>
  </r>
  <r>
    <s v="CA-2015-154970"/>
    <x v="211"/>
    <d v="2015-10-01T00:00:00"/>
    <s v="Standard Class"/>
    <x v="1"/>
    <x v="0"/>
    <s v="Seattle"/>
    <x v="10"/>
    <n v="98103"/>
    <x v="3"/>
    <s v="FUR-CH-10003396"/>
    <x v="1"/>
    <x v="13"/>
    <s v="Global Deluxe Steno Chair"/>
    <x v="406"/>
    <n v="1"/>
    <n v="0.2"/>
    <n v="-6.93"/>
    <s v="Anna Andreadi"/>
    <s v="No"/>
    <n v="68.510000000000005"/>
    <n v="76.975002575572503"/>
    <x v="2"/>
    <x v="6"/>
  </r>
  <r>
    <s v="CA-2017-109085"/>
    <x v="107"/>
    <s v="2/20/2017"/>
    <s v="First Class"/>
    <x v="1"/>
    <x v="0"/>
    <s v="Troy"/>
    <x v="9"/>
    <n v="45373"/>
    <x v="0"/>
    <s v="TEC-PH-10000526"/>
    <x v="2"/>
    <x v="7"/>
    <s v="Vtech CS6719"/>
    <x v="407"/>
    <n v="1"/>
    <n v="0.4"/>
    <n v="-11.52"/>
    <s v="Chuck Magee"/>
    <s v="No"/>
    <n v="69.11"/>
    <n v="95.983334541155202"/>
    <x v="1"/>
    <x v="10"/>
  </r>
  <r>
    <s v="CA-2017-119284"/>
    <x v="157"/>
    <s v="6/20/2017"/>
    <s v="Standard Class"/>
    <x v="2"/>
    <x v="0"/>
    <s v="Nashville"/>
    <x v="15"/>
    <n v="37211"/>
    <x v="1"/>
    <s v="OFF-AP-10004249"/>
    <x v="0"/>
    <x v="4"/>
    <s v="Staple holder"/>
    <x v="408"/>
    <n v="8"/>
    <n v="0.2"/>
    <n v="6.7"/>
    <s v="Cassandra Brandow"/>
    <s v="No"/>
    <n v="69.91"/>
    <n v="11.9703126399603"/>
    <x v="1"/>
    <x v="0"/>
  </r>
  <r>
    <s v="CA-2014-123498"/>
    <x v="197"/>
    <d v="2014-09-11T00:00:00"/>
    <s v="First Class"/>
    <x v="2"/>
    <x v="0"/>
    <s v="Houston"/>
    <x v="16"/>
    <n v="77041"/>
    <x v="2"/>
    <s v="OFF-BI-10000632"/>
    <x v="0"/>
    <x v="1"/>
    <s v="Satellite Sectional Post Binders"/>
    <x v="409"/>
    <n v="3"/>
    <n v="0.8"/>
    <n v="-44.28"/>
    <s v="Kelly Williams"/>
    <s v="No"/>
    <n v="70.33"/>
    <n v="43.416667982935898"/>
    <x v="3"/>
    <x v="7"/>
  </r>
  <r>
    <s v="CA-2016-157280"/>
    <x v="212"/>
    <d v="2016-07-11T00:00:00"/>
    <s v="First Class"/>
    <x v="0"/>
    <x v="0"/>
    <s v="Virginia Beach"/>
    <x v="26"/>
    <n v="23464"/>
    <x v="1"/>
    <s v="TEC-AC-10000057"/>
    <x v="2"/>
    <x v="10"/>
    <s v="Microsoft Natural Ergonomic Keyboard 4000"/>
    <x v="410"/>
    <n v="3"/>
    <n v="0"/>
    <n v="18.89"/>
    <s v="Cassandra Brandow"/>
    <s v="No"/>
    <n v="71.08"/>
    <n v="29.990000406901"/>
    <x v="0"/>
    <x v="6"/>
  </r>
  <r>
    <s v="CA-2017-137428"/>
    <x v="110"/>
    <s v="12/21/2017"/>
    <s v="Second Class"/>
    <x v="2"/>
    <x v="0"/>
    <s v="Oceanside"/>
    <x v="5"/>
    <n v="92054"/>
    <x v="3"/>
    <s v="FUR-CH-10002774"/>
    <x v="1"/>
    <x v="13"/>
    <s v="Global Deluxe Stacking Chair, Gray"/>
    <x v="411"/>
    <n v="2"/>
    <n v="0.2"/>
    <n v="9.18"/>
    <s v="Anna Andreadi"/>
    <s v="No"/>
    <n v="72.39"/>
    <n v="50.981249999185003"/>
    <x v="1"/>
    <x v="5"/>
  </r>
  <r>
    <s v="CA-2017-140186"/>
    <x v="147"/>
    <d v="2017-02-10T00:00:00"/>
    <s v="First Class"/>
    <x v="0"/>
    <x v="0"/>
    <s v="Bakersfield"/>
    <x v="5"/>
    <n v="93309"/>
    <x v="3"/>
    <s v="OFF-AP-10002578"/>
    <x v="0"/>
    <x v="4"/>
    <s v="Fellowes Premier Superior Surge Suppressor, 10-Outlet, With Phone and Remote"/>
    <x v="412"/>
    <n v="2"/>
    <n v="0"/>
    <n v="25.44"/>
    <s v="Anna Andreadi"/>
    <s v="No"/>
    <n v="72.399994000000007"/>
    <n v="48.919998168945298"/>
    <x v="1"/>
    <x v="3"/>
  </r>
  <r>
    <s v="CA-2016-109869"/>
    <x v="141"/>
    <s v="4/29/2016"/>
    <s v="Standard Class"/>
    <x v="1"/>
    <x v="0"/>
    <s v="Phoenix"/>
    <x v="4"/>
    <n v="85023"/>
    <x v="3"/>
    <s v="OFF-AP-10002578"/>
    <x v="0"/>
    <x v="4"/>
    <s v="Fellowes Premier Superior Surge Suppressor, 10-Outlet, With Phone and Remote"/>
    <x v="413"/>
    <n v="2"/>
    <n v="0.2"/>
    <n v="5.87"/>
    <s v="Anna Andreadi"/>
    <s v="No"/>
    <n v="72.399994000000007"/>
    <n v="48.918748084153002"/>
    <x v="0"/>
    <x v="9"/>
  </r>
  <r>
    <s v="CA-2017-140186"/>
    <x v="147"/>
    <d v="2017-02-10T00:00:00"/>
    <s v="First Class"/>
    <x v="0"/>
    <x v="0"/>
    <s v="Bakersfield"/>
    <x v="5"/>
    <n v="93309"/>
    <x v="3"/>
    <s v="FUR-CH-10002961"/>
    <x v="1"/>
    <x v="13"/>
    <s v="Leather Task Chair, Black"/>
    <x v="414"/>
    <n v="1"/>
    <n v="0.2"/>
    <n v="0"/>
    <s v="Anna Andreadi"/>
    <s v="No"/>
    <n v="72.78"/>
    <n v="90.974998813029302"/>
    <x v="1"/>
    <x v="3"/>
  </r>
  <r>
    <s v="CA-2017-100111"/>
    <x v="10"/>
    <s v="9/26/2017"/>
    <s v="Standard Class"/>
    <x v="0"/>
    <x v="0"/>
    <s v="New York City"/>
    <x v="0"/>
    <n v="10035"/>
    <x v="0"/>
    <s v="FUR-CH-10003061"/>
    <x v="1"/>
    <x v="13"/>
    <s v="Global Leather Task Chair, Black"/>
    <x v="415"/>
    <n v="1"/>
    <n v="0.1"/>
    <n v="8.1"/>
    <s v="Chuck Magee"/>
    <s v="No"/>
    <n v="72.89"/>
    <n v="89.988886664292593"/>
    <x v="1"/>
    <x v="3"/>
  </r>
  <r>
    <s v="CA-2017-123491"/>
    <x v="24"/>
    <d v="2017-05-11T00:00:00"/>
    <s v="Standard Class"/>
    <x v="0"/>
    <x v="0"/>
    <s v="San Francisco"/>
    <x v="5"/>
    <n v="94122"/>
    <x v="3"/>
    <s v="FUR-CH-10003061"/>
    <x v="1"/>
    <x v="13"/>
    <s v="Global Leather Task Chair, Black"/>
    <x v="416"/>
    <n v="1"/>
    <n v="0.2"/>
    <n v="-0.9"/>
    <s v="Anna Andreadi"/>
    <s v="No"/>
    <n v="72.89"/>
    <n v="89.987497664941401"/>
    <x v="1"/>
    <x v="1"/>
  </r>
  <r>
    <s v="CA-2017-155712"/>
    <x v="213"/>
    <d v="2017-08-03T00:00:00"/>
    <s v="Standard Class"/>
    <x v="2"/>
    <x v="0"/>
    <s v="Los Angeles"/>
    <x v="5"/>
    <n v="90008"/>
    <x v="3"/>
    <s v="OFF-BI-10004224"/>
    <x v="0"/>
    <x v="1"/>
    <s v="Catalog Binders with Expanding Posts"/>
    <x v="417"/>
    <n v="2"/>
    <n v="0.2"/>
    <n v="33.64"/>
    <s v="Anna Andreadi"/>
    <s v="No"/>
    <n v="74.010000000000005"/>
    <n v="67.281251204316504"/>
    <x v="1"/>
    <x v="10"/>
  </r>
  <r>
    <s v="US-2017-109253"/>
    <x v="118"/>
    <s v="8/22/2017"/>
    <s v="First Class"/>
    <x v="0"/>
    <x v="0"/>
    <s v="Oakland"/>
    <x v="5"/>
    <n v="94601"/>
    <x v="3"/>
    <s v="OFF-BI-10000962"/>
    <x v="0"/>
    <x v="1"/>
    <s v="Acco Flexible ACCOHIDE Square Ring Data Binder, Dark Blue, 11 1/2&quot; X 14&quot; 7/8&quot;"/>
    <x v="418"/>
    <n v="9"/>
    <n v="0.2"/>
    <n v="42.46"/>
    <s v="Anna Andreadi"/>
    <s v="No"/>
    <n v="74.680000000000007"/>
    <n v="16.269444420281701"/>
    <x v="1"/>
    <x v="4"/>
  </r>
  <r>
    <s v="CA-2014-100762"/>
    <x v="78"/>
    <s v="11/29/2014"/>
    <s v="Standard Class"/>
    <x v="2"/>
    <x v="0"/>
    <s v="Jackson"/>
    <x v="20"/>
    <n v="49201"/>
    <x v="2"/>
    <s v="OFF-PA-10001815"/>
    <x v="0"/>
    <x v="5"/>
    <s v="Xerox 1885"/>
    <x v="419"/>
    <n v="3"/>
    <n v="0"/>
    <n v="69.180000000000007"/>
    <s v="Kelly Williams"/>
    <s v="No"/>
    <n v="74.939994999999996"/>
    <n v="48.0399983723958"/>
    <x v="3"/>
    <x v="8"/>
  </r>
  <r>
    <s v="CA-2016-145261"/>
    <x v="77"/>
    <s v="12/21/2016"/>
    <s v="First Class"/>
    <x v="1"/>
    <x v="0"/>
    <s v="Salem"/>
    <x v="3"/>
    <n v="97301"/>
    <x v="3"/>
    <s v="OFF-BI-10001670"/>
    <x v="0"/>
    <x v="1"/>
    <s v="Vinyl Sectional Post Binders"/>
    <x v="420"/>
    <n v="4"/>
    <n v="0.7"/>
    <n v="-30.16"/>
    <s v="Anna Andreadi"/>
    <s v="No"/>
    <n v="75.400000000000006"/>
    <n v="37.699999900658902"/>
    <x v="0"/>
    <x v="5"/>
  </r>
  <r>
    <s v="CA-2014-102652"/>
    <x v="102"/>
    <d v="2014-12-04T00:00:00"/>
    <s v="Standard Class"/>
    <x v="2"/>
    <x v="0"/>
    <s v="Los Angeles"/>
    <x v="5"/>
    <n v="90049"/>
    <x v="3"/>
    <s v="FUR-FU-10000747"/>
    <x v="1"/>
    <x v="2"/>
    <s v="Tenex B1-RE Series Chair Mats for Low Pile Carpets"/>
    <x v="421"/>
    <n v="2"/>
    <n v="0"/>
    <n v="15.63"/>
    <s v="Anna Andreadi"/>
    <s v="No"/>
    <n v="76.33"/>
    <n v="45.9799995422363"/>
    <x v="3"/>
    <x v="0"/>
  </r>
  <r>
    <s v="CA-2017-121258"/>
    <x v="116"/>
    <d v="2017-03-03T00:00:00"/>
    <s v="Standard Class"/>
    <x v="0"/>
    <x v="0"/>
    <s v="Costa Mesa"/>
    <x v="5"/>
    <n v="92627"/>
    <x v="3"/>
    <s v="FUR-FU-10000747"/>
    <x v="1"/>
    <x v="2"/>
    <s v="Tenex B1-RE Series Chair Mats for Low Pile Carpets"/>
    <x v="421"/>
    <n v="2"/>
    <n v="0"/>
    <n v="15.63"/>
    <s v="Anna Andreadi"/>
    <s v="No"/>
    <n v="76.33"/>
    <n v="45.9799995422363"/>
    <x v="1"/>
    <x v="10"/>
  </r>
  <r>
    <s v="CA-2017-100111"/>
    <x v="10"/>
    <s v="9/26/2017"/>
    <s v="Standard Class"/>
    <x v="0"/>
    <x v="0"/>
    <s v="New York City"/>
    <x v="0"/>
    <n v="10035"/>
    <x v="0"/>
    <s v="TEC-PH-10000215"/>
    <x v="2"/>
    <x v="7"/>
    <s v="Plantronics Cordlessï¿½Phone Headsetï¿½with In-line Volume - M214C"/>
    <x v="371"/>
    <n v="3"/>
    <n v="0"/>
    <n v="28.31"/>
    <s v="Chuck Magee"/>
    <s v="No"/>
    <n v="76.540000000000006"/>
    <n v="34.949999491373603"/>
    <x v="1"/>
    <x v="3"/>
  </r>
  <r>
    <s v="CA-2015-111948"/>
    <x v="214"/>
    <d v="2015-11-11T00:00:00"/>
    <s v="Same Day"/>
    <x v="2"/>
    <x v="0"/>
    <s v="Detroit"/>
    <x v="20"/>
    <n v="48234"/>
    <x v="2"/>
    <s v="OFF-AP-10002311"/>
    <x v="0"/>
    <x v="4"/>
    <s v="Holmes Replacement Filter for HEPA Air Cleaner, Very Large Room, HEPA Filter"/>
    <x v="422"/>
    <n v="2"/>
    <n v="0.1"/>
    <n v="46.79"/>
    <s v="Kelly Williams"/>
    <s v="No"/>
    <n v="77.069999999999993"/>
    <n v="68.811111564124801"/>
    <x v="2"/>
    <x v="8"/>
  </r>
  <r>
    <s v="CA-2015-146262"/>
    <x v="133"/>
    <d v="2015-09-01T00:00:00"/>
    <s v="Standard Class"/>
    <x v="2"/>
    <x v="0"/>
    <s v="Medina"/>
    <x v="9"/>
    <n v="44256"/>
    <x v="0"/>
    <s v="TEC-PH-10002844"/>
    <x v="2"/>
    <x v="7"/>
    <s v="Speck Products Candyshell Flip Case"/>
    <x v="423"/>
    <n v="3"/>
    <n v="0.4"/>
    <n v="-14.7"/>
    <s v="Chuck Magee"/>
    <s v="No"/>
    <n v="77.680000000000007"/>
    <n v="34.988888982159096"/>
    <x v="2"/>
    <x v="10"/>
  </r>
  <r>
    <s v="CA-2015-130456"/>
    <x v="7"/>
    <s v="8/26/2015"/>
    <s v="Standard Class"/>
    <x v="2"/>
    <x v="0"/>
    <s v="San Francisco"/>
    <x v="5"/>
    <n v="94122"/>
    <x v="3"/>
    <s v="OFF-ST-10000736"/>
    <x v="0"/>
    <x v="11"/>
    <s v="Carina Double Wide Media Storage Towers in Natural &amp; Black"/>
    <x v="424"/>
    <n v="1"/>
    <n v="0"/>
    <n v="3.24"/>
    <s v="Anna Andreadi"/>
    <s v="No"/>
    <n v="77.740004999999996"/>
    <n v="80.980003356933594"/>
    <x v="2"/>
    <x v="4"/>
  </r>
  <r>
    <s v="CA-2015-151547"/>
    <x v="215"/>
    <s v="1/23/2015"/>
    <s v="Standard Class"/>
    <x v="0"/>
    <x v="0"/>
    <s v="Bartlett"/>
    <x v="15"/>
    <n v="38134"/>
    <x v="1"/>
    <s v="OFF-SU-10000898"/>
    <x v="0"/>
    <x v="8"/>
    <s v="Acme Hot Forged Carbon Steel Scissors with Nickel-Plated Handles, 3 7/8&quot; Cut, 8&quot;L"/>
    <x v="425"/>
    <n v="8"/>
    <n v="0.2"/>
    <n v="10.01"/>
    <s v="Cassandra Brandow"/>
    <s v="No"/>
    <n v="78.95"/>
    <n v="13.899999908730299"/>
    <x v="2"/>
    <x v="11"/>
  </r>
  <r>
    <s v="CA-2017-131828"/>
    <x v="216"/>
    <s v="2/13/2017"/>
    <s v="Second Class"/>
    <x v="2"/>
    <x v="0"/>
    <s v="Seattle"/>
    <x v="10"/>
    <n v="98105"/>
    <x v="3"/>
    <s v="TEC-PH-10002923"/>
    <x v="2"/>
    <x v="7"/>
    <s v="Logitech B530 USBï¿½Headsetï¿½-ï¿½headsetï¿½- Full size, Binaural"/>
    <x v="426"/>
    <n v="3"/>
    <n v="0.2"/>
    <n v="7.77"/>
    <s v="Anna Andreadi"/>
    <s v="No"/>
    <n v="81.010000000000005"/>
    <n v="36.991666295845"/>
    <x v="1"/>
    <x v="8"/>
  </r>
  <r>
    <s v="CA-2016-165330"/>
    <x v="25"/>
    <d v="2016-11-12T00:00:00"/>
    <s v="Same Day"/>
    <x v="0"/>
    <x v="0"/>
    <s v="Anaheim"/>
    <x v="5"/>
    <n v="92804"/>
    <x v="3"/>
    <s v="OFF-BI-10004001"/>
    <x v="0"/>
    <x v="1"/>
    <s v="GBC Recycled VeloBinder Covers"/>
    <x v="427"/>
    <n v="9"/>
    <n v="0.2"/>
    <n v="39.869999999999997"/>
    <s v="Anna Andreadi"/>
    <s v="No"/>
    <n v="82.820009999999996"/>
    <n v="17.0402781803419"/>
    <x v="0"/>
    <x v="8"/>
  </r>
  <r>
    <s v="US-2017-147998"/>
    <x v="217"/>
    <s v="5/24/2017"/>
    <s v="Standard Class"/>
    <x v="0"/>
    <x v="0"/>
    <s v="San Jose"/>
    <x v="5"/>
    <n v="95123"/>
    <x v="3"/>
    <s v="OFF-BI-10002082"/>
    <x v="0"/>
    <x v="1"/>
    <s v="GBC Twin Loop Wire Binding Elements"/>
    <x v="428"/>
    <n v="5"/>
    <n v="0.2"/>
    <n v="49.92"/>
    <s v="Anna Andreadi"/>
    <s v="No"/>
    <n v="83.2"/>
    <n v="33.279998903274503"/>
    <x v="1"/>
    <x v="6"/>
  </r>
  <r>
    <s v="US-2015-136749"/>
    <x v="218"/>
    <s v="12/27/2015"/>
    <s v="Second Class"/>
    <x v="0"/>
    <x v="0"/>
    <s v="Columbus"/>
    <x v="1"/>
    <n v="31907"/>
    <x v="1"/>
    <s v="OFF-BI-10004492"/>
    <x v="0"/>
    <x v="1"/>
    <s v="Tuf-Vin Binders"/>
    <x v="429"/>
    <n v="5"/>
    <n v="0"/>
    <n v="74.209999999999994"/>
    <s v="Cassandra Brandow"/>
    <s v="No"/>
    <n v="83.689994999999996"/>
    <n v="31.579998779296801"/>
    <x v="2"/>
    <x v="5"/>
  </r>
  <r>
    <s v="CA-2014-142769"/>
    <x v="16"/>
    <s v="9/13/2014"/>
    <s v="Same Day"/>
    <x v="0"/>
    <x v="0"/>
    <s v="Seattle"/>
    <x v="10"/>
    <n v="98103"/>
    <x v="3"/>
    <s v="TEC-AC-10003399"/>
    <x v="2"/>
    <x v="10"/>
    <s v="Memorex Mini Travel Drive 64 GB USB 2.0 Flash Drive"/>
    <x v="430"/>
    <n v="4"/>
    <n v="0"/>
    <n v="60.88"/>
    <s v="Anna Andreadi"/>
    <s v="No"/>
    <n v="84.08"/>
    <n v="36.240001678466797"/>
    <x v="3"/>
    <x v="3"/>
  </r>
  <r>
    <s v="CA-2017-153822"/>
    <x v="135"/>
    <s v="9/25/2017"/>
    <s v="Standard Class"/>
    <x v="0"/>
    <x v="0"/>
    <s v="Phoenix"/>
    <x v="4"/>
    <n v="85023"/>
    <x v="3"/>
    <s v="TEC-AC-10000109"/>
    <x v="2"/>
    <x v="10"/>
    <s v="Sony Micro Vault Click 16 GB USB 2.0 Flash Drive"/>
    <x v="431"/>
    <n v="2"/>
    <n v="0.2"/>
    <n v="4.4800000000000004"/>
    <s v="Anna Andreadi"/>
    <s v="No"/>
    <n v="85.1"/>
    <n v="55.987501352978803"/>
    <x v="1"/>
    <x v="3"/>
  </r>
  <r>
    <s v="CA-2015-146262"/>
    <x v="133"/>
    <d v="2015-09-01T00:00:00"/>
    <s v="Standard Class"/>
    <x v="2"/>
    <x v="0"/>
    <s v="Medina"/>
    <x v="9"/>
    <n v="44256"/>
    <x v="0"/>
    <s v="TEC-AC-10000109"/>
    <x v="2"/>
    <x v="10"/>
    <s v="Sony Micro Vault Click 16 GB USB 2.0 Flash Drive"/>
    <x v="431"/>
    <n v="2"/>
    <n v="0.2"/>
    <n v="4.4800000000000004"/>
    <s v="Chuck Magee"/>
    <s v="No"/>
    <n v="85.1"/>
    <n v="55.987501352978803"/>
    <x v="2"/>
    <x v="10"/>
  </r>
  <r>
    <s v="CA-2016-105585"/>
    <x v="47"/>
    <s v="8/27/2016"/>
    <s v="First Class"/>
    <x v="0"/>
    <x v="0"/>
    <s v="San Jose"/>
    <x v="5"/>
    <n v="95123"/>
    <x v="3"/>
    <s v="OFF-PA-10003625"/>
    <x v="0"/>
    <x v="5"/>
    <s v="Xerox 1979"/>
    <x v="432"/>
    <n v="5"/>
    <n v="0"/>
    <n v="69.709999999999994"/>
    <s v="Anna Andreadi"/>
    <s v="No"/>
    <n v="85.189994999999996"/>
    <n v="30.9799987792968"/>
    <x v="0"/>
    <x v="4"/>
  </r>
  <r>
    <s v="CA-2014-108861"/>
    <x v="219"/>
    <d v="2014-01-06T00:00:00"/>
    <s v="Standard Class"/>
    <x v="0"/>
    <x v="0"/>
    <s v="Seattle"/>
    <x v="10"/>
    <n v="98105"/>
    <x v="3"/>
    <s v="OFF-BI-10003876"/>
    <x v="0"/>
    <x v="1"/>
    <s v="Green Canvas Binder for 8-1/2&quot; x 14&quot; Sheets"/>
    <x v="433"/>
    <n v="4"/>
    <n v="0.2"/>
    <n v="51.36"/>
    <s v="Anna Andreadi"/>
    <s v="No"/>
    <n v="85.600005999999993"/>
    <n v="42.800002257525897"/>
    <x v="3"/>
    <x v="6"/>
  </r>
  <r>
    <s v="CA-2017-147452"/>
    <x v="15"/>
    <d v="2017-03-10T00:00:00"/>
    <s v="First Class"/>
    <x v="2"/>
    <x v="0"/>
    <s v="Seattle"/>
    <x v="10"/>
    <n v="98103"/>
    <x v="3"/>
    <s v="OFF-PA-10004039"/>
    <x v="0"/>
    <x v="5"/>
    <s v="Xerox 1882"/>
    <x v="434"/>
    <n v="3"/>
    <n v="0"/>
    <n v="82.29"/>
    <s v="Anna Andreadi"/>
    <s v="No"/>
    <n v="85.65"/>
    <n v="55.980000813802"/>
    <x v="1"/>
    <x v="3"/>
  </r>
  <r>
    <s v="CA-2015-143490"/>
    <x v="220"/>
    <s v="12/13/2015"/>
    <s v="Standard Class"/>
    <x v="0"/>
    <x v="0"/>
    <s v="San Diego"/>
    <x v="5"/>
    <n v="92105"/>
    <x v="3"/>
    <s v="OFF-AR-10002952"/>
    <x v="0"/>
    <x v="0"/>
    <s v="Stanley Contemporary Battery Pencil Sharpeners"/>
    <x v="435"/>
    <n v="9"/>
    <n v="0"/>
    <n v="33.64"/>
    <s v="Anna Andreadi"/>
    <s v="No"/>
    <n v="86.51"/>
    <n v="13.350000169542099"/>
    <x v="2"/>
    <x v="0"/>
  </r>
  <r>
    <s v="CA-2014-126403"/>
    <x v="123"/>
    <d v="2014-12-09T00:00:00"/>
    <s v="Second Class"/>
    <x v="2"/>
    <x v="0"/>
    <s v="Lowell"/>
    <x v="14"/>
    <n v="1852"/>
    <x v="0"/>
    <s v="OFF-PA-10001144"/>
    <x v="0"/>
    <x v="5"/>
    <s v="Xerox 1913"/>
    <x v="436"/>
    <n v="3"/>
    <n v="0"/>
    <n v="79.89"/>
    <s v="Chuck Magee"/>
    <s v="No"/>
    <n v="86.55"/>
    <n v="55.480000813802"/>
    <x v="3"/>
    <x v="3"/>
  </r>
  <r>
    <s v="CA-2016-112123"/>
    <x v="221"/>
    <d v="2016-08-03T00:00:00"/>
    <s v="Standard Class"/>
    <x v="0"/>
    <x v="0"/>
    <s v="Newark"/>
    <x v="24"/>
    <n v="19711"/>
    <x v="0"/>
    <s v="OFF-PA-10001977"/>
    <x v="0"/>
    <x v="5"/>
    <s v="Xerox 194"/>
    <x v="436"/>
    <n v="3"/>
    <n v="0"/>
    <n v="79.89"/>
    <s v="Chuck Magee"/>
    <s v="No"/>
    <n v="86.55"/>
    <n v="55.480000813802"/>
    <x v="0"/>
    <x v="2"/>
  </r>
  <r>
    <s v="CA-2015-138674"/>
    <x v="56"/>
    <s v="11/17/2015"/>
    <s v="First Class"/>
    <x v="2"/>
    <x v="0"/>
    <s v="Springfield"/>
    <x v="3"/>
    <n v="97477"/>
    <x v="3"/>
    <s v="TEC-AC-10000358"/>
    <x v="2"/>
    <x v="10"/>
    <s v="Imationï¿½Secureï¿½Driveï¿½+ Hardware Encrypted USBï¿½flash driveï¿½- 16 GB"/>
    <x v="437"/>
    <n v="3"/>
    <n v="0.2"/>
    <n v="4.5599999999999996"/>
    <s v="Anna Andreadi"/>
    <s v="No"/>
    <n v="86.62"/>
    <n v="37.991666935353201"/>
    <x v="2"/>
    <x v="8"/>
  </r>
  <r>
    <s v="CA-2017-102519"/>
    <x v="169"/>
    <s v="11/29/2017"/>
    <s v="First Class"/>
    <x v="2"/>
    <x v="0"/>
    <s v="Milwaukee"/>
    <x v="11"/>
    <n v="53209"/>
    <x v="2"/>
    <s v="TEC-AC-10001772"/>
    <x v="2"/>
    <x v="10"/>
    <s v="Memorex Mini Travel Drive 16 GB USB 2.0 Flash Drive"/>
    <x v="438"/>
    <n v="9"/>
    <n v="0"/>
    <n v="56.05"/>
    <s v="Kelly Williams"/>
    <s v="No"/>
    <n v="87.679990000000004"/>
    <n v="15.9699995252821"/>
    <x v="1"/>
    <x v="8"/>
  </r>
  <r>
    <s v="CA-2015-124058"/>
    <x v="222"/>
    <s v="11/24/2015"/>
    <s v="Standard Class"/>
    <x v="0"/>
    <x v="0"/>
    <s v="Oakland"/>
    <x v="5"/>
    <n v="94601"/>
    <x v="3"/>
    <s v="TEC-PH-10004774"/>
    <x v="2"/>
    <x v="7"/>
    <s v="Gear Head AU3700S Headset"/>
    <x v="439"/>
    <n v="7"/>
    <n v="0.2"/>
    <n v="-15.46"/>
    <s v="Anna Andreadi"/>
    <s v="No"/>
    <n v="88.2"/>
    <n v="12.9892853812048"/>
    <x v="2"/>
    <x v="8"/>
  </r>
  <r>
    <s v="US-2016-135720"/>
    <x v="25"/>
    <s v="12/13/2016"/>
    <s v="Second Class"/>
    <x v="0"/>
    <x v="0"/>
    <s v="Aurora"/>
    <x v="6"/>
    <n v="80013"/>
    <x v="3"/>
    <s v="TEC-AC-10001267"/>
    <x v="2"/>
    <x v="10"/>
    <s v="Imationï¿½32GB Pocket Pro USB 3.0ï¿½Flash Driveï¿½- 32 GB - Black - 1 P ..."/>
    <x v="440"/>
    <n v="5"/>
    <n v="0.2"/>
    <n v="29.95"/>
    <s v="Anna Andreadi"/>
    <s v="No"/>
    <n v="89.850005999999993"/>
    <n v="29.9500008745119"/>
    <x v="0"/>
    <x v="8"/>
  </r>
  <r>
    <s v="CA-2017-136539"/>
    <x v="163"/>
    <d v="2018-01-01T00:00:00"/>
    <s v="Standard Class"/>
    <x v="0"/>
    <x v="0"/>
    <s v="Round Rock"/>
    <x v="16"/>
    <n v="78664"/>
    <x v="2"/>
    <s v="FUR-BO-10004709"/>
    <x v="1"/>
    <x v="14"/>
    <s v="Bush Westfield Collection Bookcases, Medium Cherry Finish"/>
    <x v="441"/>
    <n v="2"/>
    <n v="0.32"/>
    <n v="-11.6"/>
    <s v="Kelly Williams"/>
    <s v="No"/>
    <n v="90.45"/>
    <n v="57.9779394446617"/>
    <x v="1"/>
    <x v="5"/>
  </r>
  <r>
    <s v="CA-2015-113628"/>
    <x v="82"/>
    <s v="11/19/2015"/>
    <s v="Standard Class"/>
    <x v="2"/>
    <x v="0"/>
    <s v="Plantation"/>
    <x v="21"/>
    <n v="33317"/>
    <x v="1"/>
    <s v="TEC-PH-10000441"/>
    <x v="2"/>
    <x v="7"/>
    <s v="VTech DS6151"/>
    <x v="442"/>
    <n v="1"/>
    <n v="0.2"/>
    <n v="10.08"/>
    <s v="Cassandra Brandow"/>
    <s v="No"/>
    <n v="90.71"/>
    <n v="125.987501613749"/>
    <x v="2"/>
    <x v="5"/>
  </r>
  <r>
    <s v="CA-2014-103940"/>
    <x v="158"/>
    <s v="9/21/2014"/>
    <s v="Standard Class"/>
    <x v="0"/>
    <x v="0"/>
    <s v="Seattle"/>
    <x v="10"/>
    <n v="98103"/>
    <x v="3"/>
    <s v="OFF-BI-10002735"/>
    <x v="0"/>
    <x v="1"/>
    <s v="GBC Prestige Therm-A-Bind Covers"/>
    <x v="443"/>
    <n v="5"/>
    <n v="0.2"/>
    <n v="46.32"/>
    <s v="Anna Andreadi"/>
    <s v="No"/>
    <n v="90.920006000000001"/>
    <n v="34.310001501105702"/>
    <x v="3"/>
    <x v="3"/>
  </r>
  <r>
    <s v="CA-2017-137428"/>
    <x v="110"/>
    <s v="12/21/2017"/>
    <s v="Second Class"/>
    <x v="2"/>
    <x v="0"/>
    <s v="Oceanside"/>
    <x v="5"/>
    <n v="92054"/>
    <x v="3"/>
    <s v="FUR-CH-10003817"/>
    <x v="1"/>
    <x v="13"/>
    <s v="Global Value Steno Chair, Gray"/>
    <x v="444"/>
    <n v="2"/>
    <n v="0.2"/>
    <n v="6.07"/>
    <s v="Anna Andreadi"/>
    <s v="No"/>
    <n v="91.11"/>
    <n v="60.737500416999602"/>
    <x v="1"/>
    <x v="5"/>
  </r>
  <r>
    <s v="CA-2016-162159"/>
    <x v="223"/>
    <s v="9/18/2016"/>
    <s v="First Class"/>
    <x v="1"/>
    <x v="0"/>
    <s v="Columbus"/>
    <x v="1"/>
    <n v="31907"/>
    <x v="1"/>
    <s v="FUR-CH-10001146"/>
    <x v="1"/>
    <x v="13"/>
    <s v="Global Value Mid-Back Manager's Chair, Gray"/>
    <x v="445"/>
    <n v="2"/>
    <n v="0"/>
    <n v="30.45"/>
    <s v="Cassandra Brandow"/>
    <s v="No"/>
    <n v="91.33"/>
    <n v="60.889999389648402"/>
    <x v="0"/>
    <x v="3"/>
  </r>
  <r>
    <s v="CA-2016-165330"/>
    <x v="25"/>
    <d v="2016-11-12T00:00:00"/>
    <s v="Same Day"/>
    <x v="0"/>
    <x v="0"/>
    <s v="Anaheim"/>
    <x v="5"/>
    <n v="92804"/>
    <x v="3"/>
    <s v="TEC-AC-10000057"/>
    <x v="2"/>
    <x v="10"/>
    <s v="Microsoft Natural Ergonomic Keyboard 4000"/>
    <x v="446"/>
    <n v="4"/>
    <n v="0"/>
    <n v="25.19"/>
    <s v="Anna Andreadi"/>
    <s v="No"/>
    <n v="94.77"/>
    <n v="29.9899997711181"/>
    <x v="0"/>
    <x v="8"/>
  </r>
  <r>
    <s v="US-2017-107888"/>
    <x v="166"/>
    <s v="11/19/2017"/>
    <s v="First Class"/>
    <x v="0"/>
    <x v="0"/>
    <s v="Seattle"/>
    <x v="10"/>
    <n v="98103"/>
    <x v="3"/>
    <s v="TEC-PH-10003171"/>
    <x v="2"/>
    <x v="7"/>
    <s v="Plantronics Encore H101 Dual Earpiecesï¿½Headset"/>
    <x v="447"/>
    <n v="3"/>
    <n v="0.2"/>
    <n v="10.79"/>
    <s v="Anna Andreadi"/>
    <s v="No"/>
    <n v="97.09"/>
    <n v="44.949999023042601"/>
    <x v="1"/>
    <x v="8"/>
  </r>
  <r>
    <s v="CA-2016-167759"/>
    <x v="221"/>
    <d v="2016-08-03T00:00:00"/>
    <s v="Second Class"/>
    <x v="0"/>
    <x v="0"/>
    <s v="Bloomington"/>
    <x v="2"/>
    <n v="47401"/>
    <x v="2"/>
    <s v="TEC-PH-10003171"/>
    <x v="2"/>
    <x v="7"/>
    <s v="Plantronics Encore H101 Dual Earpiecesï¿½Headset"/>
    <x v="448"/>
    <n v="3"/>
    <n v="0"/>
    <n v="37.76"/>
    <s v="Kelly Williams"/>
    <s v="No"/>
    <n v="97.090010000000007"/>
    <n v="44.950002034505196"/>
    <x v="0"/>
    <x v="2"/>
  </r>
  <r>
    <s v="CA-2014-142769"/>
    <x v="16"/>
    <s v="9/13/2014"/>
    <s v="Same Day"/>
    <x v="0"/>
    <x v="0"/>
    <s v="Seattle"/>
    <x v="10"/>
    <n v="98103"/>
    <x v="3"/>
    <s v="TEC-AC-10000865"/>
    <x v="2"/>
    <x v="10"/>
    <s v="WD My Passport Ultra 500GB Portable External Hard Drive"/>
    <x v="449"/>
    <n v="2"/>
    <n v="0"/>
    <n v="20.059999999999999"/>
    <s v="Anna Andreadi"/>
    <s v="No"/>
    <n v="97.94"/>
    <n v="59"/>
    <x v="3"/>
    <x v="3"/>
  </r>
  <r>
    <s v="CA-2016-134803"/>
    <x v="137"/>
    <d v="2016-03-06T00:00:00"/>
    <s v="Standard Class"/>
    <x v="0"/>
    <x v="0"/>
    <s v="Los Angeles"/>
    <x v="5"/>
    <n v="90004"/>
    <x v="3"/>
    <s v="OFF-PA-10003790"/>
    <x v="0"/>
    <x v="5"/>
    <s v="Xerox 1991"/>
    <x v="450"/>
    <n v="8"/>
    <n v="0"/>
    <n v="84.05"/>
    <s v="Anna Andreadi"/>
    <s v="No"/>
    <n v="98.67"/>
    <n v="22.840000152587798"/>
    <x v="0"/>
    <x v="6"/>
  </r>
  <r>
    <s v="CA-2017-134194"/>
    <x v="80"/>
    <d v="2018-01-01T00:00:00"/>
    <s v="Standard Class"/>
    <x v="0"/>
    <x v="0"/>
    <s v="Dallas"/>
    <x v="16"/>
    <n v="75081"/>
    <x v="2"/>
    <s v="OFF-BI-10003684"/>
    <x v="0"/>
    <x v="1"/>
    <s v="Wilson Jones Legal Size Ring Binders"/>
    <x v="451"/>
    <n v="9"/>
    <n v="0.8"/>
    <n v="-59.37"/>
    <s v="Kelly Williams"/>
    <s v="No"/>
    <n v="98.95"/>
    <n v="21.9888912167815"/>
    <x v="1"/>
    <x v="5"/>
  </r>
  <r>
    <s v="CA-2017-161956"/>
    <x v="125"/>
    <s v="8/29/2017"/>
    <s v="Second Class"/>
    <x v="2"/>
    <x v="0"/>
    <s v="Inglewood"/>
    <x v="5"/>
    <n v="90301"/>
    <x v="3"/>
    <s v="FUR-FU-10002937"/>
    <x v="1"/>
    <x v="2"/>
    <s v="GE 48&quot; Fluorescent Tube, Cool White Energy Saver, 34 Watts, 30/Box"/>
    <x v="452"/>
    <n v="2"/>
    <n v="0"/>
    <n v="99.23"/>
    <s v="Anna Andreadi"/>
    <s v="No"/>
    <n v="99.23"/>
    <n v="99.230003356933594"/>
    <x v="1"/>
    <x v="4"/>
  </r>
  <r>
    <s v="CA-2016-133319"/>
    <x v="11"/>
    <d v="2016-11-09T00:00:00"/>
    <s v="Standard Class"/>
    <x v="0"/>
    <x v="0"/>
    <s v="New York City"/>
    <x v="0"/>
    <n v="10011"/>
    <x v="0"/>
    <s v="OFF-PA-10001815"/>
    <x v="0"/>
    <x v="5"/>
    <s v="Xerox 1885"/>
    <x v="453"/>
    <n v="4"/>
    <n v="0"/>
    <n v="92.24"/>
    <s v="Chuck Magee"/>
    <s v="No"/>
    <n v="99.920006000000001"/>
    <n v="48.040000915527301"/>
    <x v="0"/>
    <x v="6"/>
  </r>
  <r>
    <s v="CA-2014-100762"/>
    <x v="78"/>
    <s v="11/29/2014"/>
    <s v="Standard Class"/>
    <x v="2"/>
    <x v="0"/>
    <s v="Jackson"/>
    <x v="20"/>
    <n v="49201"/>
    <x v="2"/>
    <s v="OFF-LA-10003930"/>
    <x v="0"/>
    <x v="6"/>
    <s v="Dot Matrix Printer Tape Reel Labels, White, 5000/Box"/>
    <x v="454"/>
    <n v="2"/>
    <n v="0"/>
    <n v="96.34"/>
    <s v="Kelly Williams"/>
    <s v="No"/>
    <n v="100.28"/>
    <n v="98.309997558593693"/>
    <x v="3"/>
    <x v="8"/>
  </r>
  <r>
    <s v="CA-2014-105270"/>
    <x v="45"/>
    <s v="11/18/2014"/>
    <s v="Standard Class"/>
    <x v="0"/>
    <x v="0"/>
    <s v="Los Angeles"/>
    <x v="5"/>
    <n v="90008"/>
    <x v="3"/>
    <s v="FUR-CH-10000988"/>
    <x v="1"/>
    <x v="13"/>
    <s v="Hon Olson Stacker Stools"/>
    <x v="455"/>
    <n v="1"/>
    <n v="0.2"/>
    <n v="11.26"/>
    <s v="Anna Andreadi"/>
    <s v="No"/>
    <n v="101.39"/>
    <n v="140.81250243191599"/>
    <x v="3"/>
    <x v="8"/>
  </r>
  <r>
    <s v="CA-2017-169327"/>
    <x v="179"/>
    <d v="2017-04-09T00:00:00"/>
    <s v="Second Class"/>
    <x v="1"/>
    <x v="0"/>
    <s v="Los Angeles"/>
    <x v="5"/>
    <n v="90008"/>
    <x v="3"/>
    <s v="OFF-BI-10004330"/>
    <x v="0"/>
    <x v="1"/>
    <s v="GBC Velobind Prepunched Cover Sets, Regency Series"/>
    <x v="456"/>
    <n v="5"/>
    <n v="0.2"/>
    <n v="46.23"/>
    <s v="Anna Andreadi"/>
    <s v="No"/>
    <n v="101.69"/>
    <n v="36.979999679997498"/>
    <x v="1"/>
    <x v="10"/>
  </r>
  <r>
    <s v="CA-2014-143840"/>
    <x v="181"/>
    <s v="5/29/2014"/>
    <s v="Standard Class"/>
    <x v="0"/>
    <x v="0"/>
    <s v="Decatur"/>
    <x v="32"/>
    <n v="35601"/>
    <x v="1"/>
    <s v="TEC-PH-10002660"/>
    <x v="2"/>
    <x v="7"/>
    <s v="Nortel Networks T7316 E Nt8 B27"/>
    <x v="457"/>
    <n v="2"/>
    <n v="0"/>
    <n v="34"/>
    <s v="Cassandra Brandow"/>
    <s v="No"/>
    <n v="101.979996"/>
    <n v="67.989997863769503"/>
    <x v="3"/>
    <x v="6"/>
  </r>
  <r>
    <s v="CA-2015-134201"/>
    <x v="88"/>
    <s v="4/16/2015"/>
    <s v="Standard Class"/>
    <x v="1"/>
    <x v="0"/>
    <s v="Rochester"/>
    <x v="0"/>
    <n v="14609"/>
    <x v="0"/>
    <s v="OFF-ST-10001476"/>
    <x v="0"/>
    <x v="11"/>
    <s v="Steel Personal Filing/Posting Tote"/>
    <x v="458"/>
    <n v="4"/>
    <n v="0"/>
    <n v="38.35"/>
    <s v="Chuck Magee"/>
    <s v="No"/>
    <n v="103.689995"/>
    <n v="35.509998321533203"/>
    <x v="2"/>
    <x v="1"/>
  </r>
  <r>
    <s v="CA-2017-113670"/>
    <x v="74"/>
    <s v="10/17/2017"/>
    <s v="First Class"/>
    <x v="2"/>
    <x v="0"/>
    <s v="Los Angeles"/>
    <x v="5"/>
    <n v="90045"/>
    <x v="3"/>
    <s v="OFF-PA-10000675"/>
    <x v="0"/>
    <x v="5"/>
    <s v="Xerox 1919"/>
    <x v="459"/>
    <n v="5"/>
    <n v="0"/>
    <n v="100.43"/>
    <s v="Anna Andreadi"/>
    <s v="No"/>
    <n v="104.52"/>
    <n v="40.989999389648403"/>
    <x v="1"/>
    <x v="1"/>
  </r>
  <r>
    <s v="US-2016-156986"/>
    <x v="62"/>
    <s v="3/24/2016"/>
    <s v="Standard Class"/>
    <x v="0"/>
    <x v="0"/>
    <s v="Salem"/>
    <x v="3"/>
    <n v="97301"/>
    <x v="3"/>
    <s v="TEC-PH-10003800"/>
    <x v="2"/>
    <x v="7"/>
    <s v="i.Sound Portable Power - 8000 mAh"/>
    <x v="460"/>
    <n v="2"/>
    <n v="0.2"/>
    <n v="-20.14"/>
    <s v="Anna Andreadi"/>
    <s v="No"/>
    <n v="104.92"/>
    <n v="52.9874994344543"/>
    <x v="0"/>
    <x v="2"/>
  </r>
  <r>
    <s v="CA-2015-104129"/>
    <x v="224"/>
    <d v="2015-02-03T00:00:00"/>
    <s v="Standard Class"/>
    <x v="2"/>
    <x v="0"/>
    <s v="Providence"/>
    <x v="33"/>
    <n v="2908"/>
    <x v="0"/>
    <s v="TEC-PH-10003800"/>
    <x v="2"/>
    <x v="7"/>
    <s v="i.Sound Portable Power - 8000 mAh"/>
    <x v="461"/>
    <n v="2"/>
    <n v="0"/>
    <n v="1.06"/>
    <s v="Chuck Magee"/>
    <s v="No"/>
    <n v="104.920006"/>
    <n v="52.990001678466797"/>
    <x v="2"/>
    <x v="10"/>
  </r>
  <r>
    <s v="CA-2017-127306"/>
    <x v="36"/>
    <s v="1/18/2017"/>
    <s v="Standard Class"/>
    <x v="0"/>
    <x v="0"/>
    <s v="Johnson City"/>
    <x v="15"/>
    <n v="37604"/>
    <x v="1"/>
    <s v="TEC-PH-10001924"/>
    <x v="2"/>
    <x v="7"/>
    <s v="iHome FM Clock Radio with Lightning Dock"/>
    <x v="462"/>
    <n v="2"/>
    <n v="0.2"/>
    <n v="7"/>
    <s v="Cassandra Brandow"/>
    <s v="No"/>
    <n v="104.98"/>
    <n v="69.987502358807205"/>
    <x v="1"/>
    <x v="11"/>
  </r>
  <r>
    <s v="CA-2015-148873"/>
    <x v="73"/>
    <d v="2015-05-10T00:00:00"/>
    <s v="Standard Class"/>
    <x v="0"/>
    <x v="0"/>
    <s v="Quincy"/>
    <x v="7"/>
    <n v="62301"/>
    <x v="2"/>
    <s v="TEC-AC-10003657"/>
    <x v="2"/>
    <x v="10"/>
    <s v="Lenovo 17-Key USB Numeric Keypad"/>
    <x v="463"/>
    <n v="4"/>
    <n v="0.2"/>
    <n v="2.72"/>
    <s v="Kelly Williams"/>
    <s v="No"/>
    <n v="106.049995"/>
    <n v="33.990624077583099"/>
    <x v="2"/>
    <x v="11"/>
  </r>
  <r>
    <s v="CA-2017-154074"/>
    <x v="225"/>
    <d v="2017-02-09T00:00:00"/>
    <s v="Second Class"/>
    <x v="2"/>
    <x v="0"/>
    <s v="Spokane"/>
    <x v="10"/>
    <n v="99207"/>
    <x v="3"/>
    <s v="OFF-ST-10002370"/>
    <x v="0"/>
    <x v="11"/>
    <s v="Sortfiler Multipurpose Personal File Organizer, Black"/>
    <x v="464"/>
    <n v="7"/>
    <n v="0"/>
    <n v="43.42"/>
    <s v="Anna Andreadi"/>
    <s v="No"/>
    <n v="106.31"/>
    <n v="21.389999389648398"/>
    <x v="1"/>
    <x v="4"/>
  </r>
  <r>
    <s v="CA-2014-100762"/>
    <x v="78"/>
    <s v="11/29/2014"/>
    <s v="Standard Class"/>
    <x v="2"/>
    <x v="0"/>
    <s v="Jackson"/>
    <x v="20"/>
    <n v="49201"/>
    <x v="2"/>
    <s v="OFF-AR-10000380"/>
    <x v="0"/>
    <x v="0"/>
    <s v="Hunt PowerHouse Electric Pencil Sharpener, Blue"/>
    <x v="465"/>
    <n v="4"/>
    <n v="0"/>
    <n v="45.58"/>
    <s v="Kelly Williams"/>
    <s v="No"/>
    <n v="106.34"/>
    <n v="37.9799995422363"/>
    <x v="3"/>
    <x v="8"/>
  </r>
  <r>
    <s v="US-2015-160857"/>
    <x v="100"/>
    <s v="5/15/2015"/>
    <s v="Standard Class"/>
    <x v="0"/>
    <x v="0"/>
    <s v="New York City"/>
    <x v="0"/>
    <n v="10024"/>
    <x v="0"/>
    <s v="FUR-CH-10002647"/>
    <x v="1"/>
    <x v="13"/>
    <s v="Situations Contoured Folding Chairs, 4/Set"/>
    <x v="466"/>
    <n v="2"/>
    <n v="0.1"/>
    <n v="21.29"/>
    <s v="Chuck Magee"/>
    <s v="No"/>
    <n v="106.47"/>
    <n v="70.977779082089299"/>
    <x v="2"/>
    <x v="4"/>
  </r>
  <r>
    <s v="CA-2017-134194"/>
    <x v="80"/>
    <d v="2018-01-01T00:00:00"/>
    <s v="Standard Class"/>
    <x v="0"/>
    <x v="0"/>
    <s v="Dallas"/>
    <x v="16"/>
    <n v="75081"/>
    <x v="2"/>
    <s v="OFF-BI-10001597"/>
    <x v="0"/>
    <x v="1"/>
    <s v="Wilson Jones Ledger-Size, Piano-Hinge Binder, 2&quot;, Blue"/>
    <x v="467"/>
    <n v="5"/>
    <n v="0.8"/>
    <n v="-65.569999999999993"/>
    <s v="Kelly Williams"/>
    <s v="No"/>
    <n v="106.55"/>
    <n v="40.980001984834701"/>
    <x v="1"/>
    <x v="5"/>
  </r>
  <r>
    <s v="US-2015-110569"/>
    <x v="180"/>
    <s v="5/30/2015"/>
    <s v="Standard Class"/>
    <x v="0"/>
    <x v="0"/>
    <s v="Phoenix"/>
    <x v="4"/>
    <n v="85023"/>
    <x v="3"/>
    <s v="OFF-AP-10004708"/>
    <x v="0"/>
    <x v="4"/>
    <s v="Fellowes Superior 10 Outlet Split Surge Protector"/>
    <x v="468"/>
    <n v="4"/>
    <n v="0.2"/>
    <n v="13.7"/>
    <s v="Anna Andreadi"/>
    <s v="No"/>
    <n v="108.09000399999999"/>
    <n v="38.059375427884497"/>
    <x v="2"/>
    <x v="6"/>
  </r>
  <r>
    <s v="US-2014-164406"/>
    <x v="114"/>
    <s v="8/19/2014"/>
    <s v="Standard Class"/>
    <x v="0"/>
    <x v="0"/>
    <s v="San Francisco"/>
    <x v="5"/>
    <n v="94122"/>
    <x v="3"/>
    <s v="OFF-AP-10003287"/>
    <x v="0"/>
    <x v="4"/>
    <s v="Tripp Lite TLP810NET Broadband Surge for Modem/Fax"/>
    <x v="469"/>
    <n v="3"/>
    <n v="0"/>
    <n v="42.81"/>
    <s v="Anna Andreadi"/>
    <s v="No"/>
    <n v="110.10000599999999"/>
    <n v="50.970001220703097"/>
    <x v="3"/>
    <x v="4"/>
  </r>
  <r>
    <s v="CA-2017-156958"/>
    <x v="54"/>
    <d v="2017-06-12T00:00:00"/>
    <s v="First Class"/>
    <x v="1"/>
    <x v="0"/>
    <s v="Seattle"/>
    <x v="10"/>
    <n v="98115"/>
    <x v="3"/>
    <s v="OFF-BI-10001543"/>
    <x v="0"/>
    <x v="1"/>
    <s v="GBC VeloBinder Manual Binding System"/>
    <x v="470"/>
    <n v="6"/>
    <n v="0.2"/>
    <n v="60.46"/>
    <s v="Anna Andreadi"/>
    <s v="No"/>
    <n v="112.29"/>
    <n v="35.989583467404898"/>
    <x v="1"/>
    <x v="6"/>
  </r>
  <r>
    <s v="CA-2014-166744"/>
    <x v="182"/>
    <s v="9/24/2014"/>
    <s v="Standard Class"/>
    <x v="0"/>
    <x v="0"/>
    <s v="Columbia"/>
    <x v="8"/>
    <n v="21044"/>
    <x v="0"/>
    <s v="FUR-FU-10004952"/>
    <x v="1"/>
    <x v="2"/>
    <s v="C-Line Cubicle Keepers Polyproplyene Holder w/Velcro Back, 8-1/2x11, 25/Bx"/>
    <x v="471"/>
    <n v="3"/>
    <n v="0"/>
    <n v="50.91"/>
    <s v="Chuck Magee"/>
    <s v="No"/>
    <n v="113.31"/>
    <n v="54.740000406900997"/>
    <x v="3"/>
    <x v="3"/>
  </r>
  <r>
    <s v="CA-2017-121853"/>
    <x v="200"/>
    <s v="9/29/2017"/>
    <s v="Standard Class"/>
    <x v="0"/>
    <x v="0"/>
    <s v="Los Angeles"/>
    <x v="5"/>
    <n v="90036"/>
    <x v="3"/>
    <s v="OFF-PA-10003641"/>
    <x v="0"/>
    <x v="5"/>
    <s v="Xerox 1909"/>
    <x v="472"/>
    <n v="8"/>
    <n v="0"/>
    <n v="97.08"/>
    <s v="Anna Andreadi"/>
    <s v="No"/>
    <n v="113.95999"/>
    <n v="26.379999160766602"/>
    <x v="1"/>
    <x v="3"/>
  </r>
  <r>
    <s v="CA-2016-166275"/>
    <x v="226"/>
    <s v="10/24/2016"/>
    <s v="Same Day"/>
    <x v="0"/>
    <x v="0"/>
    <s v="San Francisco"/>
    <x v="5"/>
    <n v="94109"/>
    <x v="3"/>
    <s v="TEC-AC-10001838"/>
    <x v="2"/>
    <x v="10"/>
    <s v="Razer Tiamat Over Ear 7.1 Surround Sound PC Gaming Headset"/>
    <x v="473"/>
    <n v="1"/>
    <n v="0"/>
    <n v="86"/>
    <s v="Anna Andreadi"/>
    <s v="No"/>
    <n v="113.990005"/>
    <n v="199.99000549316401"/>
    <x v="0"/>
    <x v="1"/>
  </r>
  <r>
    <s v="US-2014-143287"/>
    <x v="45"/>
    <s v="11/17/2014"/>
    <s v="Standard Class"/>
    <x v="1"/>
    <x v="0"/>
    <s v="New Rochelle"/>
    <x v="0"/>
    <n v="10801"/>
    <x v="0"/>
    <s v="OFF-PA-10004039"/>
    <x v="0"/>
    <x v="5"/>
    <s v="Xerox 1882"/>
    <x v="474"/>
    <n v="4"/>
    <n v="0"/>
    <n v="109.72"/>
    <s v="Chuck Magee"/>
    <s v="No"/>
    <n v="114.2"/>
    <n v="55.9799995422363"/>
    <x v="3"/>
    <x v="8"/>
  </r>
  <r>
    <s v="CA-2017-117212"/>
    <x v="116"/>
    <s v="2/28/2017"/>
    <s v="Second Class"/>
    <x v="1"/>
    <x v="0"/>
    <s v="Los Angeles"/>
    <x v="5"/>
    <n v="90036"/>
    <x v="3"/>
    <s v="OFF-PA-10001970"/>
    <x v="0"/>
    <x v="5"/>
    <s v="Xerox 1908"/>
    <x v="474"/>
    <n v="4"/>
    <n v="0"/>
    <n v="109.72"/>
    <s v="Anna Andreadi"/>
    <s v="No"/>
    <n v="114.2"/>
    <n v="55.9799995422363"/>
    <x v="1"/>
    <x v="10"/>
  </r>
  <r>
    <s v="US-2017-107888"/>
    <x v="166"/>
    <s v="11/19/2017"/>
    <s v="First Class"/>
    <x v="0"/>
    <x v="0"/>
    <s v="Seattle"/>
    <x v="10"/>
    <n v="98103"/>
    <x v="3"/>
    <s v="FUR-FU-10003394"/>
    <x v="1"/>
    <x v="2"/>
    <s v="Tenex &quot;The Solids&quot; Textured Chair Mats"/>
    <x v="475"/>
    <n v="2"/>
    <n v="0"/>
    <n v="23.79"/>
    <s v="Anna Andreadi"/>
    <s v="No"/>
    <n v="116.13"/>
    <n v="69.959999084472599"/>
    <x v="1"/>
    <x v="8"/>
  </r>
  <r>
    <s v="CA-2017-100111"/>
    <x v="10"/>
    <s v="9/26/2017"/>
    <s v="Standard Class"/>
    <x v="0"/>
    <x v="0"/>
    <s v="New York City"/>
    <x v="0"/>
    <n v="10035"/>
    <x v="0"/>
    <s v="TEC-AC-10002647"/>
    <x v="2"/>
    <x v="10"/>
    <s v="Logitechï¿½Wireless Boombox Speaker - portable - wireless, wired"/>
    <x v="476"/>
    <n v="2"/>
    <n v="0"/>
    <n v="95.76"/>
    <s v="Chuck Magee"/>
    <s v="No"/>
    <n v="117.04"/>
    <n v="106.400001525878"/>
    <x v="1"/>
    <x v="3"/>
  </r>
  <r>
    <s v="US-2017-109253"/>
    <x v="118"/>
    <s v="8/22/2017"/>
    <s v="First Class"/>
    <x v="0"/>
    <x v="0"/>
    <s v="Oakland"/>
    <x v="5"/>
    <n v="94601"/>
    <x v="3"/>
    <s v="FUR-FU-10000193"/>
    <x v="1"/>
    <x v="2"/>
    <s v="Tenex Chairmats For Use with Hard Floors"/>
    <x v="477"/>
    <n v="4"/>
    <n v="0"/>
    <n v="10.39"/>
    <s v="Anna Andreadi"/>
    <s v="No"/>
    <n v="119.53"/>
    <n v="32.4799995422363"/>
    <x v="1"/>
    <x v="4"/>
  </r>
  <r>
    <s v="CA-2016-145261"/>
    <x v="77"/>
    <s v="12/21/2016"/>
    <s v="First Class"/>
    <x v="1"/>
    <x v="0"/>
    <s v="Salem"/>
    <x v="3"/>
    <n v="97301"/>
    <x v="3"/>
    <s v="TEC-AC-10000991"/>
    <x v="2"/>
    <x v="10"/>
    <s v="Sony Micro Vault Click 8 GB USB 2.0 Flash Drive"/>
    <x v="478"/>
    <n v="3"/>
    <n v="0.2"/>
    <n v="-8.4600000000000009"/>
    <s v="Anna Andreadi"/>
    <s v="No"/>
    <n v="121.24"/>
    <n v="46.991666333097903"/>
    <x v="0"/>
    <x v="5"/>
  </r>
  <r>
    <s v="CA-2016-145919"/>
    <x v="77"/>
    <s v="12/23/2016"/>
    <s v="Standard Class"/>
    <x v="2"/>
    <x v="0"/>
    <s v="Los Angeles"/>
    <x v="5"/>
    <n v="90032"/>
    <x v="3"/>
    <s v="FUR-FU-10004960"/>
    <x v="1"/>
    <x v="2"/>
    <s v="Seth Thomas 12&quot; Clock w/ Goldtone Case"/>
    <x v="479"/>
    <n v="8"/>
    <n v="0"/>
    <n v="62.51"/>
    <s v="Anna Andreadi"/>
    <s v="No"/>
    <n v="121.33"/>
    <n v="22.9799995422363"/>
    <x v="0"/>
    <x v="5"/>
  </r>
  <r>
    <s v="CA-2016-134803"/>
    <x v="137"/>
    <d v="2016-03-06T00:00:00"/>
    <s v="Standard Class"/>
    <x v="0"/>
    <x v="0"/>
    <s v="Los Angeles"/>
    <x v="5"/>
    <n v="90004"/>
    <x v="3"/>
    <s v="TEC-AC-10002217"/>
    <x v="2"/>
    <x v="10"/>
    <s v="Imationï¿½Clip USBï¿½flash driveï¿½- 8 GB"/>
    <x v="480"/>
    <n v="7"/>
    <n v="0"/>
    <n v="7.9"/>
    <s v="Anna Andreadi"/>
    <s v="No"/>
    <n v="123.700005"/>
    <n v="18.800000871930798"/>
    <x v="0"/>
    <x v="6"/>
  </r>
  <r>
    <s v="CA-2015-155761"/>
    <x v="194"/>
    <d v="2015-11-12T00:00:00"/>
    <s v="Same Day"/>
    <x v="0"/>
    <x v="0"/>
    <s v="Houston"/>
    <x v="16"/>
    <n v="77041"/>
    <x v="2"/>
    <s v="TEC-AC-10001606"/>
    <x v="2"/>
    <x v="10"/>
    <s v="Logitech Wireless Performance Mouse MX for PC and Mac"/>
    <x v="481"/>
    <n v="2"/>
    <n v="0.2"/>
    <n v="36"/>
    <s v="Kelly Williams"/>
    <s v="No"/>
    <n v="123.979996"/>
    <n v="99.987497702194304"/>
    <x v="2"/>
    <x v="8"/>
  </r>
  <r>
    <s v="CA-2014-142769"/>
    <x v="16"/>
    <s v="9/13/2014"/>
    <s v="Same Day"/>
    <x v="0"/>
    <x v="0"/>
    <s v="Seattle"/>
    <x v="10"/>
    <n v="98103"/>
    <x v="3"/>
    <s v="TEC-AC-10001606"/>
    <x v="2"/>
    <x v="10"/>
    <s v="Logitech Wireless Performance Mouse MX for PC and Mac"/>
    <x v="482"/>
    <n v="2"/>
    <n v="0"/>
    <n v="75.989999999999995"/>
    <s v="Anna Andreadi"/>
    <s v="No"/>
    <n v="123.99"/>
    <n v="99.989997863769503"/>
    <x v="3"/>
    <x v="3"/>
  </r>
  <r>
    <s v="CA-2017-162015"/>
    <x v="227"/>
    <s v="7/18/2017"/>
    <s v="Standard Class"/>
    <x v="2"/>
    <x v="0"/>
    <s v="Los Angeles"/>
    <x v="5"/>
    <n v="90049"/>
    <x v="3"/>
    <s v="OFF-AP-10003040"/>
    <x v="0"/>
    <x v="4"/>
    <s v="Fellowes 8 Outlet Superior Workstation Surge Protector w/o Phone/Fax/Modem Protection"/>
    <x v="483"/>
    <n v="5"/>
    <n v="0"/>
    <n v="43.71"/>
    <s v="Anna Andreadi"/>
    <s v="No"/>
    <n v="124.39001"/>
    <n v="33.620001220703102"/>
    <x v="1"/>
    <x v="8"/>
  </r>
  <r>
    <s v="CA-2017-119284"/>
    <x v="157"/>
    <s v="6/20/2017"/>
    <s v="Standard Class"/>
    <x v="2"/>
    <x v="0"/>
    <s v="Nashville"/>
    <x v="15"/>
    <n v="37211"/>
    <x v="1"/>
    <s v="OFF-ST-10001490"/>
    <x v="0"/>
    <x v="11"/>
    <s v="Hot File 7-Pocket, Floor Stand"/>
    <x v="484"/>
    <n v="1"/>
    <n v="0.2"/>
    <n v="17.850000000000001"/>
    <s v="Cassandra Brandow"/>
    <s v="No"/>
    <n v="124.93"/>
    <n v="178.47499913899199"/>
    <x v="1"/>
    <x v="0"/>
  </r>
  <r>
    <s v="CA-2017-166898"/>
    <x v="101"/>
    <s v="9/13/2017"/>
    <s v="Second Class"/>
    <x v="2"/>
    <x v="0"/>
    <s v="Santa Ana"/>
    <x v="5"/>
    <n v="92704"/>
    <x v="3"/>
    <s v="TEC-PH-10002564"/>
    <x v="2"/>
    <x v="7"/>
    <s v="OtterBox Defender Series Case - Samsung Galaxy S4"/>
    <x v="485"/>
    <n v="6"/>
    <n v="0.2"/>
    <n v="17.989999999999998"/>
    <s v="Anna Andreadi"/>
    <s v="No"/>
    <n v="125.96"/>
    <n v="29.989582809270299"/>
    <x v="1"/>
    <x v="8"/>
  </r>
  <r>
    <s v="CA-2015-113628"/>
    <x v="82"/>
    <s v="11/19/2015"/>
    <s v="Standard Class"/>
    <x v="2"/>
    <x v="0"/>
    <s v="Plantation"/>
    <x v="21"/>
    <n v="33317"/>
    <x v="1"/>
    <s v="FUR-CH-10004477"/>
    <x v="1"/>
    <x v="13"/>
    <s v="Global Push Button Manager's Chair, Indigo"/>
    <x v="486"/>
    <n v="3"/>
    <n v="0.2"/>
    <n v="16.440000000000001"/>
    <s v="Cassandra Brandow"/>
    <s v="No"/>
    <n v="129.69999999999999"/>
    <n v="60.8916666391926"/>
    <x v="2"/>
    <x v="5"/>
  </r>
  <r>
    <s v="CA-2015-138674"/>
    <x v="56"/>
    <s v="11/17/2015"/>
    <s v="First Class"/>
    <x v="2"/>
    <x v="0"/>
    <s v="Springfield"/>
    <x v="3"/>
    <n v="97477"/>
    <x v="3"/>
    <s v="TEC-AC-10002800"/>
    <x v="2"/>
    <x v="10"/>
    <s v="Plantronics Audio 478 Stereo USB Headset"/>
    <x v="487"/>
    <n v="4"/>
    <n v="0.2"/>
    <n v="29.99"/>
    <s v="Anna Andreadi"/>
    <s v="No"/>
    <n v="129.97999999999999"/>
    <n v="49.990625567699297"/>
    <x v="2"/>
    <x v="8"/>
  </r>
  <r>
    <s v="CA-2017-123491"/>
    <x v="24"/>
    <d v="2017-05-11T00:00:00"/>
    <s v="Standard Class"/>
    <x v="0"/>
    <x v="0"/>
    <s v="San Francisco"/>
    <x v="5"/>
    <n v="94122"/>
    <x v="3"/>
    <s v="TEC-PH-10003505"/>
    <x v="2"/>
    <x v="7"/>
    <s v="Geemarc AmpliPOWER60"/>
    <x v="488"/>
    <n v="2"/>
    <n v="0.2"/>
    <n v="16.7"/>
    <s v="Anna Andreadi"/>
    <s v="No"/>
    <n v="131.78"/>
    <n v="92.799997675418794"/>
    <x v="1"/>
    <x v="1"/>
  </r>
  <r>
    <s v="CA-2017-140585"/>
    <x v="175"/>
    <s v="12/23/2017"/>
    <s v="Second Class"/>
    <x v="0"/>
    <x v="0"/>
    <s v="Encinitas"/>
    <x v="5"/>
    <n v="92024"/>
    <x v="3"/>
    <s v="FUR-BO-10002206"/>
    <x v="1"/>
    <x v="14"/>
    <s v="Bush Saratoga Collection 5-Shelf Bookcase, Hanover Cherry, *Special Order"/>
    <x v="489"/>
    <n v="1"/>
    <n v="0.15"/>
    <n v="-12.69"/>
    <s v="Anna Andreadi"/>
    <s v="No"/>
    <n v="132.52000000000001"/>
    <n v="140.976473730988"/>
    <x v="1"/>
    <x v="5"/>
  </r>
  <r>
    <s v="CA-2016-159212"/>
    <x v="140"/>
    <d v="2016-05-11T00:00:00"/>
    <s v="Standard Class"/>
    <x v="1"/>
    <x v="0"/>
    <s v="Salem"/>
    <x v="26"/>
    <n v="24153"/>
    <x v="1"/>
    <s v="OFF-EN-10002230"/>
    <x v="0"/>
    <x v="9"/>
    <s v="Airmail Envelopes"/>
    <x v="490"/>
    <n v="3"/>
    <n v="0"/>
    <n v="118.34"/>
    <s v="Cassandra Brandow"/>
    <s v="No"/>
    <n v="133.44999999999999"/>
    <n v="83.929997762044195"/>
    <x v="0"/>
    <x v="11"/>
  </r>
  <r>
    <s v="CA-2015-168564"/>
    <x v="37"/>
    <d v="2015-08-08T00:00:00"/>
    <s v="Same Day"/>
    <x v="0"/>
    <x v="0"/>
    <s v="San Francisco"/>
    <x v="5"/>
    <n v="94109"/>
    <x v="3"/>
    <s v="FUR-CH-10000785"/>
    <x v="1"/>
    <x v="13"/>
    <s v="Global Ergonomic Managers Chair"/>
    <x v="491"/>
    <n v="1"/>
    <n v="0.2"/>
    <n v="10.86"/>
    <s v="Anna Andreadi"/>
    <s v="No"/>
    <n v="133.91999999999999"/>
    <n v="180.97499914830499"/>
    <x v="2"/>
    <x v="4"/>
  </r>
  <r>
    <s v="CA-2017-112725"/>
    <x v="57"/>
    <d v="2017-06-02T00:00:00"/>
    <s v="Standard Class"/>
    <x v="1"/>
    <x v="0"/>
    <s v="San Francisco"/>
    <x v="5"/>
    <n v="94110"/>
    <x v="3"/>
    <s v="FUR-CH-10000863"/>
    <x v="1"/>
    <x v="13"/>
    <s v="Novimex Swivel Fabric Task Chair"/>
    <x v="492"/>
    <n v="1"/>
    <n v="0.2"/>
    <n v="-13.59"/>
    <s v="Anna Andreadi"/>
    <s v="No"/>
    <n v="134.37"/>
    <n v="150.974999036546"/>
    <x v="1"/>
    <x v="11"/>
  </r>
  <r>
    <s v="US-2016-131149"/>
    <x v="228"/>
    <s v="7/14/2016"/>
    <s v="Standard Class"/>
    <x v="0"/>
    <x v="0"/>
    <s v="Dallas"/>
    <x v="16"/>
    <n v="75081"/>
    <x v="2"/>
    <s v="OFF-AR-10002135"/>
    <x v="0"/>
    <x v="0"/>
    <s v="Boston Heavy-Duty Trimline Electric Pencil Sharpeners"/>
    <x v="493"/>
    <n v="4"/>
    <n v="0.2"/>
    <n v="17.350000000000001"/>
    <s v="Kelly Williams"/>
    <s v="No"/>
    <n v="136.88999999999999"/>
    <n v="48.200001896172701"/>
    <x v="0"/>
    <x v="1"/>
  </r>
  <r>
    <s v="CA-2015-107678"/>
    <x v="111"/>
    <s v="4/28/2015"/>
    <s v="Standard Class"/>
    <x v="0"/>
    <x v="0"/>
    <s v="Louisville"/>
    <x v="22"/>
    <n v="40214"/>
    <x v="1"/>
    <s v="FUR-CH-10001891"/>
    <x v="1"/>
    <x v="13"/>
    <s v="Global Deluxe Office Fabric Chairs"/>
    <x v="494"/>
    <n v="2"/>
    <n v="0"/>
    <n v="51.83"/>
    <s v="Cassandra Brandow"/>
    <s v="No"/>
    <n v="140.13"/>
    <n v="95.980003356933594"/>
    <x v="2"/>
    <x v="9"/>
  </r>
  <r>
    <s v="CA-2016-165330"/>
    <x v="25"/>
    <d v="2016-11-12T00:00:00"/>
    <s v="Same Day"/>
    <x v="0"/>
    <x v="0"/>
    <s v="Anaheim"/>
    <x v="5"/>
    <n v="92804"/>
    <x v="3"/>
    <s v="OFF-BI-10004593"/>
    <x v="0"/>
    <x v="1"/>
    <s v="Ibico Laser Imprintable Binding System Covers"/>
    <x v="495"/>
    <n v="5"/>
    <n v="0.2"/>
    <n v="68.12"/>
    <s v="Anna Andreadi"/>
    <s v="No"/>
    <n v="141.48000999999999"/>
    <n v="52.400001721084102"/>
    <x v="0"/>
    <x v="8"/>
  </r>
  <r>
    <s v="US-2017-155999"/>
    <x v="91"/>
    <s v="8/13/2017"/>
    <s v="Standard Class"/>
    <x v="0"/>
    <x v="0"/>
    <s v="San Diego"/>
    <x v="5"/>
    <n v="92105"/>
    <x v="3"/>
    <s v="TEC-PH-10000439"/>
    <x v="2"/>
    <x v="7"/>
    <s v="GE DSL Phone Line Filter"/>
    <x v="496"/>
    <n v="5"/>
    <n v="0.2"/>
    <n v="18"/>
    <s v="Anna Andreadi"/>
    <s v="No"/>
    <n v="141.96"/>
    <n v="39.990001827441098"/>
    <x v="1"/>
    <x v="7"/>
  </r>
  <r>
    <s v="CA-2017-166093"/>
    <x v="41"/>
    <s v="8/24/2017"/>
    <s v="Standard Class"/>
    <x v="2"/>
    <x v="0"/>
    <s v="Brentwood"/>
    <x v="5"/>
    <n v="94513"/>
    <x v="3"/>
    <s v="OFF-BI-10004230"/>
    <x v="0"/>
    <x v="1"/>
    <s v="GBC Recycled Grain Textured Covers"/>
    <x v="497"/>
    <n v="8"/>
    <n v="0.2"/>
    <n v="77.37"/>
    <s v="Anna Andreadi"/>
    <s v="No"/>
    <n v="143.69"/>
    <n v="34.540624747204099"/>
    <x v="1"/>
    <x v="4"/>
  </r>
  <r>
    <s v="CA-2014-127131"/>
    <x v="78"/>
    <s v="11/30/2014"/>
    <s v="Standard Class"/>
    <x v="2"/>
    <x v="0"/>
    <s v="Seattle"/>
    <x v="10"/>
    <n v="98103"/>
    <x v="3"/>
    <s v="OFF-ST-10000036"/>
    <x v="0"/>
    <x v="11"/>
    <s v="Recycled Data-Pak for Archival Bound Computer Printouts, 12-1/2 x 12-1/2 x 16"/>
    <x v="498"/>
    <n v="2"/>
    <n v="0"/>
    <n v="53.35"/>
    <s v="Anna Andreadi"/>
    <s v="No"/>
    <n v="144.23000999999999"/>
    <n v="98.790000915527301"/>
    <x v="3"/>
    <x v="8"/>
  </r>
  <r>
    <s v="CA-2015-134075"/>
    <x v="229"/>
    <s v="12/16/2015"/>
    <s v="Standard Class"/>
    <x v="0"/>
    <x v="0"/>
    <s v="San Jose"/>
    <x v="5"/>
    <n v="95123"/>
    <x v="3"/>
    <s v="FUR-FU-10004597"/>
    <x v="1"/>
    <x v="2"/>
    <s v="Eldon Cleatmat Chair Mats for Medium Pile Carpets"/>
    <x v="499"/>
    <n v="3"/>
    <n v="0"/>
    <n v="21.65"/>
    <s v="Anna Andreadi"/>
    <s v="No"/>
    <n v="144.85"/>
    <n v="55.5"/>
    <x v="2"/>
    <x v="5"/>
  </r>
  <r>
    <s v="US-2017-123834"/>
    <x v="230"/>
    <s v="7/25/2017"/>
    <s v="Standard Class"/>
    <x v="0"/>
    <x v="0"/>
    <s v="Pharr"/>
    <x v="16"/>
    <n v="78577"/>
    <x v="2"/>
    <s v="FUR-TA-10001676"/>
    <x v="1"/>
    <x v="12"/>
    <s v="Hon 61000 Series Interactive Training Tables"/>
    <x v="500"/>
    <n v="4"/>
    <n v="0.3"/>
    <n v="-21.33"/>
    <s v="Kelly Williams"/>
    <s v="No"/>
    <n v="145.72999999999999"/>
    <n v="44.4285727301422"/>
    <x v="1"/>
    <x v="7"/>
  </r>
  <r>
    <s v="CA-2014-110786"/>
    <x v="95"/>
    <d v="2015-02-01T00:00:00"/>
    <s v="Standard Class"/>
    <x v="2"/>
    <x v="0"/>
    <s v="San Francisco"/>
    <x v="5"/>
    <n v="94110"/>
    <x v="3"/>
    <s v="OFF-LA-10001474"/>
    <x v="0"/>
    <x v="6"/>
    <s v="Avery 477"/>
    <x v="501"/>
    <n v="9"/>
    <n v="0"/>
    <n v="126.39"/>
    <s v="Anna Andreadi"/>
    <s v="No"/>
    <n v="148.37998999999999"/>
    <n v="30.5299987792968"/>
    <x v="3"/>
    <x v="5"/>
  </r>
  <r>
    <s v="US-2017-109253"/>
    <x v="118"/>
    <s v="8/22/2017"/>
    <s v="First Class"/>
    <x v="0"/>
    <x v="0"/>
    <s v="Oakland"/>
    <x v="5"/>
    <n v="94601"/>
    <x v="3"/>
    <s v="OFF-AP-10002867"/>
    <x v="0"/>
    <x v="4"/>
    <s v="Fellowes Command Center 5-outlet power strip"/>
    <x v="502"/>
    <n v="3"/>
    <n v="0"/>
    <n v="54.95"/>
    <s v="Anna Andreadi"/>
    <s v="No"/>
    <n v="148.57"/>
    <n v="67.840001424153598"/>
    <x v="1"/>
    <x v="4"/>
  </r>
  <r>
    <s v="CA-2017-119284"/>
    <x v="157"/>
    <s v="6/20/2017"/>
    <s v="Standard Class"/>
    <x v="2"/>
    <x v="0"/>
    <s v="Nashville"/>
    <x v="15"/>
    <n v="37211"/>
    <x v="1"/>
    <s v="FUR-TA-10004152"/>
    <x v="1"/>
    <x v="12"/>
    <s v="Barricks 18&quot; x 48&quot; Non-Folding Utility Table with Bottom Storage Shelf"/>
    <x v="503"/>
    <n v="2"/>
    <n v="0.4"/>
    <n v="-28.22"/>
    <s v="Cassandra Brandow"/>
    <s v="No"/>
    <n v="149.18"/>
    <n v="100.80000023841799"/>
    <x v="1"/>
    <x v="0"/>
  </r>
  <r>
    <s v="CA-2015-135580"/>
    <x v="191"/>
    <d v="2016-03-01T00:00:00"/>
    <s v="Standard Class"/>
    <x v="0"/>
    <x v="0"/>
    <s v="Los Angeles"/>
    <x v="5"/>
    <n v="90049"/>
    <x v="3"/>
    <s v="OFF-EN-10003296"/>
    <x v="0"/>
    <x v="9"/>
    <s v="Tyvek Side-Opening Peel &amp; Seel Expanding Envelopes"/>
    <x v="504"/>
    <n v="3"/>
    <n v="0"/>
    <n v="122.15"/>
    <s v="Anna Andreadi"/>
    <s v="No"/>
    <n v="149.29001"/>
    <n v="90.480000813801993"/>
    <x v="2"/>
    <x v="5"/>
  </r>
  <r>
    <s v="CA-2014-126361"/>
    <x v="83"/>
    <d v="2014-09-08T00:00:00"/>
    <s v="Second Class"/>
    <x v="0"/>
    <x v="0"/>
    <s v="Pleasant Grove"/>
    <x v="17"/>
    <n v="84062"/>
    <x v="3"/>
    <s v="OFF-ST-10002289"/>
    <x v="0"/>
    <x v="11"/>
    <s v="Safco Wire Cube Shelving System, For Use as 4 or 5 14&quot; Cubes, Black"/>
    <x v="505"/>
    <n v="5"/>
    <n v="0"/>
    <n v="7.95"/>
    <s v="Anna Andreadi"/>
    <s v="No"/>
    <n v="150.94999999999999"/>
    <n v="31.7799987792968"/>
    <x v="3"/>
    <x v="9"/>
  </r>
  <r>
    <s v="CA-2015-110814"/>
    <x v="113"/>
    <d v="2015-09-12T00:00:00"/>
    <s v="Second Class"/>
    <x v="0"/>
    <x v="0"/>
    <s v="New York City"/>
    <x v="0"/>
    <n v="10009"/>
    <x v="0"/>
    <s v="FUR-CH-10003535"/>
    <x v="1"/>
    <x v="13"/>
    <s v="Global Armless Task Chair, Royal Blue"/>
    <x v="506"/>
    <n v="3"/>
    <n v="0.1"/>
    <n v="12.81"/>
    <s v="Chuck Magee"/>
    <s v="No"/>
    <n v="151.84"/>
    <n v="60.981479321886198"/>
    <x v="2"/>
    <x v="6"/>
  </r>
  <r>
    <s v="CA-2017-141929"/>
    <x v="28"/>
    <d v="2017-08-09T00:00:00"/>
    <s v="Standard Class"/>
    <x v="0"/>
    <x v="0"/>
    <s v="Los Angeles"/>
    <x v="5"/>
    <n v="90004"/>
    <x v="3"/>
    <s v="OFF-ST-10002974"/>
    <x v="0"/>
    <x v="11"/>
    <s v="Trav-L-File Heavy-Duty Shuttle II, Black"/>
    <x v="507"/>
    <n v="5"/>
    <n v="0"/>
    <n v="65.36"/>
    <s v="Anna Andreadi"/>
    <s v="No"/>
    <n v="152.49"/>
    <n v="43.570001220703098"/>
    <x v="1"/>
    <x v="9"/>
  </r>
  <r>
    <s v="CA-2016-118899"/>
    <x v="231"/>
    <s v="3/22/2016"/>
    <s v="Same Day"/>
    <x v="0"/>
    <x v="0"/>
    <s v="Seattle"/>
    <x v="10"/>
    <n v="98103"/>
    <x v="3"/>
    <s v="FUR-CH-10004754"/>
    <x v="1"/>
    <x v="13"/>
    <s v="Global Stack Chair with Arms, Black"/>
    <x v="508"/>
    <n v="7"/>
    <n v="0.2"/>
    <n v="14.69"/>
    <s v="Anna Andreadi"/>
    <s v="No"/>
    <n v="153.19999999999999"/>
    <n v="29.980357145551299"/>
    <x v="0"/>
    <x v="2"/>
  </r>
  <r>
    <s v="CA-2015-110814"/>
    <x v="113"/>
    <d v="2015-09-12T00:00:00"/>
    <s v="Second Class"/>
    <x v="0"/>
    <x v="0"/>
    <s v="New York City"/>
    <x v="0"/>
    <n v="10009"/>
    <x v="0"/>
    <s v="OFF-BI-10002026"/>
    <x v="0"/>
    <x v="1"/>
    <s v="Avery Arch Ring Binders"/>
    <x v="509"/>
    <n v="5"/>
    <n v="0.2"/>
    <n v="78.44"/>
    <s v="Chuck Magee"/>
    <s v="No"/>
    <n v="153.95999"/>
    <n v="58.099998690560398"/>
    <x v="2"/>
    <x v="6"/>
  </r>
  <r>
    <s v="CA-2015-157812"/>
    <x v="121"/>
    <s v="3/26/2015"/>
    <s v="Standard Class"/>
    <x v="0"/>
    <x v="0"/>
    <s v="Houston"/>
    <x v="16"/>
    <n v="77041"/>
    <x v="2"/>
    <s v="OFF-ST-10000736"/>
    <x v="0"/>
    <x v="11"/>
    <s v="Carina Double Wide Media Storage Towers in Natural &amp; Black"/>
    <x v="510"/>
    <n v="2"/>
    <n v="0.2"/>
    <n v="-25.91"/>
    <s v="Kelly Williams"/>
    <s v="No"/>
    <n v="155.48000999999999"/>
    <n v="80.981254879315401"/>
    <x v="2"/>
    <x v="2"/>
  </r>
  <r>
    <s v="CA-2016-111682"/>
    <x v="0"/>
    <s v="6/18/2016"/>
    <s v="First Class"/>
    <x v="0"/>
    <x v="0"/>
    <s v="Troy"/>
    <x v="0"/>
    <n v="12180"/>
    <x v="0"/>
    <s v="OFF-ST-10000604"/>
    <x v="0"/>
    <x v="11"/>
    <s v="Home/Office Personal File Carts"/>
    <x v="511"/>
    <n v="6"/>
    <n v="0"/>
    <n v="52.14"/>
    <s v="Chuck Magee"/>
    <s v="No"/>
    <n v="156.41999999999999"/>
    <n v="34.759999593098897"/>
    <x v="0"/>
    <x v="0"/>
  </r>
  <r>
    <s v="US-2017-103247"/>
    <x v="46"/>
    <d v="2017-08-10T00:00:00"/>
    <s v="Second Class"/>
    <x v="1"/>
    <x v="0"/>
    <s v="New York City"/>
    <x v="0"/>
    <n v="10011"/>
    <x v="0"/>
    <s v="TEC-PH-10003555"/>
    <x v="2"/>
    <x v="7"/>
    <s v="Motorola HK250 Universal Bluetooth Headset"/>
    <x v="512"/>
    <n v="7"/>
    <n v="0"/>
    <n v="3.22"/>
    <s v="Chuck Magee"/>
    <s v="No"/>
    <n v="157.70999"/>
    <n v="22.989998953682999"/>
    <x v="1"/>
    <x v="6"/>
  </r>
  <r>
    <s v="US-2016-140172"/>
    <x v="104"/>
    <s v="3/13/2016"/>
    <s v="Standard Class"/>
    <x v="2"/>
    <x v="0"/>
    <s v="Jackson"/>
    <x v="20"/>
    <n v="49201"/>
    <x v="2"/>
    <s v="OFF-AP-10004233"/>
    <x v="0"/>
    <x v="4"/>
    <s v="Honeywell Enviracaire Portable Air Cleaner for up to 8 x 10 Room"/>
    <x v="513"/>
    <n v="3"/>
    <n v="0.1"/>
    <n v="48.33"/>
    <s v="Kelly Williams"/>
    <s v="No"/>
    <n v="158.81"/>
    <n v="76.718518419483999"/>
    <x v="0"/>
    <x v="4"/>
  </r>
  <r>
    <s v="CA-2017-156958"/>
    <x v="54"/>
    <d v="2017-06-12T00:00:00"/>
    <s v="First Class"/>
    <x v="1"/>
    <x v="0"/>
    <s v="Seattle"/>
    <x v="10"/>
    <n v="98115"/>
    <x v="3"/>
    <s v="FUR-FU-10003268"/>
    <x v="1"/>
    <x v="2"/>
    <s v="Eldon Radial Chair Mat for Low to Medium Pile Carpets"/>
    <x v="514"/>
    <n v="5"/>
    <n v="0"/>
    <n v="39.979999999999997"/>
    <s v="Anna Andreadi"/>
    <s v="No"/>
    <n v="159.91999999999999"/>
    <n v="39.9799987792968"/>
    <x v="1"/>
    <x v="6"/>
  </r>
  <r>
    <s v="US-2016-127425"/>
    <x v="47"/>
    <s v="8/31/2016"/>
    <s v="Standard Class"/>
    <x v="2"/>
    <x v="0"/>
    <s v="New York City"/>
    <x v="0"/>
    <n v="10035"/>
    <x v="0"/>
    <s v="TEC-AC-10002800"/>
    <x v="2"/>
    <x v="10"/>
    <s v="Plantronics Audio 478 Stereo USB Headset"/>
    <x v="515"/>
    <n v="5"/>
    <n v="0"/>
    <n v="87.48"/>
    <s v="Chuck Magee"/>
    <s v="No"/>
    <n v="162.47"/>
    <n v="49.989999389648403"/>
    <x v="0"/>
    <x v="4"/>
  </r>
  <r>
    <s v="CA-2015-168480"/>
    <x v="148"/>
    <s v="9/27/2015"/>
    <s v="Standard Class"/>
    <x v="2"/>
    <x v="0"/>
    <s v="Lincoln Park"/>
    <x v="20"/>
    <n v="48146"/>
    <x v="2"/>
    <s v="FUR-BO-10000468"/>
    <x v="1"/>
    <x v="14"/>
    <s v="O'Sullivan 2-Shelf Heavy-Duty Bookcases"/>
    <x v="516"/>
    <n v="4"/>
    <n v="0"/>
    <n v="31.09"/>
    <s v="Kelly Williams"/>
    <s v="No"/>
    <n v="163.23000999999999"/>
    <n v="48.580001831054602"/>
    <x v="2"/>
    <x v="3"/>
  </r>
  <r>
    <s v="CA-2016-162138"/>
    <x v="208"/>
    <s v="4/27/2016"/>
    <s v="Standard Class"/>
    <x v="2"/>
    <x v="0"/>
    <s v="Hesperia"/>
    <x v="5"/>
    <n v="92345"/>
    <x v="3"/>
    <s v="OFF-BI-10004593"/>
    <x v="0"/>
    <x v="1"/>
    <s v="Ibico Laser Imprintable Binding System Covers"/>
    <x v="517"/>
    <n v="6"/>
    <n v="0.2"/>
    <n v="81.739999999999995"/>
    <s v="Anna Andreadi"/>
    <s v="No"/>
    <n v="169.78"/>
    <n v="52.400001085301199"/>
    <x v="0"/>
    <x v="9"/>
  </r>
  <r>
    <s v="CA-2015-132941"/>
    <x v="155"/>
    <s v="5/28/2015"/>
    <s v="First Class"/>
    <x v="2"/>
    <x v="0"/>
    <s v="Haltom City"/>
    <x v="16"/>
    <n v="76117"/>
    <x v="2"/>
    <s v="TEC-AC-10003095"/>
    <x v="2"/>
    <x v="10"/>
    <s v="Logitech G35 7.1-Channel Surround Sound Headset"/>
    <x v="518"/>
    <n v="2"/>
    <n v="0.2"/>
    <n v="36.4"/>
    <s v="Kelly Williams"/>
    <s v="No"/>
    <n v="171.57999000000001"/>
    <n v="129.98749781395301"/>
    <x v="2"/>
    <x v="6"/>
  </r>
  <r>
    <s v="CA-2014-110786"/>
    <x v="95"/>
    <d v="2015-02-01T00:00:00"/>
    <s v="Standard Class"/>
    <x v="2"/>
    <x v="0"/>
    <s v="San Francisco"/>
    <x v="5"/>
    <n v="94110"/>
    <x v="3"/>
    <s v="TEC-PH-10001425"/>
    <x v="2"/>
    <x v="7"/>
    <s v="Mophie Juice Pack Helium for iPhone"/>
    <x v="519"/>
    <n v="3"/>
    <n v="0.2"/>
    <n v="19.2"/>
    <s v="Anna Andreadi"/>
    <s v="No"/>
    <n v="172.78"/>
    <n v="79.991665184466697"/>
    <x v="3"/>
    <x v="5"/>
  </r>
  <r>
    <s v="US-2014-105137"/>
    <x v="178"/>
    <d v="2014-10-10T00:00:00"/>
    <s v="Same Day"/>
    <x v="0"/>
    <x v="0"/>
    <s v="Columbus"/>
    <x v="9"/>
    <n v="43229"/>
    <x v="0"/>
    <s v="TEC-MA-10002694"/>
    <x v="2"/>
    <x v="15"/>
    <s v="Hewlett-Packard Deskjet F4180 All-in-One Color Ink-jet - Printer / copier / scanner"/>
    <x v="520"/>
    <n v="2"/>
    <n v="0.7"/>
    <n v="-71.400000000000006"/>
    <s v="Chuck Magee"/>
    <s v="No"/>
    <n v="173.39"/>
    <n v="169.98332301841799"/>
    <x v="3"/>
    <x v="1"/>
  </r>
  <r>
    <s v="CA-2015-107678"/>
    <x v="111"/>
    <s v="4/28/2015"/>
    <s v="Standard Class"/>
    <x v="0"/>
    <x v="0"/>
    <s v="Louisville"/>
    <x v="22"/>
    <n v="40214"/>
    <x v="1"/>
    <s v="FUR-FU-10003394"/>
    <x v="1"/>
    <x v="2"/>
    <s v="Tenex &quot;The Solids&quot; Textured Chair Mats"/>
    <x v="521"/>
    <n v="3"/>
    <n v="0"/>
    <n v="35.68"/>
    <s v="Cassandra Brandow"/>
    <s v="No"/>
    <n v="174.20000999999999"/>
    <n v="69.9600016276041"/>
    <x v="2"/>
    <x v="9"/>
  </r>
  <r>
    <s v="CA-2016-113341"/>
    <x v="232"/>
    <s v="11/29/2016"/>
    <s v="Standard Class"/>
    <x v="0"/>
    <x v="0"/>
    <s v="Los Angeles"/>
    <x v="5"/>
    <n v="90032"/>
    <x v="3"/>
    <s v="FUR-CH-10004698"/>
    <x v="1"/>
    <x v="13"/>
    <s v="Padded Folding Chairs, Black, 4/Carton"/>
    <x v="522"/>
    <n v="3"/>
    <n v="0.2"/>
    <n v="19.440000000000001"/>
    <s v="Anna Andreadi"/>
    <s v="No"/>
    <n v="174.91"/>
    <n v="80.979169511469095"/>
    <x v="0"/>
    <x v="8"/>
  </r>
  <r>
    <s v="CA-2017-167003"/>
    <x v="233"/>
    <s v="5/29/2017"/>
    <s v="Standard Class"/>
    <x v="0"/>
    <x v="0"/>
    <s v="Los Angeles"/>
    <x v="5"/>
    <n v="90036"/>
    <x v="3"/>
    <s v="FUR-TA-10001520"/>
    <x v="1"/>
    <x v="12"/>
    <s v="Lesro Sheffield Collection Coffee Table, End Table, Center Table, Corner Table"/>
    <x v="523"/>
    <n v="3"/>
    <n v="0.2"/>
    <n v="-6.42"/>
    <s v="Anna Andreadi"/>
    <s v="No"/>
    <n v="177.70999"/>
    <n v="71.370830801765706"/>
    <x v="1"/>
    <x v="6"/>
  </r>
  <r>
    <s v="US-2016-144057"/>
    <x v="183"/>
    <s v="5/13/2016"/>
    <s v="Standard Class"/>
    <x v="2"/>
    <x v="0"/>
    <s v="Austin"/>
    <x v="16"/>
    <n v="78745"/>
    <x v="2"/>
    <s v="OFF-AP-10000390"/>
    <x v="0"/>
    <x v="4"/>
    <s v="Euro Pro Shark Stick Mini Vacuum"/>
    <x v="524"/>
    <n v="4"/>
    <n v="0.8"/>
    <n v="-131.72"/>
    <s v="Kelly Williams"/>
    <s v="No"/>
    <n v="180.5"/>
    <n v="60.975002108514403"/>
    <x v="0"/>
    <x v="3"/>
  </r>
  <r>
    <s v="CA-2014-156349"/>
    <x v="201"/>
    <s v="5/30/2014"/>
    <s v="Standard Class"/>
    <x v="2"/>
    <x v="0"/>
    <s v="Los Angeles"/>
    <x v="5"/>
    <n v="90008"/>
    <x v="3"/>
    <s v="TEC-PH-10000441"/>
    <x v="2"/>
    <x v="7"/>
    <s v="VTech DS6151"/>
    <x v="525"/>
    <n v="2"/>
    <n v="0.2"/>
    <n v="20.16"/>
    <s v="Anna Andreadi"/>
    <s v="No"/>
    <n v="181.42"/>
    <n v="125.987501613749"/>
    <x v="3"/>
    <x v="6"/>
  </r>
  <r>
    <s v="CA-2016-134803"/>
    <x v="137"/>
    <d v="2016-03-06T00:00:00"/>
    <s v="Standard Class"/>
    <x v="0"/>
    <x v="0"/>
    <s v="Los Angeles"/>
    <x v="5"/>
    <n v="90004"/>
    <x v="3"/>
    <s v="OFF-AP-10000891"/>
    <x v="0"/>
    <x v="4"/>
    <s v="Kensington 7 Outlet MasterPiece HOMEOFFICE Power Control Center"/>
    <x v="526"/>
    <n v="2"/>
    <n v="0"/>
    <n v="78.67"/>
    <s v="Anna Andreadi"/>
    <s v="No"/>
    <n v="183.56998999999999"/>
    <n v="131.11999511718699"/>
    <x v="0"/>
    <x v="6"/>
  </r>
  <r>
    <s v="CA-2015-161627"/>
    <x v="234"/>
    <d v="2015-11-07T00:00:00"/>
    <s v="Standard Class"/>
    <x v="0"/>
    <x v="0"/>
    <s v="Pasadena"/>
    <x v="5"/>
    <n v="91104"/>
    <x v="3"/>
    <s v="FUR-CH-10003968"/>
    <x v="1"/>
    <x v="13"/>
    <s v="Novimex Turbo Task Chair"/>
    <x v="527"/>
    <n v="3"/>
    <n v="0.2"/>
    <n v="-17.04"/>
    <s v="Anna Andreadi"/>
    <s v="No"/>
    <n v="187.39000999999999"/>
    <n v="70.979169474216107"/>
    <x v="2"/>
    <x v="0"/>
  </r>
  <r>
    <s v="CA-2017-123085"/>
    <x v="235"/>
    <d v="2017-08-03T00:00:00"/>
    <s v="Standard Class"/>
    <x v="0"/>
    <x v="0"/>
    <s v="Los Angeles"/>
    <x v="5"/>
    <n v="90008"/>
    <x v="3"/>
    <s v="FUR-CH-10003968"/>
    <x v="1"/>
    <x v="13"/>
    <s v="Novimex Turbo Task Chair"/>
    <x v="527"/>
    <n v="3"/>
    <n v="0.2"/>
    <n v="-17.04"/>
    <s v="Anna Andreadi"/>
    <s v="No"/>
    <n v="187.39000999999999"/>
    <n v="70.979169474216107"/>
    <x v="1"/>
    <x v="2"/>
  </r>
  <r>
    <s v="CA-2017-165008"/>
    <x v="236"/>
    <s v="9/17/2017"/>
    <s v="Second Class"/>
    <x v="0"/>
    <x v="0"/>
    <s v="Salt Lake City"/>
    <x v="17"/>
    <n v="84106"/>
    <x v="3"/>
    <s v="OFF-BI-10002794"/>
    <x v="0"/>
    <x v="1"/>
    <s v="Avery Trapezoid Ring Binder, 3&quot; Capacity, Black, 1040 sheets"/>
    <x v="528"/>
    <n v="9"/>
    <n v="0.2"/>
    <n v="106.96"/>
    <s v="Anna Andreadi"/>
    <s v="No"/>
    <n v="188.1"/>
    <n v="40.9805553691358"/>
    <x v="1"/>
    <x v="3"/>
  </r>
  <r>
    <s v="US-2017-118087"/>
    <x v="18"/>
    <s v="9/13/2017"/>
    <s v="Standard Class"/>
    <x v="2"/>
    <x v="0"/>
    <s v="Philadelphia"/>
    <x v="12"/>
    <n v="19134"/>
    <x v="0"/>
    <s v="FUR-CH-10004860"/>
    <x v="1"/>
    <x v="13"/>
    <s v="Global Low Back Tilter Chair"/>
    <x v="529"/>
    <n v="2"/>
    <n v="0.3"/>
    <n v="-48.47"/>
    <s v="Chuck Magee"/>
    <s v="No"/>
    <n v="189.84"/>
    <n v="100.978569660503"/>
    <x v="1"/>
    <x v="3"/>
  </r>
  <r>
    <s v="US-2017-118087"/>
    <x v="18"/>
    <s v="9/13/2017"/>
    <s v="Standard Class"/>
    <x v="2"/>
    <x v="0"/>
    <s v="Philadelphia"/>
    <x v="12"/>
    <n v="19134"/>
    <x v="0"/>
    <s v="TEC-AC-10003174"/>
    <x v="2"/>
    <x v="10"/>
    <s v="Plantronics S12 Corded Telephone Headset System"/>
    <x v="530"/>
    <n v="3"/>
    <n v="0.2"/>
    <n v="64.67"/>
    <s v="Chuck Magee"/>
    <s v="No"/>
    <n v="194.03001"/>
    <n v="107.791672154484"/>
    <x v="1"/>
    <x v="3"/>
  </r>
  <r>
    <s v="US-2017-136679"/>
    <x v="193"/>
    <s v="11/18/2017"/>
    <s v="Standard Class"/>
    <x v="0"/>
    <x v="0"/>
    <s v="Pasadena"/>
    <x v="16"/>
    <n v="77506"/>
    <x v="2"/>
    <s v="TEC-AC-10004855"/>
    <x v="2"/>
    <x v="10"/>
    <s v="V7 USB Numeric Keypad"/>
    <x v="531"/>
    <n v="6"/>
    <n v="0.2"/>
    <n v="-27.29"/>
    <s v="Kelly Williams"/>
    <s v="No"/>
    <n v="195.23999000000001"/>
    <n v="34.989582827896797"/>
    <x v="1"/>
    <x v="8"/>
  </r>
  <r>
    <s v="CA-2014-143336"/>
    <x v="52"/>
    <d v="2014-01-09T00:00:00"/>
    <s v="Second Class"/>
    <x v="0"/>
    <x v="0"/>
    <s v="San Francisco"/>
    <x v="5"/>
    <n v="94109"/>
    <x v="3"/>
    <s v="TEC-PH-10001949"/>
    <x v="2"/>
    <x v="7"/>
    <s v="Cisco SPA 501G IP Phone"/>
    <x v="532"/>
    <n v="3"/>
    <n v="0.2"/>
    <n v="16.010000000000002"/>
    <s v="Anna Andreadi"/>
    <s v="No"/>
    <n v="197.47"/>
    <n v="88.949998551172499"/>
    <x v="3"/>
    <x v="4"/>
  </r>
  <r>
    <s v="CA-2017-124401"/>
    <x v="185"/>
    <d v="2017-12-09T00:00:00"/>
    <s v="Standard Class"/>
    <x v="0"/>
    <x v="0"/>
    <s v="Portland"/>
    <x v="3"/>
    <n v="97206"/>
    <x v="3"/>
    <s v="TEC-AC-10002926"/>
    <x v="2"/>
    <x v="10"/>
    <s v="Logitech Wireless Marathon Mouse M705"/>
    <x v="533"/>
    <n v="7"/>
    <n v="0.2"/>
    <n v="80.48"/>
    <s v="Anna Andreadi"/>
    <s v="No"/>
    <n v="199.45999"/>
    <n v="49.989286336475701"/>
    <x v="1"/>
    <x v="7"/>
  </r>
  <r>
    <s v="CA-2016-147375"/>
    <x v="237"/>
    <s v="6/14/2016"/>
    <s v="Second Class"/>
    <x v="1"/>
    <x v="0"/>
    <s v="Chicago"/>
    <x v="7"/>
    <n v="60623"/>
    <x v="2"/>
    <s v="OFF-PA-10001970"/>
    <x v="0"/>
    <x v="5"/>
    <s v="Xerox 1908"/>
    <x v="534"/>
    <n v="7"/>
    <n v="0.2"/>
    <n v="113.64"/>
    <s v="Kelly Williams"/>
    <s v="No"/>
    <n v="199.84998999999999"/>
    <n v="55.980355607538598"/>
    <x v="0"/>
    <x v="5"/>
  </r>
  <r>
    <s v="CA-2015-143490"/>
    <x v="220"/>
    <s v="12/13/2015"/>
    <s v="Standard Class"/>
    <x v="0"/>
    <x v="0"/>
    <s v="San Diego"/>
    <x v="5"/>
    <n v="92105"/>
    <x v="3"/>
    <s v="TEC-PH-10000576"/>
    <x v="2"/>
    <x v="7"/>
    <s v="AT&amp;T 1080 Corded phone"/>
    <x v="535"/>
    <n v="2"/>
    <n v="0.2"/>
    <n v="19.18"/>
    <s v="Anna Andreadi"/>
    <s v="No"/>
    <n v="200"/>
    <n v="136.98749593268099"/>
    <x v="2"/>
    <x v="0"/>
  </r>
  <r>
    <s v="CA-2017-131807"/>
    <x v="46"/>
    <d v="2017-10-10T00:00:00"/>
    <s v="Standard Class"/>
    <x v="2"/>
    <x v="0"/>
    <s v="Chico"/>
    <x v="5"/>
    <n v="95928"/>
    <x v="3"/>
    <s v="FUR-TA-10004086"/>
    <x v="1"/>
    <x v="12"/>
    <s v="KI Adjustable-Height Table"/>
    <x v="536"/>
    <n v="3"/>
    <n v="0.2"/>
    <n v="5.16"/>
    <s v="Anna Andreadi"/>
    <s v="No"/>
    <n v="201.19"/>
    <n v="85.979169530095504"/>
    <x v="1"/>
    <x v="6"/>
  </r>
  <r>
    <s v="CA-2017-165491"/>
    <x v="2"/>
    <s v="3/24/2017"/>
    <s v="Standard Class"/>
    <x v="2"/>
    <x v="0"/>
    <s v="Seattle"/>
    <x v="10"/>
    <n v="98115"/>
    <x v="3"/>
    <s v="TEC-AC-10000358"/>
    <x v="2"/>
    <x v="10"/>
    <s v="Imationï¿½Secureï¿½Driveï¿½+ Hardware Encrypted USBï¿½flash driveï¿½- 16 GB"/>
    <x v="537"/>
    <n v="7"/>
    <n v="0"/>
    <n v="63.82"/>
    <s v="Anna Andreadi"/>
    <s v="No"/>
    <n v="202.10999000000001"/>
    <n v="37.989998953682999"/>
    <x v="1"/>
    <x v="2"/>
  </r>
  <r>
    <s v="US-2017-105046"/>
    <x v="108"/>
    <s v="7/23/2017"/>
    <s v="Standard Class"/>
    <x v="1"/>
    <x v="0"/>
    <s v="Rome"/>
    <x v="0"/>
    <n v="13440"/>
    <x v="0"/>
    <s v="TEC-PH-10004536"/>
    <x v="2"/>
    <x v="7"/>
    <s v="Avaya 5420 Digital phone"/>
    <x v="538"/>
    <n v="2"/>
    <n v="0"/>
    <n v="67.5"/>
    <s v="Chuck Magee"/>
    <s v="No"/>
    <n v="202.48000999999999"/>
    <n v="134.99000549316401"/>
    <x v="1"/>
    <x v="7"/>
  </r>
  <r>
    <s v="CA-2016-157280"/>
    <x v="212"/>
    <d v="2016-07-11T00:00:00"/>
    <s v="First Class"/>
    <x v="0"/>
    <x v="0"/>
    <s v="Virginia Beach"/>
    <x v="26"/>
    <n v="23464"/>
    <x v="1"/>
    <s v="FUR-FU-10004665"/>
    <x v="1"/>
    <x v="2"/>
    <s v="3M Polarizing Task Lamp with Clamp Arm, Light Gray"/>
    <x v="539"/>
    <n v="2"/>
    <n v="0"/>
    <n v="71.23"/>
    <s v="Cassandra Brandow"/>
    <s v="No"/>
    <n v="202.72998000000001"/>
    <n v="136.97999572753901"/>
    <x v="0"/>
    <x v="6"/>
  </r>
  <r>
    <s v="CA-2017-167395"/>
    <x v="32"/>
    <d v="2017-04-12T00:00:00"/>
    <s v="First Class"/>
    <x v="0"/>
    <x v="0"/>
    <s v="Lowell"/>
    <x v="14"/>
    <n v="1852"/>
    <x v="0"/>
    <s v="OFF-AP-10001293"/>
    <x v="0"/>
    <x v="4"/>
    <s v="Belkin 8 Outlet Surge Protector"/>
    <x v="540"/>
    <n v="7"/>
    <n v="0"/>
    <n v="80.319999999999993"/>
    <s v="Chuck Magee"/>
    <s v="No"/>
    <n v="206.53998000000001"/>
    <n v="40.979997907365998"/>
    <x v="1"/>
    <x v="10"/>
  </r>
  <r>
    <s v="CA-2017-161956"/>
    <x v="125"/>
    <s v="8/29/2017"/>
    <s v="Second Class"/>
    <x v="2"/>
    <x v="0"/>
    <s v="Inglewood"/>
    <x v="5"/>
    <n v="90301"/>
    <x v="3"/>
    <s v="FUR-CH-10004886"/>
    <x v="1"/>
    <x v="13"/>
    <s v="Bevis Steel Folding Chairs"/>
    <x v="541"/>
    <n v="3"/>
    <n v="0.2"/>
    <n v="23.03"/>
    <s v="Anna Andreadi"/>
    <s v="No"/>
    <n v="207.25"/>
    <n v="95.949999848815295"/>
    <x v="1"/>
    <x v="4"/>
  </r>
  <r>
    <s v="CA-2014-160766"/>
    <x v="119"/>
    <s v="9/14/2014"/>
    <s v="Same Day"/>
    <x v="0"/>
    <x v="0"/>
    <s v="New York City"/>
    <x v="0"/>
    <n v="10009"/>
    <x v="0"/>
    <s v="TEC-PH-10000526"/>
    <x v="2"/>
    <x v="7"/>
    <s v="Vtech CS6719"/>
    <x v="542"/>
    <n v="3"/>
    <n v="0"/>
    <n v="80.63"/>
    <s v="Chuck Magee"/>
    <s v="No"/>
    <n v="207.34"/>
    <n v="95.990000406901004"/>
    <x v="3"/>
    <x v="3"/>
  </r>
  <r>
    <s v="US-2014-164406"/>
    <x v="114"/>
    <s v="8/19/2014"/>
    <s v="Standard Class"/>
    <x v="0"/>
    <x v="0"/>
    <s v="San Francisco"/>
    <x v="5"/>
    <n v="94122"/>
    <x v="3"/>
    <s v="FUR-CH-10003833"/>
    <x v="1"/>
    <x v="13"/>
    <s v="Novimex Fabric Task Chair"/>
    <x v="543"/>
    <n v="4"/>
    <n v="0.2"/>
    <n v="-12.2"/>
    <s v="Anna Andreadi"/>
    <s v="No"/>
    <n v="207.34"/>
    <n v="60.981250036437999"/>
    <x v="3"/>
    <x v="4"/>
  </r>
  <r>
    <s v="US-2016-114293"/>
    <x v="238"/>
    <s v="11/26/2016"/>
    <s v="Standard Class"/>
    <x v="0"/>
    <x v="0"/>
    <s v="Gresham"/>
    <x v="3"/>
    <n v="97030"/>
    <x v="3"/>
    <s v="FUR-CH-10003833"/>
    <x v="1"/>
    <x v="13"/>
    <s v="Novimex Fabric Task Chair"/>
    <x v="543"/>
    <n v="4"/>
    <n v="0.2"/>
    <n v="-12.2"/>
    <s v="Anna Andreadi"/>
    <s v="No"/>
    <n v="207.34"/>
    <n v="60.981250036437999"/>
    <x v="0"/>
    <x v="8"/>
  </r>
  <r>
    <s v="US-2015-128090"/>
    <x v="4"/>
    <s v="8/22/2015"/>
    <s v="Standard Class"/>
    <x v="0"/>
    <x v="0"/>
    <s v="Phoenix"/>
    <x v="4"/>
    <n v="85023"/>
    <x v="3"/>
    <s v="OFF-PA-10001878"/>
    <x v="0"/>
    <x v="5"/>
    <s v="Xerox 1891"/>
    <x v="544"/>
    <n v="8"/>
    <n v="0.2"/>
    <n v="105.65"/>
    <s v="Anna Andreadi"/>
    <s v="No"/>
    <n v="207.37"/>
    <n v="48.909373465587798"/>
    <x v="2"/>
    <x v="4"/>
  </r>
  <r>
    <s v="CA-2017-111556"/>
    <x v="162"/>
    <s v="11/22/2017"/>
    <s v="First Class"/>
    <x v="0"/>
    <x v="0"/>
    <s v="New York City"/>
    <x v="0"/>
    <n v="10035"/>
    <x v="0"/>
    <s v="FUR-BO-10003159"/>
    <x v="1"/>
    <x v="14"/>
    <s v="Sauder Camden County Collection Libraries, Planked Cherry Finish"/>
    <x v="545"/>
    <n v="2"/>
    <n v="0.2"/>
    <n v="-25.3"/>
    <s v="Chuck Magee"/>
    <s v="No"/>
    <n v="209.27"/>
    <n v="114.981251191277"/>
    <x v="1"/>
    <x v="8"/>
  </r>
  <r>
    <s v="CA-2015-149342"/>
    <x v="64"/>
    <s v="4/25/2015"/>
    <s v="Standard Class"/>
    <x v="2"/>
    <x v="0"/>
    <s v="Columbus"/>
    <x v="1"/>
    <n v="31907"/>
    <x v="1"/>
    <s v="TEC-PH-10001557"/>
    <x v="2"/>
    <x v="7"/>
    <s v="Pyle PMP37LED"/>
    <x v="542"/>
    <n v="3"/>
    <n v="0"/>
    <n v="77.75"/>
    <s v="Cassandra Brandow"/>
    <s v="No"/>
    <n v="210.22"/>
    <n v="95.990000406901004"/>
    <x v="2"/>
    <x v="9"/>
  </r>
  <r>
    <s v="CA-2017-137085"/>
    <x v="239"/>
    <d v="2017-06-07T00:00:00"/>
    <s v="Standard Class"/>
    <x v="0"/>
    <x v="0"/>
    <s v="Los Angeles"/>
    <x v="5"/>
    <n v="90004"/>
    <x v="3"/>
    <s v="OFF-BI-10000632"/>
    <x v="0"/>
    <x v="1"/>
    <s v="Satellite Sectional Post Binders"/>
    <x v="546"/>
    <n v="9"/>
    <n v="0.2"/>
    <n v="101.58"/>
    <s v="Anna Andreadi"/>
    <s v="No"/>
    <n v="210.96999"/>
    <n v="43.409720688515002"/>
    <x v="1"/>
    <x v="0"/>
  </r>
  <r>
    <s v="CA-2017-119284"/>
    <x v="157"/>
    <s v="6/20/2017"/>
    <s v="Standard Class"/>
    <x v="2"/>
    <x v="0"/>
    <s v="Nashville"/>
    <x v="15"/>
    <n v="37211"/>
    <x v="1"/>
    <s v="TEC-PH-10001051"/>
    <x v="2"/>
    <x v="7"/>
    <s v="HTC One"/>
    <x v="547"/>
    <n v="3"/>
    <n v="0.2"/>
    <n v="27"/>
    <s v="Cassandra Brandow"/>
    <s v="No"/>
    <n v="212.98"/>
    <n v="99.991665258972503"/>
    <x v="1"/>
    <x v="0"/>
  </r>
  <r>
    <s v="CA-2017-115994"/>
    <x v="164"/>
    <s v="1/31/2017"/>
    <s v="Second Class"/>
    <x v="1"/>
    <x v="0"/>
    <s v="Costa Mesa"/>
    <x v="5"/>
    <n v="92627"/>
    <x v="3"/>
    <s v="TEC-AC-10000580"/>
    <x v="2"/>
    <x v="10"/>
    <s v="Logitech G13 Programmable Gameboard with LCD Display"/>
    <x v="548"/>
    <n v="3"/>
    <n v="0"/>
    <n v="26.4"/>
    <s v="Anna Andreadi"/>
    <s v="No"/>
    <n v="213.57"/>
    <n v="79.990000406901004"/>
    <x v="1"/>
    <x v="11"/>
  </r>
  <r>
    <s v="CA-2017-161557"/>
    <x v="240"/>
    <d v="2017-08-09T00:00:00"/>
    <s v="Standard Class"/>
    <x v="0"/>
    <x v="0"/>
    <s v="Dallas"/>
    <x v="16"/>
    <n v="75217"/>
    <x v="2"/>
    <s v="FUR-FU-10004622"/>
    <x v="1"/>
    <x v="2"/>
    <s v="Eldon Advantage Foldable Chair Mats for Low Pile Carpets"/>
    <x v="549"/>
    <n v="5"/>
    <n v="0.6"/>
    <n v="-105.69"/>
    <s v="Kelly Williams"/>
    <s v="No"/>
    <n v="214.09"/>
    <n v="54.200003993511402"/>
    <x v="1"/>
    <x v="2"/>
  </r>
  <r>
    <s v="CA-2016-120873"/>
    <x v="241"/>
    <d v="2016-01-11T00:00:00"/>
    <s v="Second Class"/>
    <x v="0"/>
    <x v="0"/>
    <s v="Hampton"/>
    <x v="26"/>
    <n v="23666"/>
    <x v="1"/>
    <s v="FUR-CH-10000847"/>
    <x v="1"/>
    <x v="13"/>
    <s v="Global Executive Mid-Back Manager's Chair"/>
    <x v="550"/>
    <n v="1"/>
    <n v="0"/>
    <n v="75.650000000000006"/>
    <s v="Cassandra Brandow"/>
    <s v="No"/>
    <n v="215.33001999999999"/>
    <n v="290.98001098632801"/>
    <x v="0"/>
    <x v="1"/>
  </r>
  <r>
    <s v="CA-2015-150770"/>
    <x v="53"/>
    <d v="2015-06-05T00:00:00"/>
    <s v="First Class"/>
    <x v="0"/>
    <x v="0"/>
    <s v="San Francisco"/>
    <x v="5"/>
    <n v="94109"/>
    <x v="3"/>
    <s v="TEC-AC-10000844"/>
    <x v="2"/>
    <x v="10"/>
    <s v="Logitechï¿½Gaming G510s - Keyboard"/>
    <x v="551"/>
    <n v="4"/>
    <n v="0"/>
    <n v="122.39"/>
    <s v="Anna Andreadi"/>
    <s v="No"/>
    <n v="217.56998999999999"/>
    <n v="84.989997863769503"/>
    <x v="2"/>
    <x v="2"/>
  </r>
  <r>
    <s v="US-2014-138758"/>
    <x v="202"/>
    <d v="2014-11-07T00:00:00"/>
    <s v="Standard Class"/>
    <x v="0"/>
    <x v="0"/>
    <s v="Philadelphia"/>
    <x v="12"/>
    <n v="19120"/>
    <x v="0"/>
    <s v="FUR-CH-10002880"/>
    <x v="1"/>
    <x v="13"/>
    <s v="Global High-Back Leather Tilter, Burgundy"/>
    <x v="552"/>
    <n v="2"/>
    <n v="0.3"/>
    <n v="-46.74"/>
    <s v="Chuck Magee"/>
    <s v="No"/>
    <n v="218.93001000000001"/>
    <n v="122.99286098127401"/>
    <x v="3"/>
    <x v="7"/>
  </r>
  <r>
    <s v="CA-2016-109869"/>
    <x v="141"/>
    <s v="4/29/2016"/>
    <s v="Standard Class"/>
    <x v="1"/>
    <x v="0"/>
    <s v="Phoenix"/>
    <x v="4"/>
    <n v="85023"/>
    <x v="3"/>
    <s v="OFF-SU-10003505"/>
    <x v="0"/>
    <x v="8"/>
    <s v="Premier Electric Letter Opener"/>
    <x v="553"/>
    <n v="2"/>
    <n v="0.2"/>
    <n v="-34.76"/>
    <s v="Anna Andreadi"/>
    <s v="No"/>
    <n v="220.14"/>
    <n v="115.862503483379"/>
    <x v="0"/>
    <x v="9"/>
  </r>
  <r>
    <s v="CA-2015-139731"/>
    <x v="242"/>
    <s v="10/15/2015"/>
    <s v="Same Day"/>
    <x v="0"/>
    <x v="0"/>
    <s v="Amarillo"/>
    <x v="16"/>
    <n v="79109"/>
    <x v="2"/>
    <s v="TEC-AC-10004975"/>
    <x v="2"/>
    <x v="10"/>
    <s v="Plantronics Audio 995 Wireless Stereo Headset"/>
    <x v="554"/>
    <n v="3"/>
    <n v="0.2"/>
    <n v="42.88"/>
    <s v="Kelly Williams"/>
    <s v="No"/>
    <n v="221"/>
    <n v="109.95000244409999"/>
    <x v="2"/>
    <x v="1"/>
  </r>
  <r>
    <s v="CA-2015-157770"/>
    <x v="151"/>
    <s v="12/15/2015"/>
    <s v="First Class"/>
    <x v="0"/>
    <x v="0"/>
    <s v="Temecula"/>
    <x v="5"/>
    <n v="92592"/>
    <x v="3"/>
    <s v="TEC-AC-10001552"/>
    <x v="2"/>
    <x v="10"/>
    <s v="Logitech K350 2.4Ghz Wireless Keyboard"/>
    <x v="555"/>
    <n v="5"/>
    <n v="0"/>
    <n v="27.37"/>
    <s v="Anna Andreadi"/>
    <s v="No"/>
    <n v="221.48000999999999"/>
    <n v="49.770001220703101"/>
    <x v="2"/>
    <x v="5"/>
  </r>
  <r>
    <s v="CA-2016-145982"/>
    <x v="55"/>
    <d v="2016-01-09T00:00:00"/>
    <s v="Second Class"/>
    <x v="0"/>
    <x v="0"/>
    <s v="Quincy"/>
    <x v="14"/>
    <n v="2169"/>
    <x v="0"/>
    <s v="FUR-TA-10001307"/>
    <x v="1"/>
    <x v="12"/>
    <s v="SAFCO PlanMaster Heigh-Adjustable Drafting Table Base, 43w x 30d x 30-37h, Black"/>
    <x v="556"/>
    <n v="1"/>
    <n v="0.3"/>
    <n v="20.97"/>
    <s v="Chuck Magee"/>
    <s v="No"/>
    <n v="223.65"/>
    <n v="349.45714183291602"/>
    <x v="0"/>
    <x v="4"/>
  </r>
  <r>
    <s v="CA-2014-151162"/>
    <x v="115"/>
    <d v="2014-09-12T00:00:00"/>
    <s v="Standard Class"/>
    <x v="2"/>
    <x v="0"/>
    <s v="Columbus"/>
    <x v="9"/>
    <n v="43229"/>
    <x v="0"/>
    <s v="TEC-PH-10001809"/>
    <x v="2"/>
    <x v="7"/>
    <s v="Panasonic KX T7736-B Digital phone"/>
    <x v="557"/>
    <n v="2"/>
    <n v="0.4"/>
    <n v="-44.99"/>
    <s v="Chuck Magee"/>
    <s v="No"/>
    <n v="224.93001000000001"/>
    <n v="149.95000352412401"/>
    <x v="3"/>
    <x v="6"/>
  </r>
  <r>
    <s v="CA-2017-161956"/>
    <x v="125"/>
    <s v="8/29/2017"/>
    <s v="Second Class"/>
    <x v="2"/>
    <x v="0"/>
    <s v="Inglewood"/>
    <x v="5"/>
    <n v="90301"/>
    <x v="3"/>
    <s v="OFF-AP-10001242"/>
    <x v="0"/>
    <x v="4"/>
    <s v="APC 7 Outlet Network SurgeArrest Surge Protector"/>
    <x v="558"/>
    <n v="4"/>
    <n v="0"/>
    <n v="96.58"/>
    <s v="Anna Andreadi"/>
    <s v="No"/>
    <n v="225.34001000000001"/>
    <n v="80.480003356933594"/>
    <x v="1"/>
    <x v="4"/>
  </r>
  <r>
    <s v="CA-2014-164721"/>
    <x v="124"/>
    <s v="11/27/2014"/>
    <s v="Second Class"/>
    <x v="2"/>
    <x v="0"/>
    <s v="Brentwood"/>
    <x v="5"/>
    <n v="94513"/>
    <x v="3"/>
    <s v="OFF-AP-10000240"/>
    <x v="0"/>
    <x v="4"/>
    <s v="Belkin F9G930V10-GRY 9 Outlet Surge"/>
    <x v="559"/>
    <n v="6"/>
    <n v="0"/>
    <n v="93.06"/>
    <s v="Anna Andreadi"/>
    <s v="No"/>
    <n v="227.82"/>
    <n v="53.480000813802"/>
    <x v="3"/>
    <x v="8"/>
  </r>
  <r>
    <s v="CA-2017-128965"/>
    <x v="29"/>
    <s v="4/22/2017"/>
    <s v="Standard Class"/>
    <x v="0"/>
    <x v="0"/>
    <s v="Los Angeles"/>
    <x v="5"/>
    <n v="90008"/>
    <x v="3"/>
    <s v="TEC-AC-10001383"/>
    <x v="2"/>
    <x v="10"/>
    <s v="Logitech Wireless Touch Keyboard K400"/>
    <x v="560"/>
    <n v="11"/>
    <n v="0"/>
    <n v="46.73"/>
    <s v="Anna Andreadi"/>
    <s v="No"/>
    <n v="228.16002"/>
    <n v="24.990001331676101"/>
    <x v="1"/>
    <x v="9"/>
  </r>
  <r>
    <s v="CA-2014-126361"/>
    <x v="83"/>
    <d v="2014-09-08T00:00:00"/>
    <s v="Second Class"/>
    <x v="0"/>
    <x v="0"/>
    <s v="Pleasant Grove"/>
    <x v="17"/>
    <n v="84062"/>
    <x v="3"/>
    <s v="OFF-PA-10000806"/>
    <x v="0"/>
    <x v="5"/>
    <s v="Xerox 1934"/>
    <x v="561"/>
    <n v="8"/>
    <n v="0"/>
    <n v="219.44"/>
    <s v="Anna Andreadi"/>
    <s v="No"/>
    <n v="228.4"/>
    <n v="55.9799995422363"/>
    <x v="3"/>
    <x v="9"/>
  </r>
  <r>
    <s v="CA-2016-112123"/>
    <x v="221"/>
    <d v="2016-08-03T00:00:00"/>
    <s v="Standard Class"/>
    <x v="0"/>
    <x v="0"/>
    <s v="Newark"/>
    <x v="24"/>
    <n v="19711"/>
    <x v="0"/>
    <s v="OFF-BI-10001071"/>
    <x v="0"/>
    <x v="1"/>
    <s v="GBC ProClick Punch Binding System"/>
    <x v="562"/>
    <n v="7"/>
    <n v="0"/>
    <n v="219.45"/>
    <s v="Chuck Magee"/>
    <s v="No"/>
    <n v="228.40998999999999"/>
    <n v="63.979997907365998"/>
    <x v="0"/>
    <x v="2"/>
  </r>
  <r>
    <s v="US-2015-136749"/>
    <x v="218"/>
    <s v="12/27/2015"/>
    <s v="Second Class"/>
    <x v="0"/>
    <x v="0"/>
    <s v="Columbus"/>
    <x v="1"/>
    <n v="31907"/>
    <x v="1"/>
    <s v="FUR-FU-10000747"/>
    <x v="1"/>
    <x v="2"/>
    <s v="Tenex B1-RE Series Chair Mats for Low Pile Carpets"/>
    <x v="563"/>
    <n v="6"/>
    <n v="0"/>
    <n v="46.9"/>
    <s v="Cassandra Brandow"/>
    <s v="No"/>
    <n v="228.98000999999999"/>
    <n v="45.980000813802"/>
    <x v="2"/>
    <x v="5"/>
  </r>
  <r>
    <s v="CA-2016-161746"/>
    <x v="61"/>
    <s v="10/27/2016"/>
    <s v="Standard Class"/>
    <x v="0"/>
    <x v="0"/>
    <s v="Los Angeles"/>
    <x v="5"/>
    <n v="90045"/>
    <x v="3"/>
    <s v="FUR-CH-10004626"/>
    <x v="1"/>
    <x v="13"/>
    <s v="Office Star Flex Back Scooter Chair with Aluminum Finish Frame"/>
    <x v="564"/>
    <n v="3"/>
    <n v="0.2"/>
    <n v="12.11"/>
    <s v="Anna Andreadi"/>
    <s v="No"/>
    <n v="230.03"/>
    <n v="100.89166678820401"/>
    <x v="0"/>
    <x v="1"/>
  </r>
  <r>
    <s v="CA-2017-128965"/>
    <x v="29"/>
    <s v="4/22/2017"/>
    <s v="Standard Class"/>
    <x v="0"/>
    <x v="0"/>
    <s v="Los Angeles"/>
    <x v="5"/>
    <n v="90008"/>
    <x v="3"/>
    <s v="FUR-CH-10003774"/>
    <x v="1"/>
    <x v="13"/>
    <s v="Global Wood Trimmed Manager's Task Chair, Khaki"/>
    <x v="565"/>
    <n v="3"/>
    <n v="0.2"/>
    <n v="-19.11"/>
    <s v="Anna Andreadi"/>
    <s v="No"/>
    <n v="237.46"/>
    <n v="90.979169548721998"/>
    <x v="1"/>
    <x v="9"/>
  </r>
  <r>
    <s v="CA-2017-121258"/>
    <x v="116"/>
    <d v="2017-03-03T00:00:00"/>
    <s v="Standard Class"/>
    <x v="0"/>
    <x v="0"/>
    <s v="Costa Mesa"/>
    <x v="5"/>
    <n v="92627"/>
    <x v="3"/>
    <s v="TEC-PH-10003645"/>
    <x v="2"/>
    <x v="7"/>
    <s v="Aastra 57i VoIP phone"/>
    <x v="566"/>
    <n v="2"/>
    <n v="0.2"/>
    <n v="19.39"/>
    <s v="Anna Andreadi"/>
    <s v="No"/>
    <n v="239.18998999999999"/>
    <n v="161.61249220971899"/>
    <x v="1"/>
    <x v="10"/>
  </r>
  <r>
    <s v="CA-2015-146486"/>
    <x v="59"/>
    <s v="11/14/2015"/>
    <s v="Second Class"/>
    <x v="0"/>
    <x v="0"/>
    <s v="Oceanside"/>
    <x v="0"/>
    <n v="11572"/>
    <x v="0"/>
    <s v="OFF-ST-10002554"/>
    <x v="0"/>
    <x v="11"/>
    <s v="Tennsco Industrial Shelving"/>
    <x v="567"/>
    <n v="5"/>
    <n v="0"/>
    <n v="4.8899999999999997"/>
    <s v="Chuck Magee"/>
    <s v="No"/>
    <n v="239.66"/>
    <n v="48.910000610351503"/>
    <x v="2"/>
    <x v="3"/>
  </r>
  <r>
    <s v="CA-2015-135580"/>
    <x v="191"/>
    <d v="2016-03-01T00:00:00"/>
    <s v="Standard Class"/>
    <x v="0"/>
    <x v="0"/>
    <s v="Los Angeles"/>
    <x v="5"/>
    <n v="90049"/>
    <x v="3"/>
    <s v="TEC-PH-10004345"/>
    <x v="2"/>
    <x v="7"/>
    <s v="Cisco SPA 502G IP Phone"/>
    <x v="568"/>
    <n v="3"/>
    <n v="0.2"/>
    <n v="35.99"/>
    <s v="Anna Andreadi"/>
    <s v="No"/>
    <n v="251.89"/>
    <n v="119.950002481353"/>
    <x v="2"/>
    <x v="5"/>
  </r>
  <r>
    <s v="CA-2017-100111"/>
    <x v="10"/>
    <s v="9/26/2017"/>
    <s v="Standard Class"/>
    <x v="0"/>
    <x v="0"/>
    <s v="New York City"/>
    <x v="0"/>
    <n v="10035"/>
    <x v="0"/>
    <s v="FUR-CH-10003846"/>
    <x v="1"/>
    <x v="13"/>
    <s v="Hon Valutask Swivel Chairs"/>
    <x v="569"/>
    <n v="3"/>
    <n v="0.1"/>
    <n v="18.18"/>
    <s v="Chuck Magee"/>
    <s v="No"/>
    <n v="254.47"/>
    <n v="100.981479388113"/>
    <x v="1"/>
    <x v="3"/>
  </r>
  <r>
    <s v="CA-2016-116736"/>
    <x v="142"/>
    <s v="1/21/2016"/>
    <s v="Standard Class"/>
    <x v="1"/>
    <x v="0"/>
    <s v="Concord"/>
    <x v="28"/>
    <n v="3301"/>
    <x v="0"/>
    <s v="FUR-FU-10004017"/>
    <x v="1"/>
    <x v="2"/>
    <s v="Tenex Contemporary Contur Chairmats for Low and Medium Pile Carpet, Computer, 39&quot; x 49&quot;"/>
    <x v="570"/>
    <n v="3"/>
    <n v="0"/>
    <n v="64.52"/>
    <s v="Chuck Magee"/>
    <s v="No"/>
    <n v="258.07"/>
    <n v="107.52999877929599"/>
    <x v="0"/>
    <x v="11"/>
  </r>
  <r>
    <s v="CA-2017-135692"/>
    <x v="156"/>
    <d v="2017-01-05T00:00:00"/>
    <s v="Standard Class"/>
    <x v="2"/>
    <x v="0"/>
    <s v="Fort Worth"/>
    <x v="16"/>
    <n v="76106"/>
    <x v="2"/>
    <s v="FUR-BO-10002268"/>
    <x v="1"/>
    <x v="14"/>
    <s v="Sauder Barrister Bookcases"/>
    <x v="571"/>
    <n v="4"/>
    <n v="0.32"/>
    <n v="-42.11"/>
    <s v="Kelly Williams"/>
    <s v="No"/>
    <n v="262.38"/>
    <n v="80.981618366014004"/>
    <x v="1"/>
    <x v="9"/>
  </r>
  <r>
    <s v="CA-2017-140963"/>
    <x v="134"/>
    <s v="6/13/2017"/>
    <s v="First Class"/>
    <x v="1"/>
    <x v="0"/>
    <s v="Los Angeles"/>
    <x v="5"/>
    <n v="90045"/>
    <x v="3"/>
    <s v="TEC-PH-10001924"/>
    <x v="2"/>
    <x v="7"/>
    <s v="iHome FM Clock Radio with Lightning Dock"/>
    <x v="572"/>
    <n v="5"/>
    <n v="0.2"/>
    <n v="17.5"/>
    <s v="Anna Andreadi"/>
    <s v="No"/>
    <n v="262.45999999999998"/>
    <n v="69.989998124502506"/>
    <x v="1"/>
    <x v="1"/>
  </r>
  <r>
    <s v="CA-2016-130638"/>
    <x v="130"/>
    <s v="5/19/2016"/>
    <s v="Second Class"/>
    <x v="0"/>
    <x v="0"/>
    <s v="Los Angeles"/>
    <x v="5"/>
    <n v="90045"/>
    <x v="3"/>
    <s v="FUR-FU-10002116"/>
    <x v="1"/>
    <x v="2"/>
    <s v="Tenex Carpeted, Granite-Look or Clear Contemporary Contour Shape Chair Mats"/>
    <x v="573"/>
    <n v="4"/>
    <n v="0"/>
    <n v="19.8"/>
    <s v="Anna Andreadi"/>
    <s v="No"/>
    <n v="263.04000000000002"/>
    <n v="70.709999084472599"/>
    <x v="0"/>
    <x v="6"/>
  </r>
  <r>
    <s v="CA-2014-156349"/>
    <x v="201"/>
    <s v="5/30/2014"/>
    <s v="Standard Class"/>
    <x v="2"/>
    <x v="0"/>
    <s v="Los Angeles"/>
    <x v="5"/>
    <n v="90008"/>
    <x v="3"/>
    <s v="FUR-BO-10000362"/>
    <x v="1"/>
    <x v="14"/>
    <s v="Sauder Inglewood Library Bookcases"/>
    <x v="574"/>
    <n v="2"/>
    <n v="0.15"/>
    <n v="27.36"/>
    <s v="Anna Andreadi"/>
    <s v="No"/>
    <n v="263.31"/>
    <n v="170.98236203882499"/>
    <x v="3"/>
    <x v="6"/>
  </r>
  <r>
    <s v="CA-2015-141593"/>
    <x v="22"/>
    <s v="12/16/2015"/>
    <s v="Second Class"/>
    <x v="2"/>
    <x v="0"/>
    <s v="Los Angeles"/>
    <x v="5"/>
    <n v="90045"/>
    <x v="3"/>
    <s v="FUR-TA-10002622"/>
    <x v="1"/>
    <x v="12"/>
    <s v="Bush Andora Conference Table, Maple/Graphite Gray Finish"/>
    <x v="575"/>
    <n v="2"/>
    <n v="0.2"/>
    <n v="10.26"/>
    <s v="Anna Andreadi"/>
    <s v="No"/>
    <n v="263.31"/>
    <n v="170.98125521459099"/>
    <x v="2"/>
    <x v="5"/>
  </r>
  <r>
    <s v="CA-2015-101910"/>
    <x v="243"/>
    <d v="2015-03-12T00:00:00"/>
    <s v="Standard Class"/>
    <x v="0"/>
    <x v="0"/>
    <s v="Lake Elsinore"/>
    <x v="5"/>
    <n v="92530"/>
    <x v="3"/>
    <s v="FUR-CH-10002647"/>
    <x v="1"/>
    <x v="13"/>
    <s v="Situations Contoured Folding Chairs, 4/Set"/>
    <x v="576"/>
    <n v="5"/>
    <n v="0.2"/>
    <n v="17.75"/>
    <s v="Anna Andreadi"/>
    <s v="No"/>
    <n v="266.17"/>
    <n v="70.980003621354697"/>
    <x v="2"/>
    <x v="8"/>
  </r>
  <r>
    <s v="US-2014-150574"/>
    <x v="86"/>
    <s v="12/25/2014"/>
    <s v="Standard Class"/>
    <x v="0"/>
    <x v="0"/>
    <s v="Jacksonville"/>
    <x v="21"/>
    <n v="32216"/>
    <x v="1"/>
    <s v="TEC-AC-10002600"/>
    <x v="2"/>
    <x v="10"/>
    <s v="Belkin QODE FastFit Bluetooth Keyboard"/>
    <x v="577"/>
    <n v="5"/>
    <n v="0.2"/>
    <n v="-18.59"/>
    <s v="Cassandra Brandow"/>
    <s v="No"/>
    <n v="266.39"/>
    <n v="61.950000993721098"/>
    <x v="3"/>
    <x v="5"/>
  </r>
  <r>
    <s v="CA-2015-134075"/>
    <x v="229"/>
    <s v="12/16/2015"/>
    <s v="Standard Class"/>
    <x v="0"/>
    <x v="0"/>
    <s v="San Jose"/>
    <x v="5"/>
    <n v="95123"/>
    <x v="3"/>
    <s v="OFF-ST-10001496"/>
    <x v="0"/>
    <x v="11"/>
    <s v="Standard Rollaway File with Lock"/>
    <x v="578"/>
    <n v="2"/>
    <n v="0"/>
    <n v="93.7"/>
    <s v="Anna Andreadi"/>
    <s v="No"/>
    <n v="266.68"/>
    <n v="180.19000244140599"/>
    <x v="2"/>
    <x v="5"/>
  </r>
  <r>
    <s v="US-2016-135720"/>
    <x v="25"/>
    <s v="12/13/2016"/>
    <s v="Second Class"/>
    <x v="0"/>
    <x v="0"/>
    <s v="Aurora"/>
    <x v="6"/>
    <n v="80013"/>
    <x v="3"/>
    <s v="TEC-PH-10002103"/>
    <x v="2"/>
    <x v="7"/>
    <s v="Jabra SPEAK 410"/>
    <x v="579"/>
    <n v="4"/>
    <n v="0.2"/>
    <n v="30.08"/>
    <s v="Anna Andreadi"/>
    <s v="No"/>
    <n v="270.69"/>
    <n v="93.990621916914805"/>
    <x v="0"/>
    <x v="8"/>
  </r>
  <r>
    <s v="CA-2015-164882"/>
    <x v="27"/>
    <s v="10/31/2015"/>
    <s v="Same Day"/>
    <x v="0"/>
    <x v="0"/>
    <s v="Redlands"/>
    <x v="5"/>
    <n v="92374"/>
    <x v="3"/>
    <s v="OFF-BI-10004519"/>
    <x v="0"/>
    <x v="1"/>
    <s v="GBC DocuBind P100 Manual Binding Machine"/>
    <x v="580"/>
    <n v="3"/>
    <n v="0.2"/>
    <n v="124.49"/>
    <s v="Anna Andreadi"/>
    <s v="No"/>
    <n v="273.86002000000002"/>
    <n v="165.97916982811799"/>
    <x v="2"/>
    <x v="1"/>
  </r>
  <r>
    <s v="CA-2016-106950"/>
    <x v="42"/>
    <d v="2016-06-09T00:00:00"/>
    <s v="Standard Class"/>
    <x v="0"/>
    <x v="0"/>
    <s v="Charlotte"/>
    <x v="27"/>
    <n v="28205"/>
    <x v="1"/>
    <s v="OFF-AP-10000159"/>
    <x v="0"/>
    <x v="4"/>
    <s v="Belkin F9M820V08 8 Outlet Surge"/>
    <x v="581"/>
    <n v="9"/>
    <n v="0.2"/>
    <n v="34.81"/>
    <s v="Cassandra Brandow"/>
    <s v="No"/>
    <n v="274.64999999999998"/>
    <n v="42.9805545288758"/>
    <x v="0"/>
    <x v="10"/>
  </r>
  <r>
    <s v="CA-2015-150875"/>
    <x v="244"/>
    <s v="11/20/2015"/>
    <s v="Standard Class"/>
    <x v="2"/>
    <x v="0"/>
    <s v="Boise"/>
    <x v="34"/>
    <n v="83704"/>
    <x v="3"/>
    <s v="TEC-PH-10001254"/>
    <x v="2"/>
    <x v="7"/>
    <s v="Jabra BIZ 2300 Duo QD Duo Cordedï¿½Headset"/>
    <x v="582"/>
    <n v="3"/>
    <n v="0.2"/>
    <n v="22.86"/>
    <s v="Anna Andreadi"/>
    <s v="No"/>
    <n v="281.91998000000001"/>
    <n v="126.99166663112101"/>
    <x v="2"/>
    <x v="8"/>
  </r>
  <r>
    <s v="CA-2016-133368"/>
    <x v="204"/>
    <s v="1/20/2016"/>
    <s v="Standard Class"/>
    <x v="0"/>
    <x v="0"/>
    <s v="Concord"/>
    <x v="27"/>
    <n v="28027"/>
    <x v="1"/>
    <s v="FUR-FU-10003374"/>
    <x v="1"/>
    <x v="2"/>
    <s v="Electrix Fluorescent Magnifier Lamps &amp; Weighted Base"/>
    <x v="583"/>
    <n v="8"/>
    <n v="0.2"/>
    <n v="31.58"/>
    <s v="Cassandra Brandow"/>
    <s v="No"/>
    <n v="284.2"/>
    <n v="49.340624993073199"/>
    <x v="0"/>
    <x v="11"/>
  </r>
  <r>
    <s v="CA-2016-118311"/>
    <x v="226"/>
    <s v="10/28/2016"/>
    <s v="Standard Class"/>
    <x v="1"/>
    <x v="0"/>
    <s v="San Francisco"/>
    <x v="5"/>
    <n v="94110"/>
    <x v="3"/>
    <s v="TEC-AC-10000892"/>
    <x v="2"/>
    <x v="10"/>
    <s v="NETGEAR N750 Dual Band Wi-Fi Gigabit Router"/>
    <x v="584"/>
    <n v="5"/>
    <n v="0"/>
    <n v="162"/>
    <s v="Anna Andreadi"/>
    <s v="No"/>
    <n v="288"/>
    <n v="90"/>
    <x v="0"/>
    <x v="1"/>
  </r>
  <r>
    <s v="US-2016-135720"/>
    <x v="25"/>
    <s v="12/13/2016"/>
    <s v="Second Class"/>
    <x v="0"/>
    <x v="0"/>
    <s v="Aurora"/>
    <x v="6"/>
    <n v="80013"/>
    <x v="3"/>
    <s v="OFF-ST-10001963"/>
    <x v="0"/>
    <x v="11"/>
    <s v="Tennsco Regal Shelving Units"/>
    <x v="585"/>
    <n v="3"/>
    <n v="0.2"/>
    <n v="-51.72"/>
    <s v="Anna Andreadi"/>
    <s v="No"/>
    <n v="295.10000000000002"/>
    <n v="101.408335745614"/>
    <x v="0"/>
    <x v="8"/>
  </r>
  <r>
    <s v="CA-2015-149342"/>
    <x v="64"/>
    <s v="4/25/2015"/>
    <s v="Standard Class"/>
    <x v="2"/>
    <x v="0"/>
    <s v="Columbus"/>
    <x v="1"/>
    <n v="31907"/>
    <x v="1"/>
    <s v="FUR-FU-10002937"/>
    <x v="1"/>
    <x v="2"/>
    <s v="GE 48&quot; Fluorescent Tube, Cool White Energy Saver, 34 Watts, 30/Box"/>
    <x v="586"/>
    <n v="6"/>
    <n v="0"/>
    <n v="297.69"/>
    <s v="Cassandra Brandow"/>
    <s v="No"/>
    <n v="297.69"/>
    <n v="99.230000813801993"/>
    <x v="2"/>
    <x v="9"/>
  </r>
  <r>
    <s v="CA-2015-111948"/>
    <x v="214"/>
    <d v="2015-11-11T00:00:00"/>
    <s v="Same Day"/>
    <x v="2"/>
    <x v="0"/>
    <s v="Detroit"/>
    <x v="20"/>
    <n v="48234"/>
    <x v="2"/>
    <s v="OFF-ST-10003282"/>
    <x v="0"/>
    <x v="11"/>
    <s v="Advantus 10-Drawer Portable Organizer, Chrome Metal Frame, Smoke Drawers"/>
    <x v="587"/>
    <n v="7"/>
    <n v="0"/>
    <n v="117.13"/>
    <s v="Kelly Williams"/>
    <s v="No"/>
    <n v="301.19"/>
    <n v="59.760001046316901"/>
    <x v="2"/>
    <x v="8"/>
  </r>
  <r>
    <s v="CA-2014-100867"/>
    <x v="245"/>
    <s v="10/24/2014"/>
    <s v="Standard Class"/>
    <x v="1"/>
    <x v="0"/>
    <s v="Lakewood"/>
    <x v="5"/>
    <n v="90712"/>
    <x v="3"/>
    <s v="TEC-PH-10004922"/>
    <x v="2"/>
    <x v="7"/>
    <s v="RCA Visys Integrated PBX 8-Line Router"/>
    <x v="588"/>
    <n v="6"/>
    <n v="0.2"/>
    <n v="20.100000000000001"/>
    <s v="Anna Andreadi"/>
    <s v="No"/>
    <n v="301.44997999999998"/>
    <n v="66.989581039757397"/>
    <x v="3"/>
    <x v="1"/>
  </r>
  <r>
    <s v="CA-2015-164882"/>
    <x v="27"/>
    <s v="10/31/2015"/>
    <s v="Same Day"/>
    <x v="0"/>
    <x v="0"/>
    <s v="Redlands"/>
    <x v="5"/>
    <n v="92374"/>
    <x v="3"/>
    <s v="FUR-CH-10004218"/>
    <x v="1"/>
    <x v="13"/>
    <s v="Global Fabric Manager's Chair, Dark Gray"/>
    <x v="589"/>
    <n v="4"/>
    <n v="0.2"/>
    <n v="20.2"/>
    <s v="Anna Andreadi"/>
    <s v="No"/>
    <n v="302.94"/>
    <n v="100.98125495382099"/>
    <x v="2"/>
    <x v="1"/>
  </r>
  <r>
    <s v="CA-2016-116736"/>
    <x v="142"/>
    <s v="1/21/2016"/>
    <s v="Standard Class"/>
    <x v="1"/>
    <x v="0"/>
    <s v="Concord"/>
    <x v="28"/>
    <n v="3301"/>
    <x v="0"/>
    <s v="TEC-AC-10002049"/>
    <x v="2"/>
    <x v="10"/>
    <s v="Logitech G19 Programmable Gaming Keyboard"/>
    <x v="590"/>
    <n v="3"/>
    <n v="0"/>
    <n v="66.95"/>
    <s v="Chuck Magee"/>
    <s v="No"/>
    <n v="305.02001999999999"/>
    <n v="123.990000406901"/>
    <x v="0"/>
    <x v="11"/>
  </r>
  <r>
    <s v="US-2016-152051"/>
    <x v="209"/>
    <s v="6/29/2016"/>
    <s v="Standard Class"/>
    <x v="2"/>
    <x v="0"/>
    <s v="York"/>
    <x v="12"/>
    <n v="17403"/>
    <x v="0"/>
    <s v="OFF-ST-10001713"/>
    <x v="0"/>
    <x v="11"/>
    <s v="Gould Plastics 9-Pocket Panel Bin, 18-3/8w x 5-1/4d x 20-1/2h, Black"/>
    <x v="591"/>
    <n v="6"/>
    <n v="0.2"/>
    <n v="-50.87"/>
    <s v="Chuck Magee"/>
    <s v="No"/>
    <n v="305.22000000000003"/>
    <n v="52.989584802300598"/>
    <x v="0"/>
    <x v="0"/>
  </r>
  <r>
    <s v="CA-2016-111682"/>
    <x v="0"/>
    <s v="6/18/2016"/>
    <s v="First Class"/>
    <x v="0"/>
    <x v="0"/>
    <s v="Troy"/>
    <x v="0"/>
    <n v="12180"/>
    <x v="0"/>
    <s v="FUR-CH-10003968"/>
    <x v="1"/>
    <x v="13"/>
    <s v="Novimex Turbo Task Chair"/>
    <x v="592"/>
    <n v="5"/>
    <n v="0.1"/>
    <n v="7.1"/>
    <s v="Chuck Magee"/>
    <s v="No"/>
    <n v="312.31"/>
    <n v="70.980000931322493"/>
    <x v="0"/>
    <x v="0"/>
  </r>
  <r>
    <s v="CA-2015-130785"/>
    <x v="19"/>
    <d v="2015-09-09T00:00:00"/>
    <s v="Standard Class"/>
    <x v="0"/>
    <x v="0"/>
    <s v="San Diego"/>
    <x v="5"/>
    <n v="92105"/>
    <x v="3"/>
    <s v="FUR-BO-10003159"/>
    <x v="1"/>
    <x v="14"/>
    <s v="Sauder Camden County Collection Libraries, Planked Cherry Finish"/>
    <x v="593"/>
    <n v="3"/>
    <n v="0.15"/>
    <n v="-20.7"/>
    <s v="Anna Andreadi"/>
    <s v="No"/>
    <n v="313.90001999999998"/>
    <n v="114.98039775021201"/>
    <x v="2"/>
    <x v="6"/>
  </r>
  <r>
    <s v="CA-2014-166744"/>
    <x v="182"/>
    <s v="9/24/2014"/>
    <s v="Standard Class"/>
    <x v="0"/>
    <x v="0"/>
    <s v="Columbia"/>
    <x v="8"/>
    <n v="21044"/>
    <x v="0"/>
    <s v="FUR-BO-10001337"/>
    <x v="1"/>
    <x v="14"/>
    <s v="O'Sullivan Living Dimensions 2-Shelf Bookcases"/>
    <x v="594"/>
    <n v="3"/>
    <n v="0"/>
    <n v="36.29"/>
    <s v="Chuck Magee"/>
    <s v="No"/>
    <n v="326.64999999999998"/>
    <n v="120.98000081380199"/>
    <x v="3"/>
    <x v="3"/>
  </r>
  <r>
    <s v="CA-2017-137099"/>
    <x v="165"/>
    <d v="2017-10-12T00:00:00"/>
    <s v="First Class"/>
    <x v="0"/>
    <x v="0"/>
    <s v="Los Angeles"/>
    <x v="5"/>
    <n v="90008"/>
    <x v="3"/>
    <s v="TEC-PH-10002496"/>
    <x v="2"/>
    <x v="7"/>
    <s v="Cisco SPA301"/>
    <x v="595"/>
    <n v="3"/>
    <n v="0.2"/>
    <n v="46.8"/>
    <s v="Anna Andreadi"/>
    <s v="No"/>
    <n v="327.58001999999999"/>
    <n v="155.99166928228601"/>
    <x v="1"/>
    <x v="7"/>
  </r>
  <r>
    <s v="US-2014-140452"/>
    <x v="120"/>
    <d v="2014-10-12T00:00:00"/>
    <s v="Standard Class"/>
    <x v="0"/>
    <x v="0"/>
    <s v="Chicago"/>
    <x v="7"/>
    <n v="60610"/>
    <x v="2"/>
    <s v="FUR-TA-10004086"/>
    <x v="1"/>
    <x v="12"/>
    <s v="KI Adjustable-Height Table"/>
    <x v="596"/>
    <n v="5"/>
    <n v="0.5"/>
    <n v="-120.37"/>
    <s v="Kelly Williams"/>
    <s v="No"/>
    <n v="335.32"/>
    <n v="85.979998779296807"/>
    <x v="3"/>
    <x v="0"/>
  </r>
  <r>
    <s v="CA-2017-141929"/>
    <x v="28"/>
    <d v="2017-08-09T00:00:00"/>
    <s v="Standard Class"/>
    <x v="0"/>
    <x v="0"/>
    <s v="Los Angeles"/>
    <x v="5"/>
    <n v="90004"/>
    <x v="3"/>
    <s v="OFF-BI-10004632"/>
    <x v="0"/>
    <x v="1"/>
    <s v="Ibico Hi-Tech Manual Binding System"/>
    <x v="597"/>
    <n v="2"/>
    <n v="0.2"/>
    <n v="152.5"/>
    <s v="Anna Andreadi"/>
    <s v="No"/>
    <n v="335.48"/>
    <n v="304.98750800262201"/>
    <x v="1"/>
    <x v="9"/>
  </r>
  <r>
    <s v="CA-2017-137414"/>
    <x v="112"/>
    <d v="2017-06-10T00:00:00"/>
    <s v="Standard Class"/>
    <x v="0"/>
    <x v="0"/>
    <s v="San Francisco"/>
    <x v="5"/>
    <n v="94109"/>
    <x v="3"/>
    <s v="TEC-MA-10002930"/>
    <x v="2"/>
    <x v="15"/>
    <s v="Ricoh - Ink Collector Unit for GX3000 Series Printers"/>
    <x v="598"/>
    <n v="11"/>
    <n v="0.2"/>
    <n v="32.299999999999997"/>
    <s v="Anna Andreadi"/>
    <s v="No"/>
    <n v="336.86002000000002"/>
    <n v="41.950000572424699"/>
    <x v="1"/>
    <x v="10"/>
  </r>
  <r>
    <s v="CA-2017-161956"/>
    <x v="125"/>
    <s v="8/29/2017"/>
    <s v="Second Class"/>
    <x v="2"/>
    <x v="0"/>
    <s v="Inglewood"/>
    <x v="5"/>
    <n v="90301"/>
    <x v="3"/>
    <s v="OFF-ST-10001370"/>
    <x v="0"/>
    <x v="11"/>
    <s v="Sensible Storage WireTech Storage Systems"/>
    <x v="599"/>
    <n v="5"/>
    <n v="0"/>
    <n v="17.75"/>
    <s v="Anna Andreadi"/>
    <s v="No"/>
    <n v="337.15"/>
    <n v="70.979998779296807"/>
    <x v="1"/>
    <x v="4"/>
  </r>
  <r>
    <s v="CA-2016-161746"/>
    <x v="61"/>
    <s v="10/27/2016"/>
    <s v="Standard Class"/>
    <x v="0"/>
    <x v="0"/>
    <s v="Los Angeles"/>
    <x v="5"/>
    <n v="90045"/>
    <x v="3"/>
    <s v="OFF-ST-10002743"/>
    <x v="0"/>
    <x v="11"/>
    <s v="SAFCO Boltless Steel Shelving"/>
    <x v="600"/>
    <n v="3"/>
    <n v="0"/>
    <n v="3.41"/>
    <s v="Anna Andreadi"/>
    <s v="No"/>
    <n v="337.51"/>
    <n v="113.640004475911"/>
    <x v="0"/>
    <x v="1"/>
  </r>
  <r>
    <s v="CA-2015-107678"/>
    <x v="111"/>
    <s v="4/28/2015"/>
    <s v="Standard Class"/>
    <x v="0"/>
    <x v="0"/>
    <s v="Louisville"/>
    <x v="22"/>
    <n v="40214"/>
    <x v="1"/>
    <s v="TEC-PH-10002103"/>
    <x v="2"/>
    <x v="7"/>
    <s v="Jabra SPEAK 410"/>
    <x v="601"/>
    <n v="5"/>
    <n v="0"/>
    <n v="131.59"/>
    <s v="Cassandra Brandow"/>
    <s v="No"/>
    <n v="338.36002000000002"/>
    <n v="93.990002441406205"/>
    <x v="2"/>
    <x v="9"/>
  </r>
  <r>
    <s v="US-2016-151827"/>
    <x v="177"/>
    <d v="2016-02-04T00:00:00"/>
    <s v="Second Class"/>
    <x v="0"/>
    <x v="0"/>
    <s v="Philadelphia"/>
    <x v="12"/>
    <n v="19134"/>
    <x v="0"/>
    <s v="TEC-PH-10002789"/>
    <x v="2"/>
    <x v="7"/>
    <s v="LG Exalt"/>
    <x v="602"/>
    <n v="3"/>
    <n v="0.4"/>
    <n v="-60.84"/>
    <s v="Chuck Magee"/>
    <s v="No"/>
    <n v="341.62"/>
    <n v="155.98888976033001"/>
    <x v="0"/>
    <x v="2"/>
  </r>
  <r>
    <s v="CA-2016-136924"/>
    <x v="246"/>
    <s v="7/17/2016"/>
    <s v="First Class"/>
    <x v="2"/>
    <x v="0"/>
    <s v="Tucson"/>
    <x v="4"/>
    <n v="85705"/>
    <x v="3"/>
    <s v="TEC-PH-10002262"/>
    <x v="2"/>
    <x v="7"/>
    <s v="LG Electronics Tone+ HBS-730 Bluetooth Headset"/>
    <x v="603"/>
    <n v="8"/>
    <n v="0.2"/>
    <n v="38.090000000000003"/>
    <s v="Anna Andreadi"/>
    <s v="No"/>
    <n v="342.77"/>
    <n v="59.509372932871301"/>
    <x v="0"/>
    <x v="7"/>
  </r>
  <r>
    <s v="CA-2016-148796"/>
    <x v="247"/>
    <s v="4/18/2016"/>
    <s v="Standard Class"/>
    <x v="0"/>
    <x v="0"/>
    <s v="Los Angeles"/>
    <x v="5"/>
    <n v="90004"/>
    <x v="3"/>
    <s v="FUR-CH-10004886"/>
    <x v="1"/>
    <x v="13"/>
    <s v="Bevis Steel Folding Chairs"/>
    <x v="604"/>
    <n v="5"/>
    <n v="0.2"/>
    <n v="38.380000000000003"/>
    <s v="Anna Andreadi"/>
    <s v="No"/>
    <n v="345.41998000000001"/>
    <n v="95.949997305683695"/>
    <x v="0"/>
    <x v="9"/>
  </r>
  <r>
    <s v="CA-2016-112123"/>
    <x v="221"/>
    <d v="2016-08-03T00:00:00"/>
    <s v="Standard Class"/>
    <x v="0"/>
    <x v="0"/>
    <s v="Newark"/>
    <x v="24"/>
    <n v="19711"/>
    <x v="0"/>
    <s v="TEC-PH-10001557"/>
    <x v="2"/>
    <x v="7"/>
    <s v="Pyle PMP37LED"/>
    <x v="605"/>
    <n v="5"/>
    <n v="0"/>
    <n v="129.59"/>
    <s v="Chuck Magee"/>
    <s v="No"/>
    <n v="350.36002000000002"/>
    <n v="95.990002441406205"/>
    <x v="0"/>
    <x v="2"/>
  </r>
  <r>
    <s v="US-2015-160857"/>
    <x v="100"/>
    <s v="5/15/2015"/>
    <s v="Standard Class"/>
    <x v="0"/>
    <x v="0"/>
    <s v="New York City"/>
    <x v="0"/>
    <n v="10024"/>
    <x v="0"/>
    <s v="OFF-SU-10000157"/>
    <x v="0"/>
    <x v="8"/>
    <s v="Compact Automatic Electric Letter Opener"/>
    <x v="606"/>
    <n v="3"/>
    <n v="0"/>
    <n v="7.16"/>
    <s v="Chuck Magee"/>
    <s v="No"/>
    <n v="350.77"/>
    <n v="119.309997558593"/>
    <x v="2"/>
    <x v="4"/>
  </r>
  <r>
    <s v="US-2016-111528"/>
    <x v="33"/>
    <s v="12/30/2016"/>
    <s v="Same Day"/>
    <x v="1"/>
    <x v="0"/>
    <s v="Los Angeles"/>
    <x v="5"/>
    <n v="90032"/>
    <x v="3"/>
    <s v="OFF-ST-10001526"/>
    <x v="0"/>
    <x v="11"/>
    <s v="Iceberg Mobile Mega Data/Printer Cart "/>
    <x v="607"/>
    <n v="4"/>
    <n v="0"/>
    <n v="125.14"/>
    <s v="Anna Andreadi"/>
    <s v="No"/>
    <n v="356.18"/>
    <n v="120.33000183105401"/>
    <x v="0"/>
    <x v="5"/>
  </r>
  <r>
    <s v="CA-2014-140816"/>
    <x v="248"/>
    <s v="12/20/2014"/>
    <s v="Same Day"/>
    <x v="0"/>
    <x v="0"/>
    <s v="Thornton"/>
    <x v="6"/>
    <n v="80229"/>
    <x v="3"/>
    <s v="TEC-AC-10001539"/>
    <x v="2"/>
    <x v="10"/>
    <s v="Logitech G430 Surround Sound Gaming Headset with Dolby 7.1 Technology"/>
    <x v="608"/>
    <n v="7"/>
    <n v="0.2"/>
    <n v="89.59"/>
    <s v="Anna Andreadi"/>
    <s v="No"/>
    <n v="358.35"/>
    <n v="79.989286448234395"/>
    <x v="3"/>
    <x v="5"/>
  </r>
  <r>
    <s v="CA-2017-166142"/>
    <x v="128"/>
    <s v="7/19/2017"/>
    <s v="Standard Class"/>
    <x v="0"/>
    <x v="0"/>
    <s v="Wilmington"/>
    <x v="24"/>
    <n v="19805"/>
    <x v="0"/>
    <s v="FUR-TA-10004607"/>
    <x v="1"/>
    <x v="12"/>
    <s v="Hon 2111 Invitation Series Straight Table"/>
    <x v="609"/>
    <n v="3"/>
    <n v="0.3"/>
    <n v="-48.78"/>
    <s v="Chuck Magee"/>
    <s v="No"/>
    <n v="359.22"/>
    <n v="147.82857510865099"/>
    <x v="1"/>
    <x v="7"/>
  </r>
  <r>
    <s v="CA-2014-126361"/>
    <x v="83"/>
    <d v="2014-09-08T00:00:00"/>
    <s v="Second Class"/>
    <x v="0"/>
    <x v="0"/>
    <s v="Pleasant Grove"/>
    <x v="17"/>
    <n v="84062"/>
    <x v="3"/>
    <s v="TEC-PH-10002310"/>
    <x v="2"/>
    <x v="7"/>
    <s v="Panasonic KX T7731-B Digital phone"/>
    <x v="610"/>
    <n v="5"/>
    <n v="0.2"/>
    <n v="35"/>
    <s v="Anna Andreadi"/>
    <s v="No"/>
    <n v="364.96"/>
    <n v="99.9899982362613"/>
    <x v="3"/>
    <x v="9"/>
  </r>
  <r>
    <s v="CA-2016-114727"/>
    <x v="21"/>
    <s v="7/24/2016"/>
    <s v="Standard Class"/>
    <x v="2"/>
    <x v="0"/>
    <s v="Denver"/>
    <x v="6"/>
    <n v="80219"/>
    <x v="3"/>
    <s v="OFF-ST-10000689"/>
    <x v="0"/>
    <x v="11"/>
    <s v="Fellowes Strictly Business Drawer File, Letter/Legal Size"/>
    <x v="611"/>
    <n v="3"/>
    <n v="0.2"/>
    <n v="-33.799999999999997"/>
    <s v="Anna Andreadi"/>
    <s v="No"/>
    <n v="371.84"/>
    <n v="140.850004085091"/>
    <x v="0"/>
    <x v="7"/>
  </r>
  <r>
    <s v="US-2016-131149"/>
    <x v="228"/>
    <s v="7/14/2016"/>
    <s v="Standard Class"/>
    <x v="0"/>
    <x v="0"/>
    <s v="Dallas"/>
    <x v="16"/>
    <n v="75081"/>
    <x v="2"/>
    <s v="OFF-ST-10000689"/>
    <x v="0"/>
    <x v="11"/>
    <s v="Fellowes Strictly Business Drawer File, Letter/Legal Size"/>
    <x v="611"/>
    <n v="3"/>
    <n v="0.2"/>
    <n v="-33.799999999999997"/>
    <s v="Kelly Williams"/>
    <s v="No"/>
    <n v="371.84"/>
    <n v="140.850004085091"/>
    <x v="0"/>
    <x v="1"/>
  </r>
  <r>
    <s v="CA-2017-169327"/>
    <x v="179"/>
    <d v="2017-04-09T00:00:00"/>
    <s v="Second Class"/>
    <x v="1"/>
    <x v="0"/>
    <s v="Los Angeles"/>
    <x v="5"/>
    <n v="90008"/>
    <x v="3"/>
    <s v="FUR-FU-10004188"/>
    <x v="1"/>
    <x v="2"/>
    <s v="Luxo Professional Combination Clamp-On Lamps"/>
    <x v="612"/>
    <n v="5"/>
    <n v="0"/>
    <n v="132.99"/>
    <s v="Anna Andreadi"/>
    <s v="No"/>
    <n v="378.51"/>
    <n v="102.3"/>
    <x v="1"/>
    <x v="10"/>
  </r>
  <r>
    <s v="CA-2014-133690"/>
    <x v="6"/>
    <d v="2014-05-08T00:00:00"/>
    <s v="First Class"/>
    <x v="0"/>
    <x v="0"/>
    <s v="Denver"/>
    <x v="6"/>
    <n v="80219"/>
    <x v="3"/>
    <s v="FUR-TA-10004289"/>
    <x v="1"/>
    <x v="12"/>
    <s v="BoxOffice By Design Rectangular and Half-Moon Meeting Room Tables"/>
    <x v="613"/>
    <n v="2"/>
    <n v="0.5"/>
    <n v="-161.88"/>
    <s v="Anna Andreadi"/>
    <s v="No"/>
    <n v="380.63"/>
    <n v="218.75"/>
    <x v="3"/>
    <x v="2"/>
  </r>
  <r>
    <s v="CA-2015-116092"/>
    <x v="69"/>
    <s v="2/18/2015"/>
    <s v="Second Class"/>
    <x v="0"/>
    <x v="0"/>
    <s v="Los Angeles"/>
    <x v="5"/>
    <n v="90004"/>
    <x v="3"/>
    <s v="OFF-AP-10001391"/>
    <x v="0"/>
    <x v="4"/>
    <s v="Kensington 6 Outlet MasterPiece HOMEOFFICE Power Control Center"/>
    <x v="614"/>
    <n v="6"/>
    <n v="0"/>
    <n v="157.02000000000001"/>
    <s v="Anna Andreadi"/>
    <s v="No"/>
    <n v="384.41998000000001"/>
    <n v="90.240000406901004"/>
    <x v="2"/>
    <x v="10"/>
  </r>
  <r>
    <s v="US-2017-109253"/>
    <x v="118"/>
    <s v="8/22/2017"/>
    <s v="First Class"/>
    <x v="0"/>
    <x v="0"/>
    <s v="Oakland"/>
    <x v="5"/>
    <n v="94601"/>
    <x v="3"/>
    <s v="TEC-PH-10004667"/>
    <x v="2"/>
    <x v="7"/>
    <s v="Cisco 8x8 Inc. 6753i IP Business Phone System"/>
    <x v="615"/>
    <n v="4"/>
    <n v="0.2"/>
    <n v="37.799999999999997"/>
    <s v="Anna Andreadi"/>
    <s v="No"/>
    <n v="394.17"/>
    <n v="134.99062588434899"/>
    <x v="1"/>
    <x v="4"/>
  </r>
  <r>
    <s v="CA-2016-165330"/>
    <x v="25"/>
    <d v="2016-11-12T00:00:00"/>
    <s v="Same Day"/>
    <x v="0"/>
    <x v="0"/>
    <s v="Anaheim"/>
    <x v="5"/>
    <n v="92804"/>
    <x v="3"/>
    <s v="FUR-CH-10003774"/>
    <x v="1"/>
    <x v="13"/>
    <s v="Global Wood Trimmed Manager's Task Chair, Khaki"/>
    <x v="616"/>
    <n v="5"/>
    <n v="0.2"/>
    <n v="-31.84"/>
    <s v="Anna Andreadi"/>
    <s v="No"/>
    <n v="395.76"/>
    <n v="90.980003695860503"/>
    <x v="0"/>
    <x v="8"/>
  </r>
  <r>
    <s v="CA-2017-166093"/>
    <x v="41"/>
    <s v="8/24/2017"/>
    <s v="Standard Class"/>
    <x v="2"/>
    <x v="0"/>
    <s v="Brentwood"/>
    <x v="5"/>
    <n v="94513"/>
    <x v="3"/>
    <s v="OFF-ST-10001496"/>
    <x v="0"/>
    <x v="11"/>
    <s v="Standard Rollaway File with Lock"/>
    <x v="617"/>
    <n v="3"/>
    <n v="0"/>
    <n v="140.55000000000001"/>
    <s v="Anna Andreadi"/>
    <s v="No"/>
    <n v="400.02001999999999"/>
    <n v="180.19000244140599"/>
    <x v="1"/>
    <x v="4"/>
  </r>
  <r>
    <s v="CA-2014-135657"/>
    <x v="249"/>
    <d v="2014-07-06T00:00:00"/>
    <s v="Second Class"/>
    <x v="0"/>
    <x v="0"/>
    <s v="Seattle"/>
    <x v="10"/>
    <n v="98115"/>
    <x v="3"/>
    <s v="FUR-TA-10004086"/>
    <x v="1"/>
    <x v="12"/>
    <s v="KI Adjustable-Height Table"/>
    <x v="618"/>
    <n v="6"/>
    <n v="0"/>
    <n v="113.49"/>
    <s v="Anna Andreadi"/>
    <s v="No"/>
    <n v="402.39"/>
    <n v="85.980000813801993"/>
    <x v="3"/>
    <x v="2"/>
  </r>
  <r>
    <s v="CA-2014-160766"/>
    <x v="119"/>
    <s v="9/14/2014"/>
    <s v="Same Day"/>
    <x v="0"/>
    <x v="0"/>
    <s v="New York City"/>
    <x v="0"/>
    <n v="10009"/>
    <x v="0"/>
    <s v="OFF-AP-10002945"/>
    <x v="0"/>
    <x v="4"/>
    <s v="Honeywell Enviracaire Portable HEPA Air Cleaner for 17' x 22' Room"/>
    <x v="619"/>
    <n v="2"/>
    <n v="0"/>
    <n v="198.43"/>
    <s v="Chuck Magee"/>
    <s v="No"/>
    <n v="402.87"/>
    <n v="300.64999389648398"/>
    <x v="3"/>
    <x v="3"/>
  </r>
  <r>
    <s v="CA-2015-164882"/>
    <x v="27"/>
    <s v="10/31/2015"/>
    <s v="Same Day"/>
    <x v="0"/>
    <x v="0"/>
    <s v="Redlands"/>
    <x v="5"/>
    <n v="92374"/>
    <x v="3"/>
    <s v="FUR-BO-10002213"/>
    <x v="1"/>
    <x v="14"/>
    <s v="DMI Eclipse Executive Suite Bookcases"/>
    <x v="620"/>
    <n v="1"/>
    <n v="0.15"/>
    <n v="20.04"/>
    <s v="Anna Andreadi"/>
    <s v="No"/>
    <n v="405.78998000000001"/>
    <n v="500.97645830390297"/>
    <x v="2"/>
    <x v="1"/>
  </r>
  <r>
    <s v="CA-2014-124688"/>
    <x v="52"/>
    <s v="8/29/2014"/>
    <s v="First Class"/>
    <x v="2"/>
    <x v="0"/>
    <s v="Springfield"/>
    <x v="26"/>
    <n v="22153"/>
    <x v="1"/>
    <s v="TEC-PH-10000455"/>
    <x v="2"/>
    <x v="7"/>
    <s v="GE 30522EE2"/>
    <x v="621"/>
    <n v="5"/>
    <n v="0"/>
    <n v="168.19"/>
    <s v="Cassandra Brandow"/>
    <s v="No"/>
    <n v="411.76"/>
    <n v="115.99000244140601"/>
    <x v="3"/>
    <x v="4"/>
  </r>
  <r>
    <s v="CA-2017-117513"/>
    <x v="235"/>
    <d v="2017-08-03T00:00:00"/>
    <s v="Standard Class"/>
    <x v="2"/>
    <x v="0"/>
    <s v="Los Angeles"/>
    <x v="5"/>
    <n v="90004"/>
    <x v="3"/>
    <s v="FUR-TA-10001520"/>
    <x v="1"/>
    <x v="12"/>
    <s v="Lesro Sheffield Collection Coffee Table, End Table, Center Table, Corner Table"/>
    <x v="622"/>
    <n v="7"/>
    <n v="0.2"/>
    <n v="-14.99"/>
    <s v="Anna Andreadi"/>
    <s v="No"/>
    <n v="414.66"/>
    <n v="71.369645520825202"/>
    <x v="1"/>
    <x v="2"/>
  </r>
  <r>
    <s v="CA-2015-130785"/>
    <x v="19"/>
    <d v="2015-09-09T00:00:00"/>
    <s v="Standard Class"/>
    <x v="0"/>
    <x v="0"/>
    <s v="San Diego"/>
    <x v="5"/>
    <n v="92105"/>
    <x v="3"/>
    <s v="FUR-BO-10000330"/>
    <x v="1"/>
    <x v="14"/>
    <s v="Sauder Camden County Barrister Bookcase, Planked Cherry Finish"/>
    <x v="623"/>
    <n v="4"/>
    <n v="0.15"/>
    <n v="-4.84"/>
    <s v="Anna Andreadi"/>
    <s v="No"/>
    <n v="416.16998000000001"/>
    <n v="120.979408663717"/>
    <x v="2"/>
    <x v="6"/>
  </r>
  <r>
    <s v="CA-2015-146255"/>
    <x v="138"/>
    <d v="2015-10-03T00:00:00"/>
    <s v="First Class"/>
    <x v="1"/>
    <x v="0"/>
    <s v="Newark"/>
    <x v="24"/>
    <n v="19711"/>
    <x v="0"/>
    <s v="TEC-PH-10001619"/>
    <x v="2"/>
    <x v="7"/>
    <s v="LG G3"/>
    <x v="624"/>
    <n v="3"/>
    <n v="0"/>
    <n v="170.51"/>
    <s v="Chuck Magee"/>
    <s v="No"/>
    <n v="417.45996000000002"/>
    <n v="195.989990234375"/>
    <x v="2"/>
    <x v="7"/>
  </r>
  <r>
    <s v="US-2015-136987"/>
    <x v="174"/>
    <s v="4/14/2015"/>
    <s v="Second Class"/>
    <x v="0"/>
    <x v="0"/>
    <s v="Los Angeles"/>
    <x v="5"/>
    <n v="90004"/>
    <x v="3"/>
    <s v="TEC-CO-10001943"/>
    <x v="2"/>
    <x v="16"/>
    <s v="Canon PC-428 Personal Copier"/>
    <x v="625"/>
    <n v="4"/>
    <n v="0.2"/>
    <n v="215.99"/>
    <s v="Anna Andreadi"/>
    <s v="No"/>
    <n v="423.97998000000001"/>
    <n v="199.99061658974901"/>
    <x v="2"/>
    <x v="8"/>
  </r>
  <r>
    <s v="CA-2017-140053"/>
    <x v="250"/>
    <d v="2017-10-07T00:00:00"/>
    <s v="Standard Class"/>
    <x v="0"/>
    <x v="0"/>
    <s v="Farmington"/>
    <x v="30"/>
    <n v="87401"/>
    <x v="3"/>
    <s v="FUR-FU-10003708"/>
    <x v="1"/>
    <x v="2"/>
    <s v="Tenex Traditional Chairmats for Medium Pile Carpet, Standard Lip, 36&quot; x 48&quot;"/>
    <x v="626"/>
    <n v="9"/>
    <n v="0"/>
    <n v="114.63"/>
    <s v="Anna Andreadi"/>
    <s v="No"/>
    <n v="431.21996999999999"/>
    <n v="60.6499972873263"/>
    <x v="1"/>
    <x v="2"/>
  </r>
  <r>
    <s v="CA-2016-159023"/>
    <x v="75"/>
    <d v="2016-05-11T00:00:00"/>
    <s v="First Class"/>
    <x v="0"/>
    <x v="0"/>
    <s v="Portland"/>
    <x v="3"/>
    <n v="97206"/>
    <x v="3"/>
    <s v="TEC-MA-10003337"/>
    <x v="2"/>
    <x v="15"/>
    <s v="Okidata B401 Printer"/>
    <x v="627"/>
    <n v="3"/>
    <n v="0.7"/>
    <n v="-251.99"/>
    <s v="Anna Andreadi"/>
    <s v="No"/>
    <n v="431.98"/>
    <n v="199.98888704556001"/>
    <x v="0"/>
    <x v="2"/>
  </r>
  <r>
    <s v="CA-2014-159338"/>
    <x v="251"/>
    <s v="6/28/2014"/>
    <s v="First Class"/>
    <x v="2"/>
    <x v="0"/>
    <s v="Los Angeles"/>
    <x v="5"/>
    <n v="90049"/>
    <x v="3"/>
    <s v="FUR-TA-10004147"/>
    <x v="1"/>
    <x v="12"/>
    <s v="Hon 4060 Series Tables"/>
    <x v="561"/>
    <n v="5"/>
    <n v="0.2"/>
    <n v="11.2"/>
    <s v="Anna Andreadi"/>
    <s v="No"/>
    <n v="436.63997999999998"/>
    <n v="111.959999501556"/>
    <x v="3"/>
    <x v="0"/>
  </r>
  <r>
    <s v="US-2016-152051"/>
    <x v="209"/>
    <s v="6/29/2016"/>
    <s v="Standard Class"/>
    <x v="2"/>
    <x v="0"/>
    <s v="York"/>
    <x v="12"/>
    <n v="17403"/>
    <x v="0"/>
    <s v="FUR-CH-10002965"/>
    <x v="1"/>
    <x v="13"/>
    <s v="Global Leather Highback Executive Chair with Pneumatic Height Adjustment, Black"/>
    <x v="628"/>
    <n v="3"/>
    <n v="0.3"/>
    <n v="-18.09"/>
    <s v="Chuck Magee"/>
    <s v="No"/>
    <n v="440.15"/>
    <n v="200.98095464106299"/>
    <x v="0"/>
    <x v="0"/>
  </r>
  <r>
    <s v="CA-2017-153822"/>
    <x v="135"/>
    <s v="9/25/2017"/>
    <s v="Standard Class"/>
    <x v="0"/>
    <x v="0"/>
    <s v="Phoenix"/>
    <x v="4"/>
    <n v="85023"/>
    <x v="3"/>
    <s v="TEC-PH-10002415"/>
    <x v="2"/>
    <x v="7"/>
    <s v="Polycom VoiceStation 500 Conferenceï¿½phone"/>
    <x v="629"/>
    <n v="2"/>
    <n v="0.2"/>
    <n v="29.5"/>
    <s v="Anna Andreadi"/>
    <s v="No"/>
    <n v="442.42"/>
    <n v="294.95000949110801"/>
    <x v="1"/>
    <x v="3"/>
  </r>
  <r>
    <s v="CA-2015-157770"/>
    <x v="151"/>
    <s v="12/15/2015"/>
    <s v="First Class"/>
    <x v="0"/>
    <x v="0"/>
    <s v="Temecula"/>
    <x v="5"/>
    <n v="92592"/>
    <x v="3"/>
    <s v="TEC-PH-10001530"/>
    <x v="2"/>
    <x v="7"/>
    <s v="Plantronics Voyager Pro Legend"/>
    <x v="630"/>
    <n v="3"/>
    <n v="0.2"/>
    <n v="49.44"/>
    <s v="Anna Andreadi"/>
    <s v="No"/>
    <n v="444.94"/>
    <n v="205.99166946854999"/>
    <x v="2"/>
    <x v="5"/>
  </r>
  <r>
    <s v="CA-2017-169894"/>
    <x v="187"/>
    <s v="11/29/2017"/>
    <s v="Second Class"/>
    <x v="0"/>
    <x v="0"/>
    <s v="Mesa"/>
    <x v="4"/>
    <n v="85204"/>
    <x v="3"/>
    <s v="OFF-ST-10000060"/>
    <x v="0"/>
    <x v="11"/>
    <s v="Fellowes Bankers Box Staxonsteel Drawer File/Stacking System"/>
    <x v="631"/>
    <n v="8"/>
    <n v="0.2"/>
    <n v="-41.59"/>
    <s v="Anna Andreadi"/>
    <s v="No"/>
    <n v="457.46"/>
    <n v="64.979686979128701"/>
    <x v="1"/>
    <x v="8"/>
  </r>
  <r>
    <s v="CA-2014-169019"/>
    <x v="144"/>
    <s v="7/30/2014"/>
    <s v="Standard Class"/>
    <x v="0"/>
    <x v="0"/>
    <s v="San Antonio"/>
    <x v="16"/>
    <n v="78207"/>
    <x v="2"/>
    <s v="TEC-AC-10002076"/>
    <x v="2"/>
    <x v="10"/>
    <s v="Microsoft Natural Keyboard Elite"/>
    <x v="632"/>
    <n v="9"/>
    <n v="0.2"/>
    <n v="-26.95"/>
    <s v="Kelly Williams"/>
    <s v="No"/>
    <n v="458.09003000000001"/>
    <n v="59.880557813133201"/>
    <x v="3"/>
    <x v="7"/>
  </r>
  <r>
    <s v="CA-2014-127131"/>
    <x v="78"/>
    <s v="11/30/2014"/>
    <s v="Standard Class"/>
    <x v="2"/>
    <x v="0"/>
    <s v="Seattle"/>
    <x v="10"/>
    <n v="98103"/>
    <x v="3"/>
    <s v="OFF-ST-10002344"/>
    <x v="0"/>
    <x v="11"/>
    <s v="Carina 42&quot;Hx23 3/4&quot;W Media Storage Unit"/>
    <x v="633"/>
    <n v="6"/>
    <n v="0"/>
    <n v="9.7200000000000006"/>
    <s v="Anna Andreadi"/>
    <s v="No"/>
    <n v="476.16"/>
    <n v="80.980000813801993"/>
    <x v="3"/>
    <x v="8"/>
  </r>
  <r>
    <s v="US-2017-147886"/>
    <x v="60"/>
    <s v="3/31/2017"/>
    <s v="First Class"/>
    <x v="2"/>
    <x v="0"/>
    <s v="Fairfield"/>
    <x v="5"/>
    <n v="94533"/>
    <x v="3"/>
    <s v="TEC-MA-10004679"/>
    <x v="2"/>
    <x v="15"/>
    <s v="StarTech.com 10/100 VDSL2 Ethernet Extender Kit"/>
    <x v="634"/>
    <n v="2"/>
    <n v="0.2"/>
    <n v="53.27"/>
    <s v="Anna Andreadi"/>
    <s v="No"/>
    <n v="479.44997999999998"/>
    <n v="332.94998292978801"/>
    <x v="1"/>
    <x v="2"/>
  </r>
  <r>
    <s v="CA-2014-110786"/>
    <x v="95"/>
    <d v="2015-02-01T00:00:00"/>
    <s v="Standard Class"/>
    <x v="2"/>
    <x v="0"/>
    <s v="San Francisco"/>
    <x v="5"/>
    <n v="94110"/>
    <x v="3"/>
    <s v="TEC-MA-10003183"/>
    <x v="2"/>
    <x v="15"/>
    <s v="DYMO CardScan Personal V9 Business Card Scanner"/>
    <x v="635"/>
    <n v="6"/>
    <n v="0.2"/>
    <n v="287.98"/>
    <s v="Anna Andreadi"/>
    <s v="No"/>
    <n v="479.97"/>
    <n v="159.98958647247201"/>
    <x v="3"/>
    <x v="5"/>
  </r>
  <r>
    <s v="CA-2017-145128"/>
    <x v="252"/>
    <s v="7/14/2017"/>
    <s v="Standard Class"/>
    <x v="1"/>
    <x v="0"/>
    <s v="Lafayette"/>
    <x v="2"/>
    <n v="47905"/>
    <x v="2"/>
    <s v="FUR-FU-10000293"/>
    <x v="1"/>
    <x v="2"/>
    <s v="Eldon Antistatic Chair Mats for Low to Medium Pile Carpets"/>
    <x v="636"/>
    <n v="5"/>
    <n v="0"/>
    <n v="31.59"/>
    <s v="Kelly Williams"/>
    <s v="No"/>
    <n v="494.86002000000002"/>
    <n v="105.290002441406"/>
    <x v="1"/>
    <x v="3"/>
  </r>
  <r>
    <s v="CA-2017-131807"/>
    <x v="46"/>
    <d v="2017-10-10T00:00:00"/>
    <s v="Standard Class"/>
    <x v="2"/>
    <x v="0"/>
    <s v="Chico"/>
    <x v="5"/>
    <n v="95928"/>
    <x v="3"/>
    <s v="FUR-CH-10001190"/>
    <x v="1"/>
    <x v="13"/>
    <s v="Global Deluxe High-Back Office Chair in Storm"/>
    <x v="637"/>
    <n v="4"/>
    <n v="0.2"/>
    <n v="-59.84"/>
    <s v="Anna Andreadi"/>
    <s v="No"/>
    <n v="495.01"/>
    <n v="135.990629702771"/>
    <x v="1"/>
    <x v="6"/>
  </r>
  <r>
    <s v="CA-2014-157924"/>
    <x v="161"/>
    <s v="10/13/2014"/>
    <s v="First Class"/>
    <x v="0"/>
    <x v="0"/>
    <s v="Pasadena"/>
    <x v="5"/>
    <n v="91104"/>
    <x v="3"/>
    <s v="FUR-CH-10000229"/>
    <x v="1"/>
    <x v="13"/>
    <s v="Global Enterprise Series Seating High-Back Swivel/Tilt Chairs"/>
    <x v="638"/>
    <n v="2"/>
    <n v="0.2"/>
    <n v="-65.040000000000006"/>
    <s v="Anna Andreadi"/>
    <s v="No"/>
    <n v="498.61002000000002"/>
    <n v="270.98125558712002"/>
    <x v="3"/>
    <x v="8"/>
  </r>
  <r>
    <s v="CA-2016-114727"/>
    <x v="21"/>
    <s v="7/24/2016"/>
    <s v="Standard Class"/>
    <x v="2"/>
    <x v="0"/>
    <s v="Denver"/>
    <x v="6"/>
    <n v="80219"/>
    <x v="3"/>
    <s v="FUR-CH-10002335"/>
    <x v="1"/>
    <x v="13"/>
    <s v="Hon GuestStacker Chair"/>
    <x v="639"/>
    <n v="3"/>
    <n v="0.2"/>
    <n v="40.799999999999997"/>
    <s v="Anna Andreadi"/>
    <s v="No"/>
    <n v="503.21001999999999"/>
    <n v="226.670838246758"/>
    <x v="0"/>
    <x v="7"/>
  </r>
  <r>
    <s v="CA-2015-144267"/>
    <x v="7"/>
    <s v="8/23/2015"/>
    <s v="First Class"/>
    <x v="1"/>
    <x v="0"/>
    <s v="San Francisco"/>
    <x v="5"/>
    <n v="94110"/>
    <x v="3"/>
    <s v="FUR-CH-10002335"/>
    <x v="1"/>
    <x v="13"/>
    <s v="Hon GuestStacker Chair"/>
    <x v="639"/>
    <n v="3"/>
    <n v="0.2"/>
    <n v="40.799999999999997"/>
    <s v="Anna Andreadi"/>
    <s v="No"/>
    <n v="503.21001999999999"/>
    <n v="226.670838246758"/>
    <x v="2"/>
    <x v="4"/>
  </r>
  <r>
    <s v="CA-2017-113670"/>
    <x v="74"/>
    <s v="10/17/2017"/>
    <s v="First Class"/>
    <x v="2"/>
    <x v="0"/>
    <s v="Los Angeles"/>
    <x v="5"/>
    <n v="90045"/>
    <x v="3"/>
    <s v="FUR-TA-10001705"/>
    <x v="1"/>
    <x v="12"/>
    <s v="Bush Advantage Collection Round Conference Table"/>
    <x v="640"/>
    <n v="3"/>
    <n v="0.2"/>
    <n v="6.38"/>
    <s v="Anna Andreadi"/>
    <s v="No"/>
    <n v="503.86"/>
    <n v="212.59999672298599"/>
    <x v="1"/>
    <x v="1"/>
  </r>
  <r>
    <s v="CA-2014-160773"/>
    <x v="89"/>
    <d v="2014-05-07T00:00:00"/>
    <s v="Standard Class"/>
    <x v="2"/>
    <x v="0"/>
    <s v="Deltona"/>
    <x v="21"/>
    <n v="32725"/>
    <x v="1"/>
    <s v="TEC-PH-10004586"/>
    <x v="2"/>
    <x v="7"/>
    <s v="Wilson SignalBoost 841262 DB PRO Amplifier Kit"/>
    <x v="641"/>
    <n v="2"/>
    <n v="0.2"/>
    <n v="71.989999999999995"/>
    <s v="Cassandra Brandow"/>
    <s v="No"/>
    <n v="503.93"/>
    <n v="359.94999065976498"/>
    <x v="3"/>
    <x v="11"/>
  </r>
  <r>
    <s v="CA-2016-134803"/>
    <x v="137"/>
    <d v="2016-03-06T00:00:00"/>
    <s v="Standard Class"/>
    <x v="0"/>
    <x v="0"/>
    <s v="Los Angeles"/>
    <x v="5"/>
    <n v="90004"/>
    <x v="3"/>
    <s v="TEC-MA-10001972"/>
    <x v="2"/>
    <x v="15"/>
    <s v="Okidata C331dn Printer"/>
    <x v="642"/>
    <n v="2"/>
    <n v="0.2"/>
    <n v="41.88"/>
    <s v="Anna Andreadi"/>
    <s v="No"/>
    <n v="516.52"/>
    <n v="349.00001655891498"/>
    <x v="0"/>
    <x v="6"/>
  </r>
  <r>
    <s v="CA-2015-104129"/>
    <x v="224"/>
    <d v="2015-02-03T00:00:00"/>
    <s v="Standard Class"/>
    <x v="2"/>
    <x v="0"/>
    <s v="Providence"/>
    <x v="33"/>
    <n v="2908"/>
    <x v="0"/>
    <s v="FUR-TA-10004152"/>
    <x v="1"/>
    <x v="12"/>
    <s v="Barricks 18&quot; x 48&quot; Non-Folding Utility Table with Bottom Storage Shelf"/>
    <x v="643"/>
    <n v="7"/>
    <n v="0.3"/>
    <n v="-28.22"/>
    <s v="Chuck Magee"/>
    <s v="No"/>
    <n v="522.14"/>
    <n v="100.800004456967"/>
    <x v="2"/>
    <x v="10"/>
  </r>
  <r>
    <s v="CA-2015-149650"/>
    <x v="253"/>
    <s v="10/27/2015"/>
    <s v="First Class"/>
    <x v="1"/>
    <x v="0"/>
    <s v="Oakland"/>
    <x v="5"/>
    <n v="94601"/>
    <x v="3"/>
    <s v="FUR-CH-10003956"/>
    <x v="1"/>
    <x v="13"/>
    <s v="Novimex High-Tech Fabric Mesh Task Chair"/>
    <x v="644"/>
    <n v="8"/>
    <n v="0.2"/>
    <n v="-73.819999999999993"/>
    <s v="Anna Andreadi"/>
    <s v="No"/>
    <n v="528.08996999999999"/>
    <n v="70.979686047806098"/>
    <x v="2"/>
    <x v="1"/>
  </r>
  <r>
    <s v="CA-2014-123225"/>
    <x v="63"/>
    <s v="7/14/2014"/>
    <s v="First Class"/>
    <x v="0"/>
    <x v="0"/>
    <s v="El Paso"/>
    <x v="16"/>
    <n v="79907"/>
    <x v="2"/>
    <s v="TEC-PH-10000895"/>
    <x v="2"/>
    <x v="7"/>
    <s v="Polycom VVX 310 VoIP phone"/>
    <x v="645"/>
    <n v="4"/>
    <n v="0.2"/>
    <n v="43.2"/>
    <s v="Kelly Williams"/>
    <s v="No"/>
    <n v="532.76995999999997"/>
    <n v="179.990616515243"/>
    <x v="3"/>
    <x v="8"/>
  </r>
  <r>
    <s v="CA-2017-121853"/>
    <x v="200"/>
    <s v="9/29/2017"/>
    <s v="Standard Class"/>
    <x v="0"/>
    <x v="0"/>
    <s v="Los Angeles"/>
    <x v="5"/>
    <n v="90036"/>
    <x v="3"/>
    <s v="FUR-CH-10003973"/>
    <x v="1"/>
    <x v="13"/>
    <s v="GuestStacker Chair with Chrome Finish Legs"/>
    <x v="646"/>
    <n v="2"/>
    <n v="0.2"/>
    <n v="59.48"/>
    <s v="Anna Andreadi"/>
    <s v="No"/>
    <n v="535.34"/>
    <n v="371.76250596256"/>
    <x v="1"/>
    <x v="3"/>
  </r>
  <r>
    <s v="CA-2017-101805"/>
    <x v="58"/>
    <d v="2017-06-12T00:00:00"/>
    <s v="Standard Class"/>
    <x v="2"/>
    <x v="0"/>
    <s v="Seattle"/>
    <x v="10"/>
    <n v="98105"/>
    <x v="3"/>
    <s v="OFF-ST-10002756"/>
    <x v="0"/>
    <x v="11"/>
    <s v="Tennsco Stur-D-Stor Boltless Shelving, 5 Shelves, 24&quot; Deep, Sand"/>
    <x v="647"/>
    <n v="4"/>
    <n v="0"/>
    <n v="5.41"/>
    <s v="Anna Andreadi"/>
    <s v="No"/>
    <n v="535.83000000000004"/>
    <n v="135.30999755859301"/>
    <x v="1"/>
    <x v="11"/>
  </r>
  <r>
    <s v="CA-2015-150875"/>
    <x v="244"/>
    <s v="11/20/2015"/>
    <s v="Standard Class"/>
    <x v="2"/>
    <x v="0"/>
    <s v="Boise"/>
    <x v="34"/>
    <n v="83704"/>
    <x v="3"/>
    <s v="FUR-TA-10000577"/>
    <x v="1"/>
    <x v="12"/>
    <s v="Bretford CR4500 Series Slim Rectangular Table"/>
    <x v="648"/>
    <n v="2"/>
    <n v="0"/>
    <n v="160.18"/>
    <s v="Anna Andreadi"/>
    <s v="No"/>
    <n v="536.24"/>
    <n v="348.20999145507801"/>
    <x v="2"/>
    <x v="8"/>
  </r>
  <r>
    <s v="CA-2015-124058"/>
    <x v="222"/>
    <s v="11/24/2015"/>
    <s v="Standard Class"/>
    <x v="0"/>
    <x v="0"/>
    <s v="Oakland"/>
    <x v="5"/>
    <n v="94601"/>
    <x v="3"/>
    <s v="FUR-CH-10000595"/>
    <x v="1"/>
    <x v="13"/>
    <s v="Safco Contoured Stacking Chairs"/>
    <x v="649"/>
    <n v="3"/>
    <n v="0.2"/>
    <n v="35.76"/>
    <s v="Anna Andreadi"/>
    <s v="No"/>
    <n v="536.39995999999996"/>
    <n v="238.39998969832999"/>
    <x v="2"/>
    <x v="8"/>
  </r>
  <r>
    <s v="US-2017-109253"/>
    <x v="118"/>
    <s v="8/22/2017"/>
    <s v="First Class"/>
    <x v="0"/>
    <x v="0"/>
    <s v="Oakland"/>
    <x v="5"/>
    <n v="94601"/>
    <x v="3"/>
    <s v="FUR-TA-10001539"/>
    <x v="1"/>
    <x v="12"/>
    <s v="Chromcraft Rectangular Conference Tables"/>
    <x v="650"/>
    <n v="3"/>
    <n v="0.2"/>
    <n v="28.44"/>
    <s v="Anna Andreadi"/>
    <s v="No"/>
    <n v="540.29"/>
    <n v="236.97082607809699"/>
    <x v="1"/>
    <x v="4"/>
  </r>
  <r>
    <s v="CA-2016-126732"/>
    <x v="42"/>
    <d v="2016-06-09T00:00:00"/>
    <s v="Standard Class"/>
    <x v="0"/>
    <x v="0"/>
    <s v="Los Angeles"/>
    <x v="5"/>
    <n v="90036"/>
    <x v="3"/>
    <s v="FUR-TA-10001539"/>
    <x v="1"/>
    <x v="12"/>
    <s v="Chromcraft Rectangular Conference Tables"/>
    <x v="650"/>
    <n v="3"/>
    <n v="0.2"/>
    <n v="28.44"/>
    <s v="Anna Andreadi"/>
    <s v="No"/>
    <n v="540.29"/>
    <n v="236.97082607809699"/>
    <x v="0"/>
    <x v="10"/>
  </r>
  <r>
    <s v="CA-2017-140963"/>
    <x v="134"/>
    <s v="6/13/2017"/>
    <s v="First Class"/>
    <x v="1"/>
    <x v="0"/>
    <s v="Los Angeles"/>
    <x v="5"/>
    <n v="90045"/>
    <x v="3"/>
    <s v="FUR-BO-10001337"/>
    <x v="1"/>
    <x v="14"/>
    <s v="O'Sullivan Living Dimensions 2-Shelf Bookcases"/>
    <x v="651"/>
    <n v="5"/>
    <n v="0.15"/>
    <n v="-30.25"/>
    <s v="Anna Andreadi"/>
    <s v="No"/>
    <n v="544.41999999999996"/>
    <n v="120.981173297806"/>
    <x v="1"/>
    <x v="1"/>
  </r>
  <r>
    <s v="CA-2017-161956"/>
    <x v="125"/>
    <s v="8/29/2017"/>
    <s v="Second Class"/>
    <x v="2"/>
    <x v="0"/>
    <s v="Inglewood"/>
    <x v="5"/>
    <n v="90301"/>
    <x v="3"/>
    <s v="OFF-BI-10003650"/>
    <x v="0"/>
    <x v="1"/>
    <s v="GBC DocuBind 300 Electric Binding Machine"/>
    <x v="652"/>
    <n v="2"/>
    <n v="0.2"/>
    <n v="294.55"/>
    <s v="Anna Andreadi"/>
    <s v="No"/>
    <n v="547.02"/>
    <n v="525.98125653706904"/>
    <x v="1"/>
    <x v="4"/>
  </r>
  <r>
    <s v="CA-2017-161956"/>
    <x v="125"/>
    <s v="8/29/2017"/>
    <s v="Second Class"/>
    <x v="2"/>
    <x v="0"/>
    <s v="Inglewood"/>
    <x v="5"/>
    <n v="90301"/>
    <x v="3"/>
    <s v="TEC-CO-10001571"/>
    <x v="2"/>
    <x v="16"/>
    <s v="Sharp 1540cs Digital Laser Copier"/>
    <x v="653"/>
    <n v="2"/>
    <n v="0.2"/>
    <n v="329.99"/>
    <s v="Anna Andreadi"/>
    <s v="No"/>
    <n v="549.99"/>
    <n v="549.98748984183101"/>
    <x v="1"/>
    <x v="4"/>
  </r>
  <r>
    <s v="CA-2015-140984"/>
    <x v="85"/>
    <s v="9/18/2015"/>
    <s v="Standard Class"/>
    <x v="0"/>
    <x v="0"/>
    <s v="New York City"/>
    <x v="0"/>
    <n v="10011"/>
    <x v="0"/>
    <s v="TEC-CO-10001571"/>
    <x v="2"/>
    <x v="16"/>
    <s v="Sharp 1540cs Digital Laser Copier"/>
    <x v="653"/>
    <n v="2"/>
    <n v="0.2"/>
    <n v="329.99"/>
    <s v="Chuck Magee"/>
    <s v="No"/>
    <n v="549.99"/>
    <n v="549.98748984183101"/>
    <x v="2"/>
    <x v="3"/>
  </r>
  <r>
    <s v="CA-2016-145919"/>
    <x v="77"/>
    <s v="12/23/2016"/>
    <s v="Standard Class"/>
    <x v="2"/>
    <x v="0"/>
    <s v="Los Angeles"/>
    <x v="5"/>
    <n v="90032"/>
    <x v="3"/>
    <s v="OFF-SU-10003505"/>
    <x v="0"/>
    <x v="8"/>
    <s v="Premier Electric Letter Opener"/>
    <x v="654"/>
    <n v="5"/>
    <n v="0"/>
    <n v="28.97"/>
    <s v="Anna Andreadi"/>
    <s v="No"/>
    <n v="550.33000000000004"/>
    <n v="115.85999755859299"/>
    <x v="0"/>
    <x v="5"/>
  </r>
  <r>
    <s v="CA-2015-130456"/>
    <x v="7"/>
    <s v="8/26/2015"/>
    <s v="Standard Class"/>
    <x v="2"/>
    <x v="0"/>
    <s v="San Francisco"/>
    <x v="5"/>
    <n v="94122"/>
    <x v="3"/>
    <s v="FUR-BO-10003893"/>
    <x v="1"/>
    <x v="14"/>
    <s v="Sauder Camden County Collection Library"/>
    <x v="655"/>
    <n v="6"/>
    <n v="0.15"/>
    <n v="34.49"/>
    <s v="Anna Andreadi"/>
    <s v="No"/>
    <n v="551.91003000000001"/>
    <n v="114.98039775021201"/>
    <x v="2"/>
    <x v="4"/>
  </r>
  <r>
    <s v="CA-2017-109085"/>
    <x v="107"/>
    <s v="2/20/2017"/>
    <s v="First Class"/>
    <x v="1"/>
    <x v="0"/>
    <s v="Troy"/>
    <x v="9"/>
    <n v="45373"/>
    <x v="0"/>
    <s v="FUR-TA-10001086"/>
    <x v="1"/>
    <x v="12"/>
    <s v="SAFCO PlanMaster Boards, 60w x 37-1/2d, White Melamine"/>
    <x v="656"/>
    <n v="5"/>
    <n v="0.4"/>
    <n v="-106.39"/>
    <s v="Chuck Magee"/>
    <s v="No"/>
    <n v="562.36"/>
    <n v="151.99000191678601"/>
    <x v="1"/>
    <x v="10"/>
  </r>
  <r>
    <s v="CA-2017-154074"/>
    <x v="225"/>
    <d v="2017-02-09T00:00:00"/>
    <s v="Second Class"/>
    <x v="2"/>
    <x v="0"/>
    <s v="Spokane"/>
    <x v="10"/>
    <n v="99207"/>
    <x v="3"/>
    <s v="FUR-CH-10002331"/>
    <x v="1"/>
    <x v="13"/>
    <s v="Hon 4700 Series Mobuis Mid-Back Task Chairs with Adjustable Arms"/>
    <x v="657"/>
    <n v="2"/>
    <n v="0.2"/>
    <n v="7.12"/>
    <s v="Anna Andreadi"/>
    <s v="No"/>
    <n v="562.45000000000005"/>
    <n v="355.98125590376998"/>
    <x v="1"/>
    <x v="4"/>
  </r>
  <r>
    <s v="CA-2014-160766"/>
    <x v="119"/>
    <s v="9/14/2014"/>
    <s v="Same Day"/>
    <x v="0"/>
    <x v="0"/>
    <s v="New York City"/>
    <x v="0"/>
    <n v="10009"/>
    <x v="0"/>
    <s v="FUR-TA-10001039"/>
    <x v="1"/>
    <x v="12"/>
    <s v="KI Adjustable-Height Table"/>
    <x v="658"/>
    <n v="9"/>
    <n v="0.4"/>
    <n v="-108.33"/>
    <s v="Chuck Magee"/>
    <s v="No"/>
    <n v="572.62"/>
    <n v="85.9796320661534"/>
    <x v="3"/>
    <x v="3"/>
  </r>
  <r>
    <s v="CA-2014-126403"/>
    <x v="123"/>
    <d v="2014-12-09T00:00:00"/>
    <s v="Second Class"/>
    <x v="2"/>
    <x v="0"/>
    <s v="Lowell"/>
    <x v="14"/>
    <n v="1852"/>
    <x v="0"/>
    <s v="FUR-CH-10003761"/>
    <x v="1"/>
    <x v="13"/>
    <s v="Global Italian Leather Office Chair"/>
    <x v="659"/>
    <n v="6"/>
    <n v="0"/>
    <n v="212.19"/>
    <s v="Chuck Magee"/>
    <s v="No"/>
    <n v="573.69000000000005"/>
    <n v="130.98000081380201"/>
    <x v="3"/>
    <x v="3"/>
  </r>
  <r>
    <s v="CA-2015-112144"/>
    <x v="30"/>
    <d v="2015-02-07T00:00:00"/>
    <s v="Standard Class"/>
    <x v="2"/>
    <x v="0"/>
    <s v="Gilbert"/>
    <x v="4"/>
    <n v="85234"/>
    <x v="3"/>
    <s v="FUR-FU-10004306"/>
    <x v="1"/>
    <x v="2"/>
    <s v="Electrix Halogen Magnifier Lamp"/>
    <x v="660"/>
    <n v="4"/>
    <n v="0.2"/>
    <n v="46.63"/>
    <s v="Anna Andreadi"/>
    <s v="No"/>
    <n v="575.13"/>
    <n v="194.30000377558099"/>
    <x v="2"/>
    <x v="0"/>
  </r>
  <r>
    <s v="CA-2016-114727"/>
    <x v="21"/>
    <s v="7/24/2016"/>
    <s v="Standard Class"/>
    <x v="2"/>
    <x v="0"/>
    <s v="Denver"/>
    <x v="6"/>
    <n v="80219"/>
    <x v="3"/>
    <s v="OFF-ST-10002292"/>
    <x v="0"/>
    <x v="11"/>
    <s v="Sauder Facets Collection Locker/File Cabinet, Sky Alder Finish"/>
    <x v="661"/>
    <n v="2"/>
    <n v="0.2"/>
    <n v="0"/>
    <s v="Anna Andreadi"/>
    <s v="No"/>
    <n v="593.57000000000005"/>
    <n v="370.98125595964899"/>
    <x v="0"/>
    <x v="7"/>
  </r>
  <r>
    <s v="CA-2015-113628"/>
    <x v="82"/>
    <s v="11/19/2015"/>
    <s v="Standard Class"/>
    <x v="2"/>
    <x v="0"/>
    <s v="Plantation"/>
    <x v="21"/>
    <n v="33317"/>
    <x v="1"/>
    <s v="FUR-CH-10003298"/>
    <x v="1"/>
    <x v="13"/>
    <s v="Office Star - Contemporary Task Swivel chair with Loop Arms, Charcoal"/>
    <x v="662"/>
    <n v="5"/>
    <n v="0.2"/>
    <n v="-72.040000000000006"/>
    <s v="Cassandra Brandow"/>
    <s v="No"/>
    <n v="595.95996000000002"/>
    <n v="130.979996215477"/>
    <x v="2"/>
    <x v="5"/>
  </r>
  <r>
    <s v="CA-2017-123085"/>
    <x v="235"/>
    <d v="2017-08-03T00:00:00"/>
    <s v="Standard Class"/>
    <x v="0"/>
    <x v="0"/>
    <s v="Los Angeles"/>
    <x v="5"/>
    <n v="90008"/>
    <x v="3"/>
    <s v="TEC-AC-10000990"/>
    <x v="2"/>
    <x v="10"/>
    <s v="Imation Bio 2GB USBï¿½Flash Drive Imationï¿½Corp"/>
    <x v="663"/>
    <n v="8"/>
    <n v="0"/>
    <n v="440.76"/>
    <s v="Anna Andreadi"/>
    <s v="No"/>
    <n v="608.67993000000001"/>
    <n v="131.17999267578099"/>
    <x v="1"/>
    <x v="2"/>
  </r>
  <r>
    <s v="CA-2017-103380"/>
    <x v="31"/>
    <s v="11/25/2017"/>
    <s v="Standard Class"/>
    <x v="1"/>
    <x v="0"/>
    <s v="Pasadena"/>
    <x v="5"/>
    <n v="91104"/>
    <x v="3"/>
    <s v="TEC-PH-10004165"/>
    <x v="2"/>
    <x v="7"/>
    <s v="Mitel MiVoice 5330e IP Phone"/>
    <x v="664"/>
    <n v="3"/>
    <n v="0.2"/>
    <n v="49.5"/>
    <s v="Anna Andreadi"/>
    <s v="No"/>
    <n v="610.48"/>
    <n v="274.99165955306898"/>
    <x v="1"/>
    <x v="8"/>
  </r>
  <r>
    <s v="CA-2016-106950"/>
    <x v="42"/>
    <d v="2016-06-09T00:00:00"/>
    <s v="Standard Class"/>
    <x v="0"/>
    <x v="0"/>
    <s v="Charlotte"/>
    <x v="27"/>
    <n v="28205"/>
    <x v="1"/>
    <s v="FUR-TA-10001768"/>
    <x v="1"/>
    <x v="12"/>
    <s v="Hon Racetrack Conference Tables"/>
    <x v="665"/>
    <n v="3"/>
    <n v="0.4"/>
    <n v="-149.63"/>
    <s v="Cassandra Brandow"/>
    <s v="No"/>
    <n v="622.15"/>
    <n v="262.511107615409"/>
    <x v="0"/>
    <x v="10"/>
  </r>
  <r>
    <s v="CA-2016-145261"/>
    <x v="77"/>
    <s v="12/21/2016"/>
    <s v="First Class"/>
    <x v="1"/>
    <x v="0"/>
    <s v="Salem"/>
    <x v="3"/>
    <n v="97301"/>
    <x v="3"/>
    <s v="FUR-TA-10002530"/>
    <x v="1"/>
    <x v="12"/>
    <s v="Iceberg OfficeWorks 42&quot; Round Tables"/>
    <x v="666"/>
    <n v="5"/>
    <n v="0.5"/>
    <n v="-264.22000000000003"/>
    <s v="Anna Andreadi"/>
    <s v="No"/>
    <n v="641.67003999999997"/>
    <n v="150.98000488281201"/>
    <x v="0"/>
    <x v="5"/>
  </r>
  <r>
    <s v="CA-2016-105081"/>
    <x v="254"/>
    <s v="12/30/2016"/>
    <s v="Standard Class"/>
    <x v="0"/>
    <x v="0"/>
    <s v="Seattle"/>
    <x v="10"/>
    <n v="98115"/>
    <x v="3"/>
    <s v="FUR-CH-10000847"/>
    <x v="1"/>
    <x v="13"/>
    <s v="Global Executive Mid-Back Manager's Chair"/>
    <x v="667"/>
    <n v="3"/>
    <n v="0.2"/>
    <n v="52.38"/>
    <s v="Anna Andreadi"/>
    <s v="No"/>
    <n v="645.97"/>
    <n v="290.979157578122"/>
    <x v="0"/>
    <x v="5"/>
  </r>
  <r>
    <s v="CA-2016-142398"/>
    <x v="87"/>
    <s v="4/16/2016"/>
    <s v="Standard Class"/>
    <x v="0"/>
    <x v="0"/>
    <s v="Los Angeles"/>
    <x v="5"/>
    <n v="90036"/>
    <x v="3"/>
    <s v="FUR-CH-10001545"/>
    <x v="1"/>
    <x v="13"/>
    <s v="Hon Comfortask Task/Swivel Chairs"/>
    <x v="668"/>
    <n v="7"/>
    <n v="0.2"/>
    <n v="-31.91"/>
    <s v="Anna Andreadi"/>
    <s v="No"/>
    <n v="670.19994999999994"/>
    <n v="113.980353643778"/>
    <x v="0"/>
    <x v="5"/>
  </r>
  <r>
    <s v="CA-2016-157280"/>
    <x v="212"/>
    <d v="2016-07-11T00:00:00"/>
    <s v="First Class"/>
    <x v="0"/>
    <x v="0"/>
    <s v="Virginia Beach"/>
    <x v="26"/>
    <n v="23464"/>
    <x v="1"/>
    <s v="FUR-FU-10003806"/>
    <x v="1"/>
    <x v="2"/>
    <s v="Tenex Chairmat w/ Average Lip, 45&quot; x 53&quot;"/>
    <x v="669"/>
    <n v="5"/>
    <n v="0"/>
    <n v="75.680000000000007"/>
    <s v="Cassandra Brandow"/>
    <s v="No"/>
    <n v="681.12"/>
    <n v="151.35999755859299"/>
    <x v="0"/>
    <x v="6"/>
  </r>
  <r>
    <s v="CA-2017-122504"/>
    <x v="196"/>
    <d v="2017-12-11T00:00:00"/>
    <s v="Second Class"/>
    <x v="1"/>
    <x v="0"/>
    <s v="Brentwood"/>
    <x v="5"/>
    <n v="94513"/>
    <x v="3"/>
    <s v="TEC-PH-10002468"/>
    <x v="2"/>
    <x v="7"/>
    <s v="Plantronics CS 50-USB -ï¿½headsetï¿½- Convertible, Monaural"/>
    <x v="670"/>
    <n v="7"/>
    <n v="0.2"/>
    <n v="66.64"/>
    <s v="Anna Andreadi"/>
    <s v="No"/>
    <n v="694.89995999999996"/>
    <n v="135.98928229719601"/>
    <x v="1"/>
    <x v="7"/>
  </r>
  <r>
    <s v="CA-2017-167395"/>
    <x v="32"/>
    <d v="2017-04-12T00:00:00"/>
    <s v="First Class"/>
    <x v="0"/>
    <x v="0"/>
    <s v="Lowell"/>
    <x v="14"/>
    <n v="1852"/>
    <x v="0"/>
    <s v="TEC-PH-10004977"/>
    <x v="2"/>
    <x v="7"/>
    <s v="GE 30524EE4"/>
    <x v="671"/>
    <n v="5"/>
    <n v="0"/>
    <n v="284.19"/>
    <s v="Chuck Magee"/>
    <s v="No"/>
    <n v="695.76"/>
    <n v="195.99000244140601"/>
    <x v="1"/>
    <x v="10"/>
  </r>
  <r>
    <s v="CA-2015-146262"/>
    <x v="133"/>
    <d v="2015-09-01T00:00:00"/>
    <s v="Standard Class"/>
    <x v="2"/>
    <x v="0"/>
    <s v="Medina"/>
    <x v="9"/>
    <n v="44256"/>
    <x v="0"/>
    <s v="FUR-BO-10004695"/>
    <x v="1"/>
    <x v="14"/>
    <s v="O'Sullivan 2-Door Barrister Bookcase in Odessa Pine"/>
    <x v="672"/>
    <n v="5"/>
    <n v="0.5"/>
    <n v="-244.32"/>
    <s v="Chuck Magee"/>
    <s v="No"/>
    <n v="696.77"/>
    <n v="180.98000488281201"/>
    <x v="2"/>
    <x v="10"/>
  </r>
  <r>
    <s v="CA-2016-106950"/>
    <x v="42"/>
    <d v="2016-06-09T00:00:00"/>
    <s v="Standard Class"/>
    <x v="0"/>
    <x v="0"/>
    <s v="Charlotte"/>
    <x v="27"/>
    <n v="28205"/>
    <x v="1"/>
    <s v="TEC-AC-10002049"/>
    <x v="2"/>
    <x v="10"/>
    <s v="Plantronics Savi W720 Multi-Device Wireless Headset System"/>
    <x v="673"/>
    <n v="3"/>
    <n v="0.2"/>
    <n v="303.8"/>
    <s v="Cassandra Brandow"/>
    <s v="No"/>
    <n v="708.88"/>
    <n v="421.94999852012802"/>
    <x v="0"/>
    <x v="10"/>
  </r>
  <r>
    <s v="CA-2015-140984"/>
    <x v="85"/>
    <s v="9/18/2015"/>
    <s v="Standard Class"/>
    <x v="0"/>
    <x v="0"/>
    <s v="New York City"/>
    <x v="0"/>
    <n v="10011"/>
    <x v="0"/>
    <s v="OFF-ST-10000585"/>
    <x v="0"/>
    <x v="11"/>
    <s v="Economy Rollaway Files"/>
    <x v="674"/>
    <n v="6"/>
    <n v="0"/>
    <n v="257.70999999999998"/>
    <s v="Chuck Magee"/>
    <s v="No"/>
    <n v="733.49"/>
    <n v="165.20000203450499"/>
    <x v="2"/>
    <x v="3"/>
  </r>
  <r>
    <s v="US-2016-144057"/>
    <x v="183"/>
    <s v="5/13/2016"/>
    <s v="Standard Class"/>
    <x v="2"/>
    <x v="0"/>
    <s v="Austin"/>
    <x v="16"/>
    <n v="78745"/>
    <x v="2"/>
    <s v="OFF-ST-10001490"/>
    <x v="0"/>
    <x v="11"/>
    <s v="Hot File 7-Pocket, Floor Stand"/>
    <x v="675"/>
    <n v="6"/>
    <n v="0.2"/>
    <n v="107.08"/>
    <s v="Kelly Williams"/>
    <s v="No"/>
    <n v="749.57996000000003"/>
    <n v="178.47082840329901"/>
    <x v="0"/>
    <x v="3"/>
  </r>
  <r>
    <s v="US-2016-105578"/>
    <x v="34"/>
    <d v="2016-04-06T00:00:00"/>
    <s v="Standard Class"/>
    <x v="2"/>
    <x v="0"/>
    <s v="Parker"/>
    <x v="6"/>
    <n v="80134"/>
    <x v="3"/>
    <s v="FUR-CH-10001215"/>
    <x v="1"/>
    <x v="13"/>
    <s v="Global Troy Executive Leather Low-Back Tilter"/>
    <x v="676"/>
    <n v="2"/>
    <n v="0.2"/>
    <n v="50.1"/>
    <s v="Anna Andreadi"/>
    <s v="No"/>
    <n v="751.47002999999995"/>
    <n v="500.98125644393701"/>
    <x v="0"/>
    <x v="6"/>
  </r>
  <r>
    <s v="CA-2016-115917"/>
    <x v="105"/>
    <s v="5/25/2016"/>
    <s v="Standard Class"/>
    <x v="1"/>
    <x v="0"/>
    <s v="Vallejo"/>
    <x v="5"/>
    <n v="94591"/>
    <x v="3"/>
    <s v="FUR-FU-10000576"/>
    <x v="1"/>
    <x v="2"/>
    <s v="Luxo Professional Fluorescent Magnifier Lamp with Clamp-Mount Base"/>
    <x v="677"/>
    <n v="5"/>
    <n v="0"/>
    <n v="272.79000000000002"/>
    <s v="Anna Andreadi"/>
    <s v="No"/>
    <n v="776.40989999999999"/>
    <n v="209.83999023437499"/>
    <x v="0"/>
    <x v="6"/>
  </r>
  <r>
    <s v="CA-2016-165330"/>
    <x v="25"/>
    <d v="2016-11-12T00:00:00"/>
    <s v="Same Day"/>
    <x v="0"/>
    <x v="0"/>
    <s v="Anaheim"/>
    <x v="5"/>
    <n v="92804"/>
    <x v="3"/>
    <s v="FUR-TA-10004619"/>
    <x v="1"/>
    <x v="12"/>
    <s v="Hon Non-Folding Utility Tables"/>
    <x v="678"/>
    <n v="7"/>
    <n v="0.2"/>
    <n v="111.52"/>
    <s v="Anna Andreadi"/>
    <s v="No"/>
    <n v="780.62"/>
    <n v="159.310717494985"/>
    <x v="0"/>
    <x v="8"/>
  </r>
  <r>
    <s v="CA-2014-126361"/>
    <x v="83"/>
    <d v="2014-09-08T00:00:00"/>
    <s v="Second Class"/>
    <x v="0"/>
    <x v="0"/>
    <s v="Pleasant Grove"/>
    <x v="17"/>
    <n v="84062"/>
    <x v="3"/>
    <s v="OFF-AP-10003590"/>
    <x v="0"/>
    <x v="4"/>
    <s v="Hoover WindTunnel Plus Canister Vacuum"/>
    <x v="679"/>
    <n v="3"/>
    <n v="0"/>
    <n v="305.13"/>
    <s v="Anna Andreadi"/>
    <s v="No"/>
    <n v="784.62"/>
    <n v="363.25"/>
    <x v="3"/>
    <x v="9"/>
  </r>
  <r>
    <s v="US-2017-147886"/>
    <x v="60"/>
    <s v="3/31/2017"/>
    <s v="First Class"/>
    <x v="2"/>
    <x v="0"/>
    <s v="Fairfield"/>
    <x v="5"/>
    <n v="94533"/>
    <x v="3"/>
    <s v="OFF-ST-10002743"/>
    <x v="0"/>
    <x v="11"/>
    <s v="SAFCO Boltless Steel Shelving"/>
    <x v="680"/>
    <n v="7"/>
    <n v="0"/>
    <n v="7.95"/>
    <s v="Anna Andreadi"/>
    <s v="No"/>
    <n v="787.52997000000005"/>
    <n v="113.639997209821"/>
    <x v="1"/>
    <x v="2"/>
  </r>
  <r>
    <s v="CA-2017-117212"/>
    <x v="116"/>
    <s v="2/28/2017"/>
    <s v="Second Class"/>
    <x v="1"/>
    <x v="0"/>
    <s v="Los Angeles"/>
    <x v="5"/>
    <n v="90036"/>
    <x v="3"/>
    <s v="FUR-CH-10003973"/>
    <x v="1"/>
    <x v="13"/>
    <s v="GuestStacker Chair with Chrome Finish Legs"/>
    <x v="681"/>
    <n v="3"/>
    <n v="0.2"/>
    <n v="89.22"/>
    <s v="Anna Andreadi"/>
    <s v="No"/>
    <n v="803"/>
    <n v="371.75832251120897"/>
    <x v="1"/>
    <x v="10"/>
  </r>
  <r>
    <s v="CA-2017-117212"/>
    <x v="116"/>
    <s v="2/28/2017"/>
    <s v="Second Class"/>
    <x v="1"/>
    <x v="0"/>
    <s v="Los Angeles"/>
    <x v="5"/>
    <n v="90036"/>
    <x v="3"/>
    <s v="TEC-PH-10004447"/>
    <x v="2"/>
    <x v="7"/>
    <s v="Toshiba IPT2010-SD IPï¿½Telephone"/>
    <x v="682"/>
    <n v="8"/>
    <n v="0.2"/>
    <n v="66.72"/>
    <s v="Anna Andreadi"/>
    <s v="No"/>
    <n v="822.81994999999995"/>
    <n v="138.990622084552"/>
    <x v="1"/>
    <x v="10"/>
  </r>
  <r>
    <s v="CA-2017-112753"/>
    <x v="153"/>
    <s v="6/23/2017"/>
    <s v="Standard Class"/>
    <x v="0"/>
    <x v="0"/>
    <s v="Los Angeles"/>
    <x v="5"/>
    <n v="90032"/>
    <x v="3"/>
    <s v="FUR-BO-10004015"/>
    <x v="1"/>
    <x v="14"/>
    <s v="Bush Andora Bookcase, Maple/Graphite Gray Finish"/>
    <x v="683"/>
    <n v="9"/>
    <n v="0.15"/>
    <n v="75.59"/>
    <s v="Anna Andreadi"/>
    <s v="No"/>
    <n v="842.32996000000003"/>
    <n v="119.989541091097"/>
    <x v="1"/>
    <x v="0"/>
  </r>
  <r>
    <s v="CA-2016-114727"/>
    <x v="21"/>
    <s v="7/24/2016"/>
    <s v="Standard Class"/>
    <x v="2"/>
    <x v="0"/>
    <s v="Denver"/>
    <x v="6"/>
    <n v="80219"/>
    <x v="3"/>
    <s v="FUR-CH-10002331"/>
    <x v="1"/>
    <x v="13"/>
    <s v="Hon 4700 Series Mobuis Mid-Back Task Chairs with Adjustable Arms"/>
    <x v="684"/>
    <n v="3"/>
    <n v="0.2"/>
    <n v="10.68"/>
    <s v="Anna Andreadi"/>
    <s v="No"/>
    <n v="843.67"/>
    <n v="355.97915782026598"/>
    <x v="0"/>
    <x v="7"/>
  </r>
  <r>
    <s v="CA-2015-146486"/>
    <x v="59"/>
    <s v="11/14/2015"/>
    <s v="Second Class"/>
    <x v="0"/>
    <x v="0"/>
    <s v="Oceanside"/>
    <x v="0"/>
    <n v="11572"/>
    <x v="0"/>
    <s v="TEC-AC-10002637"/>
    <x v="2"/>
    <x v="10"/>
    <s v="Logitechï¿½VX Revolution Cordless Laser Mouse for Notebooks (Black)"/>
    <x v="685"/>
    <n v="5"/>
    <n v="0"/>
    <n v="54"/>
    <s v="Chuck Magee"/>
    <s v="No"/>
    <n v="845.95"/>
    <n v="179.99000244140601"/>
    <x v="2"/>
    <x v="3"/>
  </r>
  <r>
    <s v="CA-2017-131828"/>
    <x v="216"/>
    <s v="2/13/2017"/>
    <s v="Second Class"/>
    <x v="2"/>
    <x v="0"/>
    <s v="Seattle"/>
    <x v="10"/>
    <n v="98105"/>
    <x v="3"/>
    <s v="FUR-CH-10004495"/>
    <x v="1"/>
    <x v="13"/>
    <s v="Global Leather and Oak Executive Chair, Black"/>
    <x v="686"/>
    <n v="4"/>
    <n v="0.2"/>
    <n v="108.35"/>
    <s v="Anna Andreadi"/>
    <s v="No"/>
    <n v="854.79003999999998"/>
    <n v="300.98125569887901"/>
    <x v="1"/>
    <x v="8"/>
  </r>
  <r>
    <s v="CA-2015-169397"/>
    <x v="26"/>
    <s v="12/27/2015"/>
    <s v="First Class"/>
    <x v="0"/>
    <x v="0"/>
    <s v="Dublin"/>
    <x v="9"/>
    <n v="43017"/>
    <x v="0"/>
    <s v="TEC-MA-10001148"/>
    <x v="2"/>
    <x v="15"/>
    <s v="Swingline SM12-08 MicroCut Jam Free Shredder"/>
    <x v="687"/>
    <n v="4"/>
    <n v="0.7"/>
    <n v="-383.99"/>
    <s v="Chuck Magee"/>
    <s v="No"/>
    <n v="863.98"/>
    <n v="399.99164263440599"/>
    <x v="2"/>
    <x v="5"/>
  </r>
  <r>
    <s v="CA-2014-124688"/>
    <x v="52"/>
    <s v="8/29/2014"/>
    <s v="First Class"/>
    <x v="2"/>
    <x v="0"/>
    <s v="Springfield"/>
    <x v="26"/>
    <n v="22153"/>
    <x v="1"/>
    <s v="FUR-TA-10003569"/>
    <x v="1"/>
    <x v="12"/>
    <s v="Bretford CR8500 Series Meeting Room Furniture"/>
    <x v="688"/>
    <n v="3"/>
    <n v="0"/>
    <n v="300.74"/>
    <s v="Cassandra Brandow"/>
    <s v="No"/>
    <n v="902.19994999999994"/>
    <n v="400.97998046875"/>
    <x v="3"/>
    <x v="4"/>
  </r>
  <r>
    <s v="CA-2017-109085"/>
    <x v="107"/>
    <s v="2/20/2017"/>
    <s v="First Class"/>
    <x v="1"/>
    <x v="0"/>
    <s v="Troy"/>
    <x v="9"/>
    <n v="45373"/>
    <x v="0"/>
    <s v="FUR-CH-10003981"/>
    <x v="1"/>
    <x v="13"/>
    <s v="Global Commerce Series Low-Back Swivel/Tilt Chairs"/>
    <x v="689"/>
    <n v="5"/>
    <n v="0.3"/>
    <n v="-12.85"/>
    <s v="Chuck Magee"/>
    <s v="No"/>
    <n v="912.27997000000005"/>
    <n v="256.98000228370898"/>
    <x v="1"/>
    <x v="10"/>
  </r>
  <r>
    <s v="CA-2017-111556"/>
    <x v="162"/>
    <s v="11/22/2017"/>
    <s v="First Class"/>
    <x v="0"/>
    <x v="0"/>
    <s v="New York City"/>
    <x v="0"/>
    <n v="10035"/>
    <x v="0"/>
    <s v="TEC-PH-10001459"/>
    <x v="2"/>
    <x v="7"/>
    <s v="Samsung Galaxy Mega 6.3"/>
    <x v="690"/>
    <n v="3"/>
    <n v="0"/>
    <n v="327.58999999999997"/>
    <s v="Chuck Magee"/>
    <s v="No"/>
    <n v="932.38"/>
    <n v="419.989990234375"/>
    <x v="1"/>
    <x v="8"/>
  </r>
  <r>
    <s v="CA-2015-142601"/>
    <x v="184"/>
    <s v="4/20/2015"/>
    <s v="Second Class"/>
    <x v="1"/>
    <x v="0"/>
    <s v="Los Angeles"/>
    <x v="5"/>
    <n v="90004"/>
    <x v="3"/>
    <s v="OFF-ST-10002756"/>
    <x v="0"/>
    <x v="11"/>
    <s v="Tennsco Stur-D-Stor Boltless Shelving, 5 Shelves, 24&quot; Deep, Sand"/>
    <x v="691"/>
    <n v="7"/>
    <n v="0"/>
    <n v="9.4700000000000006"/>
    <s v="Anna Andreadi"/>
    <s v="No"/>
    <n v="937.7"/>
    <n v="135.30999755859301"/>
    <x v="2"/>
    <x v="9"/>
  </r>
  <r>
    <s v="CA-2017-100111"/>
    <x v="10"/>
    <s v="9/26/2017"/>
    <s v="Standard Class"/>
    <x v="0"/>
    <x v="0"/>
    <s v="New York City"/>
    <x v="0"/>
    <n v="10035"/>
    <x v="0"/>
    <s v="TEC-PH-10002885"/>
    <x v="2"/>
    <x v="7"/>
    <s v="Apple iPhone 5"/>
    <x v="692"/>
    <n v="2"/>
    <n v="0"/>
    <n v="350.91"/>
    <s v="Chuck Magee"/>
    <s v="No"/>
    <n v="948.75"/>
    <n v="649.83001708984295"/>
    <x v="1"/>
    <x v="3"/>
  </r>
  <r>
    <s v="CA-2014-103373"/>
    <x v="255"/>
    <s v="5/24/2014"/>
    <s v="Standard Class"/>
    <x v="0"/>
    <x v="0"/>
    <s v="Cleveland"/>
    <x v="9"/>
    <n v="44105"/>
    <x v="0"/>
    <s v="TEC-PH-10002885"/>
    <x v="2"/>
    <x v="7"/>
    <s v="Apple iPhone 5"/>
    <x v="693"/>
    <n v="2"/>
    <n v="0.4"/>
    <n v="-168.96"/>
    <s v="Chuck Magee"/>
    <s v="No"/>
    <n v="948.76"/>
    <n v="649.83332961632095"/>
    <x v="3"/>
    <x v="6"/>
  </r>
  <r>
    <s v="CA-2016-147375"/>
    <x v="237"/>
    <s v="6/14/2016"/>
    <s v="Second Class"/>
    <x v="1"/>
    <x v="0"/>
    <s v="Chicago"/>
    <x v="7"/>
    <n v="60623"/>
    <x v="2"/>
    <s v="TEC-MA-10002937"/>
    <x v="2"/>
    <x v="15"/>
    <s v="Canon Color ImageCLASS MF8580Cdw Wireless Laser All-In-One Printer, Copier, Scanner"/>
    <x v="694"/>
    <n v="3"/>
    <n v="0.3"/>
    <n v="43.2"/>
    <s v="Kelly Williams"/>
    <s v="No"/>
    <n v="964.77997000000005"/>
    <n v="479.99047506406998"/>
    <x v="0"/>
    <x v="5"/>
  </r>
  <r>
    <s v="CA-2017-142342"/>
    <x v="108"/>
    <s v="7/19/2017"/>
    <s v="Second Class"/>
    <x v="2"/>
    <x v="0"/>
    <s v="Apple Valley"/>
    <x v="5"/>
    <n v="92307"/>
    <x v="3"/>
    <s v="FUR-BO-10002613"/>
    <x v="1"/>
    <x v="14"/>
    <s v="Atlantic Metals Mobile 4-Shelf Bookcases, Custom Colors"/>
    <x v="695"/>
    <n v="5"/>
    <n v="0.15"/>
    <n v="210.74"/>
    <s v="Anna Andreadi"/>
    <s v="No"/>
    <n v="983.43005000000005"/>
    <n v="280.98118878098899"/>
    <x v="1"/>
    <x v="7"/>
  </r>
  <r>
    <s v="CA-2016-126732"/>
    <x v="42"/>
    <d v="2016-06-09T00:00:00"/>
    <s v="Standard Class"/>
    <x v="0"/>
    <x v="0"/>
    <s v="Los Angeles"/>
    <x v="5"/>
    <n v="90036"/>
    <x v="3"/>
    <s v="TEC-PH-10001530"/>
    <x v="2"/>
    <x v="7"/>
    <s v="Cisco Unified IP Phone 7945G VoIP phone"/>
    <x v="696"/>
    <n v="4"/>
    <n v="0.2"/>
    <n v="68.2"/>
    <s v="Anna Andreadi"/>
    <s v="No"/>
    <n v="1022.97003"/>
    <n v="340.99064000319902"/>
    <x v="0"/>
    <x v="10"/>
  </r>
  <r>
    <s v="CA-2017-162015"/>
    <x v="227"/>
    <s v="7/18/2017"/>
    <s v="Standard Class"/>
    <x v="2"/>
    <x v="0"/>
    <s v="Los Angeles"/>
    <x v="5"/>
    <n v="90049"/>
    <x v="3"/>
    <s v="TEC-AC-10003832"/>
    <x v="2"/>
    <x v="10"/>
    <s v="Logitechï¿½P710e Mobile Speakerphone"/>
    <x v="697"/>
    <n v="5"/>
    <n v="0"/>
    <n v="244.62"/>
    <s v="Anna Andreadi"/>
    <s v="No"/>
    <n v="1042.83"/>
    <n v="257.489990234375"/>
    <x v="1"/>
    <x v="8"/>
  </r>
  <r>
    <s v="CA-2014-126403"/>
    <x v="123"/>
    <d v="2014-12-09T00:00:00"/>
    <s v="Second Class"/>
    <x v="2"/>
    <x v="0"/>
    <s v="Lowell"/>
    <x v="14"/>
    <n v="1852"/>
    <x v="0"/>
    <s v="OFF-ST-10000078"/>
    <x v="0"/>
    <x v="11"/>
    <s v="Tennsco 6- and 18-Compartment Lockers"/>
    <x v="698"/>
    <n v="5"/>
    <n v="0"/>
    <n v="238.65"/>
    <s v="Chuck Magee"/>
    <s v="No"/>
    <n v="1087.2"/>
    <n v="265.169995117187"/>
    <x v="3"/>
    <x v="3"/>
  </r>
  <r>
    <s v="CA-2016-139269"/>
    <x v="98"/>
    <s v="5/30/2016"/>
    <s v="Standard Class"/>
    <x v="1"/>
    <x v="0"/>
    <s v="Columbus"/>
    <x v="1"/>
    <n v="31907"/>
    <x v="1"/>
    <s v="OFF-ST-10000689"/>
    <x v="0"/>
    <x v="11"/>
    <s v="Fellowes Strictly Business Drawer File, Letter/Legal Size"/>
    <x v="699"/>
    <n v="9"/>
    <n v="0"/>
    <n v="152.12"/>
    <s v="Cassandra Brandow"/>
    <s v="No"/>
    <n v="1115.53"/>
    <n v="140.85000271267299"/>
    <x v="0"/>
    <x v="6"/>
  </r>
  <r>
    <s v="CA-2016-105081"/>
    <x v="254"/>
    <s v="12/30/2016"/>
    <s v="Standard Class"/>
    <x v="0"/>
    <x v="0"/>
    <s v="Seattle"/>
    <x v="10"/>
    <n v="98115"/>
    <x v="3"/>
    <s v="FUR-TA-10001307"/>
    <x v="1"/>
    <x v="12"/>
    <s v="SAFCO PlanMaster Heigh-Adjustable Drafting Table Base, 43w x 30d x 30-37h, Black"/>
    <x v="700"/>
    <n v="5"/>
    <n v="0"/>
    <n v="629.01"/>
    <s v="Anna Andreadi"/>
    <s v="No"/>
    <n v="1118.24"/>
    <n v="349.45"/>
    <x v="0"/>
    <x v="5"/>
  </r>
  <r>
    <s v="CA-2014-111871"/>
    <x v="256"/>
    <s v="3/21/2014"/>
    <s v="Second Class"/>
    <x v="1"/>
    <x v="0"/>
    <s v="San Francisco"/>
    <x v="5"/>
    <n v="94110"/>
    <x v="3"/>
    <s v="FUR-BO-10004218"/>
    <x v="1"/>
    <x v="14"/>
    <s v="Bush Heritage Pine Collection 5-Shelf Bookcase, Albany Pine Finish, *Special Order"/>
    <x v="701"/>
    <n v="10"/>
    <n v="0.15"/>
    <n v="70.489999999999995"/>
    <s v="Anna Andreadi"/>
    <s v="No"/>
    <n v="1127.8399999999999"/>
    <n v="140.979995818558"/>
    <x v="3"/>
    <x v="2"/>
  </r>
  <r>
    <s v="CA-2015-164882"/>
    <x v="27"/>
    <s v="10/31/2015"/>
    <s v="Same Day"/>
    <x v="0"/>
    <x v="0"/>
    <s v="Redlands"/>
    <x v="5"/>
    <n v="92374"/>
    <x v="3"/>
    <s v="TEC-PH-10001578"/>
    <x v="2"/>
    <x v="7"/>
    <s v="Polycom SoundStation2 EX Conferenceï¿½phone"/>
    <x v="702"/>
    <n v="4"/>
    <n v="0.2"/>
    <n v="145.78"/>
    <s v="Anna Andreadi"/>
    <s v="No"/>
    <n v="1150.0599"/>
    <n v="404.94999082740298"/>
    <x v="2"/>
    <x v="1"/>
  </r>
  <r>
    <s v="CA-2017-150910"/>
    <x v="154"/>
    <s v="12/28/2017"/>
    <s v="Standard Class"/>
    <x v="0"/>
    <x v="0"/>
    <s v="Jackson"/>
    <x v="15"/>
    <n v="38301"/>
    <x v="1"/>
    <s v="FUR-TA-10002903"/>
    <x v="1"/>
    <x v="12"/>
    <s v="Bevis Round Bullnose 29&quot; High Table Top"/>
    <x v="703"/>
    <n v="6"/>
    <n v="0.4"/>
    <n v="-249.32"/>
    <s v="Cassandra Brandow"/>
    <s v="No"/>
    <n v="1184.28"/>
    <n v="259.71111979462398"/>
    <x v="1"/>
    <x v="5"/>
  </r>
  <r>
    <s v="CA-2017-123491"/>
    <x v="24"/>
    <d v="2017-05-11T00:00:00"/>
    <s v="Standard Class"/>
    <x v="0"/>
    <x v="0"/>
    <s v="San Francisco"/>
    <x v="5"/>
    <n v="94122"/>
    <x v="3"/>
    <s v="OFF-AP-10002684"/>
    <x v="0"/>
    <x v="4"/>
    <s v="Acco 7-Outlet Masterpiece Power Center, Wihtout Fax/Phone Line Protection"/>
    <x v="704"/>
    <n v="14"/>
    <n v="0"/>
    <n v="510.64"/>
    <s v="Anna Andreadi"/>
    <s v="No"/>
    <n v="1191.48"/>
    <n v="121.579999651227"/>
    <x v="1"/>
    <x v="1"/>
  </r>
  <r>
    <s v="US-2015-126214"/>
    <x v="206"/>
    <s v="12/24/2015"/>
    <s v="Second Class"/>
    <x v="0"/>
    <x v="0"/>
    <s v="Seattle"/>
    <x v="10"/>
    <n v="98103"/>
    <x v="3"/>
    <s v="FUR-TA-10003748"/>
    <x v="1"/>
    <x v="12"/>
    <s v="Bevis 36 x 72 Conference Tables"/>
    <x v="705"/>
    <n v="13"/>
    <n v="0"/>
    <n v="356.04"/>
    <s v="Anna Andreadi"/>
    <s v="No"/>
    <n v="1262.33"/>
    <n v="124.489999624399"/>
    <x v="2"/>
    <x v="5"/>
  </r>
  <r>
    <s v="CA-2014-160766"/>
    <x v="119"/>
    <s v="9/14/2014"/>
    <s v="Same Day"/>
    <x v="0"/>
    <x v="0"/>
    <s v="New York City"/>
    <x v="0"/>
    <n v="10009"/>
    <x v="0"/>
    <s v="TEC-MA-10003979"/>
    <x v="2"/>
    <x v="15"/>
    <s v="Ativa V4110MDD Micro-Cut Shredder"/>
    <x v="706"/>
    <n v="4"/>
    <n v="0"/>
    <n v="1371.98"/>
    <s v="Chuck Magee"/>
    <s v="No"/>
    <n v="1427.98"/>
    <n v="699.989990234375"/>
    <x v="3"/>
    <x v="3"/>
  </r>
  <r>
    <s v="CA-2017-158729"/>
    <x v="257"/>
    <s v="12/21/2017"/>
    <s v="First Class"/>
    <x v="0"/>
    <x v="0"/>
    <s v="Lafayette"/>
    <x v="35"/>
    <n v="70506"/>
    <x v="1"/>
    <s v="OFF-SU-10002881"/>
    <x v="0"/>
    <x v="8"/>
    <s v="Martin Yale Chadless Opener Electric Letter Opener"/>
    <x v="707"/>
    <n v="2"/>
    <n v="0"/>
    <n v="33.31"/>
    <s v="Cassandra Brandow"/>
    <s v="No"/>
    <n v="1632.3099"/>
    <n v="832.80999755859295"/>
    <x v="1"/>
    <x v="5"/>
  </r>
  <r>
    <s v="US-2016-157490"/>
    <x v="131"/>
    <d v="2016-07-10T00:00:00"/>
    <s v="First Class"/>
    <x v="1"/>
    <x v="0"/>
    <s v="Pueblo"/>
    <x v="6"/>
    <n v="81001"/>
    <x v="3"/>
    <s v="TEC-MA-10001695"/>
    <x v="2"/>
    <x v="15"/>
    <s v="Zebra GK420t Direct Thermal/Thermal Transfer Printer"/>
    <x v="708"/>
    <n v="6"/>
    <n v="0.7"/>
    <n v="-938.28"/>
    <s v="Anna Andreadi"/>
    <s v="No"/>
    <n v="1641.99"/>
    <n v="390.94999667207401"/>
    <x v="0"/>
    <x v="0"/>
  </r>
  <r>
    <s v="US-2015-128090"/>
    <x v="4"/>
    <s v="8/22/2015"/>
    <s v="Standard Class"/>
    <x v="0"/>
    <x v="0"/>
    <s v="Phoenix"/>
    <x v="4"/>
    <n v="85023"/>
    <x v="3"/>
    <s v="TEC-PH-10002624"/>
    <x v="2"/>
    <x v="7"/>
    <s v="Samsung Galaxy S4 Mini"/>
    <x v="709"/>
    <n v="5"/>
    <n v="0.2"/>
    <n v="211.5"/>
    <s v="Anna Andreadi"/>
    <s v="No"/>
    <n v="1668.46"/>
    <n v="469.98999198522398"/>
    <x v="2"/>
    <x v="4"/>
  </r>
  <r>
    <s v="CA-2017-136308"/>
    <x v="166"/>
    <s v="11/16/2017"/>
    <s v="Same Day"/>
    <x v="2"/>
    <x v="0"/>
    <s v="San Francisco"/>
    <x v="5"/>
    <n v="94122"/>
    <x v="3"/>
    <s v="TEC-MA-10000488"/>
    <x v="2"/>
    <x v="15"/>
    <s v="Bady BDG101FRU Card Printer"/>
    <x v="710"/>
    <n v="3"/>
    <n v="0.2"/>
    <n v="216"/>
    <s v="Anna Andreadi"/>
    <s v="No"/>
    <n v="1703.98"/>
    <n v="799.99166150884696"/>
    <x v="1"/>
    <x v="8"/>
  </r>
  <r>
    <s v="US-2015-160857"/>
    <x v="100"/>
    <s v="5/15/2015"/>
    <s v="Standard Class"/>
    <x v="0"/>
    <x v="0"/>
    <s v="New York City"/>
    <x v="0"/>
    <n v="10024"/>
    <x v="0"/>
    <s v="TEC-CO-10004115"/>
    <x v="2"/>
    <x v="16"/>
    <s v="Sharp AL-1530CS Digital Copier"/>
    <x v="711"/>
    <n v="7"/>
    <n v="0.2"/>
    <n v="1014.98"/>
    <s v="Chuck Magee"/>
    <s v="No"/>
    <n v="1784.96"/>
    <n v="499.98927711372102"/>
    <x v="2"/>
    <x v="4"/>
  </r>
  <r>
    <s v="CA-2017-166093"/>
    <x v="41"/>
    <s v="8/24/2017"/>
    <s v="Standard Class"/>
    <x v="2"/>
    <x v="0"/>
    <s v="Brentwood"/>
    <x v="5"/>
    <n v="94513"/>
    <x v="3"/>
    <s v="OFF-AP-10001058"/>
    <x v="0"/>
    <x v="4"/>
    <s v="Sanyo 2.5 Cubic Foot Mid-Size Office Refrigerators"/>
    <x v="712"/>
    <n v="9"/>
    <n v="0"/>
    <n v="654.76"/>
    <s v="Anna Andreadi"/>
    <s v="No"/>
    <n v="1863.53"/>
    <n v="279.81000434027698"/>
    <x v="1"/>
    <x v="4"/>
  </r>
  <r>
    <s v="CA-2017-100111"/>
    <x v="10"/>
    <s v="9/26/2017"/>
    <s v="Standard Class"/>
    <x v="0"/>
    <x v="0"/>
    <s v="New York City"/>
    <x v="0"/>
    <n v="10035"/>
    <x v="0"/>
    <s v="FUR-CH-10001215"/>
    <x v="1"/>
    <x v="13"/>
    <s v="Global Troy Executive Leather Low-Back Tilter"/>
    <x v="713"/>
    <n v="5"/>
    <n v="0.1"/>
    <n v="375.74"/>
    <s v="Chuck Magee"/>
    <s v="No"/>
    <n v="1878.6699000000001"/>
    <n v="500.979981298214"/>
    <x v="1"/>
    <x v="3"/>
  </r>
  <r>
    <s v="CA-2017-119284"/>
    <x v="157"/>
    <s v="6/20/2017"/>
    <s v="Standard Class"/>
    <x v="2"/>
    <x v="0"/>
    <s v="Nashville"/>
    <x v="15"/>
    <n v="37211"/>
    <x v="1"/>
    <s v="TEC-PH-10000560"/>
    <x v="2"/>
    <x v="7"/>
    <s v="Samsung Galaxy S III - 16GB - pebble blue (T-Mobile)"/>
    <x v="714"/>
    <n v="8"/>
    <n v="0.2"/>
    <n v="223.99"/>
    <s v="Cassandra Brandow"/>
    <s v="No"/>
    <n v="2015.95"/>
    <n v="349.99061714854298"/>
    <x v="1"/>
    <x v="0"/>
  </r>
  <r>
    <s v="CA-2016-109869"/>
    <x v="141"/>
    <s v="4/29/2016"/>
    <s v="Standard Class"/>
    <x v="1"/>
    <x v="0"/>
    <s v="Phoenix"/>
    <x v="4"/>
    <n v="85023"/>
    <x v="3"/>
    <s v="FUR-TA-10001889"/>
    <x v="1"/>
    <x v="12"/>
    <s v="Bush Advantage Collection Racetrack Conference Table"/>
    <x v="715"/>
    <n v="6"/>
    <n v="0.5"/>
    <n v="-814.48"/>
    <s v="Anna Andreadi"/>
    <s v="No"/>
    <n v="2087.1098999999999"/>
    <n v="424.21000162760402"/>
    <x v="0"/>
    <x v="9"/>
  </r>
  <r>
    <s v="CA-2015-146262"/>
    <x v="133"/>
    <d v="2015-09-01T00:00:00"/>
    <s v="Standard Class"/>
    <x v="2"/>
    <x v="0"/>
    <s v="Medina"/>
    <x v="9"/>
    <n v="44256"/>
    <x v="0"/>
    <s v="TEC-MA-10000864"/>
    <x v="2"/>
    <x v="15"/>
    <s v="Cisco 9971 IP Video Phone Charcoal"/>
    <x v="716"/>
    <n v="9"/>
    <n v="0.7"/>
    <n v="-950.4"/>
    <s v="Chuck Magee"/>
    <s v="No"/>
    <n v="2138.4"/>
    <n v="439.999982515971"/>
    <x v="2"/>
    <x v="10"/>
  </r>
  <r>
    <s v="CA-2014-108609"/>
    <x v="258"/>
    <d v="2014-02-11T00:00:00"/>
    <s v="Second Class"/>
    <x v="2"/>
    <x v="0"/>
    <s v="Lorain"/>
    <x v="9"/>
    <n v="44052"/>
    <x v="0"/>
    <s v="FUR-TA-10003954"/>
    <x v="1"/>
    <x v="12"/>
    <s v="Hon 94000 Series Round Tables"/>
    <x v="717"/>
    <n v="8"/>
    <n v="0.4"/>
    <n v="-734.53"/>
    <s v="Chuck Magee"/>
    <s v="No"/>
    <n v="2156.19"/>
    <n v="296.17917672970998"/>
    <x v="3"/>
    <x v="1"/>
  </r>
  <r>
    <s v="CA-2015-135580"/>
    <x v="191"/>
    <d v="2016-03-01T00:00:00"/>
    <s v="Standard Class"/>
    <x v="0"/>
    <x v="0"/>
    <s v="Los Angeles"/>
    <x v="5"/>
    <n v="90049"/>
    <x v="3"/>
    <s v="TEC-MA-10004002"/>
    <x v="2"/>
    <x v="15"/>
    <s v="Zebra GX420t Direct Thermal/Thermal Transfer Printer"/>
    <x v="718"/>
    <n v="6"/>
    <n v="0.2"/>
    <n v="286.70999999999998"/>
    <s v="Anna Andreadi"/>
    <s v="No"/>
    <n v="2261.85"/>
    <n v="530.95001418497395"/>
    <x v="2"/>
    <x v="5"/>
  </r>
  <r>
    <s v="CA-2017-100111"/>
    <x v="10"/>
    <s v="9/26/2017"/>
    <s v="Standard Class"/>
    <x v="0"/>
    <x v="0"/>
    <s v="New York City"/>
    <x v="0"/>
    <n v="10035"/>
    <x v="0"/>
    <s v="FUR-CH-10004086"/>
    <x v="1"/>
    <x v="13"/>
    <s v="Hon 4070 Series Pagoda Armless Upholstered Stacking Chairs"/>
    <x v="719"/>
    <n v="11"/>
    <n v="0.1"/>
    <n v="609.72"/>
    <s v="Chuck Magee"/>
    <s v="No"/>
    <n v="2278.41"/>
    <n v="291.73029167619501"/>
    <x v="1"/>
    <x v="3"/>
  </r>
  <r>
    <s v="US-2017-118087"/>
    <x v="18"/>
    <s v="9/13/2017"/>
    <s v="Standard Class"/>
    <x v="2"/>
    <x v="0"/>
    <s v="Philadelphia"/>
    <x v="12"/>
    <n v="19134"/>
    <x v="0"/>
    <s v="TEC-PH-10002200"/>
    <x v="2"/>
    <x v="7"/>
    <s v="Samsung Galaxy Note 2"/>
    <x v="720"/>
    <n v="7"/>
    <n v="0.4"/>
    <n v="-386.39"/>
    <s v="Chuck Magee"/>
    <s v="No"/>
    <n v="2318.35"/>
    <n v="459.99047145947497"/>
    <x v="1"/>
    <x v="3"/>
  </r>
  <r>
    <s v="CA-2015-139731"/>
    <x v="242"/>
    <s v="10/15/2015"/>
    <s v="Same Day"/>
    <x v="0"/>
    <x v="0"/>
    <s v="Amarillo"/>
    <x v="16"/>
    <n v="79109"/>
    <x v="2"/>
    <s v="FUR-CH-10002024"/>
    <x v="1"/>
    <x v="13"/>
    <s v="HON 5400 Series Task Chairs for Big and Tall"/>
    <x v="721"/>
    <n v="5"/>
    <n v="0.3"/>
    <n v="-350.49"/>
    <s v="Kelly Williams"/>
    <s v="No"/>
    <n v="2803.92"/>
    <n v="700.97999240636796"/>
    <x v="2"/>
    <x v="1"/>
  </r>
  <r>
    <s v="CA-2014-169019"/>
    <x v="144"/>
    <s v="7/30/2014"/>
    <s v="Standard Class"/>
    <x v="0"/>
    <x v="0"/>
    <s v="San Antonio"/>
    <x v="16"/>
    <n v="78207"/>
    <x v="2"/>
    <s v="OFF-BI-10004995"/>
    <x v="0"/>
    <x v="1"/>
    <s v="GBC DocuBind P400 Electric Binding System"/>
    <x v="722"/>
    <n v="8"/>
    <n v="0.8"/>
    <n v="-3701.89"/>
    <s v="Kelly Williams"/>
    <s v="No"/>
    <n v="5879.4696999999996"/>
    <n v="1360.9876299493001"/>
    <x v="3"/>
    <x v="7"/>
  </r>
  <r>
    <s v="CA-2017-140151"/>
    <x v="106"/>
    <s v="3/25/2017"/>
    <s v="First Class"/>
    <x v="0"/>
    <x v="0"/>
    <s v="Seattle"/>
    <x v="10"/>
    <n v="98115"/>
    <x v="3"/>
    <s v="TEC-CO-10004722"/>
    <x v="2"/>
    <x v="16"/>
    <s v="Canon imageCLASS 2200 Advanced Copier"/>
    <x v="723"/>
    <n v="4"/>
    <n v="0"/>
    <n v="6719.98"/>
    <s v="Anna Andreadi"/>
    <s v="No"/>
    <n v="7279.98"/>
    <n v="3499.98999023437"/>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20BE51-4F70-41E1-886E-A7F084AD78A2}"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3:C16" firstHeaderRow="0" firstDataRow="1" firstDataCol="1"/>
  <pivotFields count="25">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items count="5">
        <item x="2"/>
        <item x="0"/>
        <item x="1"/>
        <item x="3"/>
        <item t="default"/>
      </items>
    </pivotField>
    <pivotField compact="0" outline="0" showAll="0"/>
    <pivotField compact="0" outline="0" showAll="0"/>
    <pivotField compact="0" outline="0" showAll="0"/>
    <pivotField compact="0" outline="0" showAll="0"/>
    <pivotField dataField="1" compact="0" numFmtId="165" outline="0" showAll="0">
      <items count="725">
        <item x="0"/>
        <item x="20"/>
        <item x="19"/>
        <item x="3"/>
        <item x="4"/>
        <item x="29"/>
        <item x="31"/>
        <item x="6"/>
        <item x="1"/>
        <item x="9"/>
        <item x="2"/>
        <item x="70"/>
        <item x="42"/>
        <item x="84"/>
        <item x="89"/>
        <item x="8"/>
        <item x="13"/>
        <item x="11"/>
        <item x="5"/>
        <item x="73"/>
        <item x="7"/>
        <item x="10"/>
        <item x="118"/>
        <item x="82"/>
        <item x="139"/>
        <item x="87"/>
        <item x="16"/>
        <item x="30"/>
        <item x="90"/>
        <item x="188"/>
        <item x="18"/>
        <item x="151"/>
        <item x="95"/>
        <item x="98"/>
        <item x="12"/>
        <item x="25"/>
        <item x="24"/>
        <item x="14"/>
        <item x="111"/>
        <item x="15"/>
        <item x="23"/>
        <item x="27"/>
        <item x="112"/>
        <item x="17"/>
        <item x="28"/>
        <item x="21"/>
        <item x="32"/>
        <item x="34"/>
        <item x="33"/>
        <item x="39"/>
        <item x="37"/>
        <item x="26"/>
        <item x="22"/>
        <item x="40"/>
        <item x="44"/>
        <item x="36"/>
        <item x="51"/>
        <item x="45"/>
        <item x="54"/>
        <item x="49"/>
        <item x="222"/>
        <item x="83"/>
        <item x="35"/>
        <item x="43"/>
        <item x="38"/>
        <item x="50"/>
        <item x="252"/>
        <item x="55"/>
        <item x="41"/>
        <item x="65"/>
        <item x="60"/>
        <item x="114"/>
        <item x="173"/>
        <item x="67"/>
        <item x="66"/>
        <item x="48"/>
        <item x="68"/>
        <item x="46"/>
        <item x="77"/>
        <item x="85"/>
        <item x="53"/>
        <item x="47"/>
        <item x="76"/>
        <item x="57"/>
        <item x="216"/>
        <item x="78"/>
        <item x="75"/>
        <item x="56"/>
        <item x="52"/>
        <item x="62"/>
        <item x="59"/>
        <item x="61"/>
        <item x="167"/>
        <item x="64"/>
        <item x="58"/>
        <item x="88"/>
        <item x="91"/>
        <item x="63"/>
        <item x="69"/>
        <item x="304"/>
        <item x="99"/>
        <item x="97"/>
        <item x="100"/>
        <item x="79"/>
        <item x="343"/>
        <item x="303"/>
        <item x="94"/>
        <item x="146"/>
        <item x="102"/>
        <item x="72"/>
        <item x="74"/>
        <item x="93"/>
        <item x="71"/>
        <item x="81"/>
        <item x="255"/>
        <item x="109"/>
        <item x="107"/>
        <item x="250"/>
        <item x="92"/>
        <item x="129"/>
        <item x="113"/>
        <item x="116"/>
        <item x="80"/>
        <item x="86"/>
        <item x="134"/>
        <item x="338"/>
        <item x="277"/>
        <item x="138"/>
        <item x="170"/>
        <item x="96"/>
        <item x="135"/>
        <item x="279"/>
        <item x="101"/>
        <item x="121"/>
        <item x="131"/>
        <item x="261"/>
        <item x="123"/>
        <item x="296"/>
        <item x="291"/>
        <item x="286"/>
        <item x="127"/>
        <item x="141"/>
        <item x="346"/>
        <item x="125"/>
        <item x="119"/>
        <item x="289"/>
        <item x="142"/>
        <item x="104"/>
        <item x="105"/>
        <item x="106"/>
        <item x="176"/>
        <item x="103"/>
        <item x="299"/>
        <item x="192"/>
        <item x="143"/>
        <item x="108"/>
        <item x="155"/>
        <item x="115"/>
        <item x="110"/>
        <item x="147"/>
        <item x="117"/>
        <item x="153"/>
        <item x="148"/>
        <item x="124"/>
        <item x="120"/>
        <item x="168"/>
        <item x="162"/>
        <item x="175"/>
        <item x="133"/>
        <item x="213"/>
        <item x="317"/>
        <item x="140"/>
        <item x="122"/>
        <item x="159"/>
        <item x="171"/>
        <item x="325"/>
        <item x="128"/>
        <item x="136"/>
        <item x="130"/>
        <item x="132"/>
        <item x="209"/>
        <item x="174"/>
        <item x="190"/>
        <item x="126"/>
        <item x="183"/>
        <item x="228"/>
        <item x="163"/>
        <item x="145"/>
        <item x="137"/>
        <item x="276"/>
        <item x="178"/>
        <item x="177"/>
        <item x="265"/>
        <item x="185"/>
        <item x="196"/>
        <item x="149"/>
        <item x="195"/>
        <item x="409"/>
        <item x="236"/>
        <item x="144"/>
        <item x="169"/>
        <item x="154"/>
        <item x="160"/>
        <item x="182"/>
        <item x="150"/>
        <item x="152"/>
        <item x="158"/>
        <item x="238"/>
        <item x="205"/>
        <item x="193"/>
        <item x="247"/>
        <item x="156"/>
        <item x="161"/>
        <item x="206"/>
        <item x="357"/>
        <item x="306"/>
        <item x="200"/>
        <item x="157"/>
        <item x="165"/>
        <item x="166"/>
        <item x="184"/>
        <item x="201"/>
        <item x="180"/>
        <item x="202"/>
        <item x="164"/>
        <item x="218"/>
        <item x="370"/>
        <item x="186"/>
        <item x="253"/>
        <item x="220"/>
        <item x="179"/>
        <item x="273"/>
        <item x="172"/>
        <item x="224"/>
        <item x="207"/>
        <item x="189"/>
        <item x="219"/>
        <item x="318"/>
        <item x="229"/>
        <item x="181"/>
        <item x="274"/>
        <item x="226"/>
        <item x="283"/>
        <item x="212"/>
        <item x="187"/>
        <item x="262"/>
        <item x="235"/>
        <item x="214"/>
        <item x="243"/>
        <item x="208"/>
        <item x="217"/>
        <item x="249"/>
        <item x="191"/>
        <item x="248"/>
        <item x="197"/>
        <item x="227"/>
        <item x="199"/>
        <item x="245"/>
        <item x="194"/>
        <item x="316"/>
        <item x="333"/>
        <item x="337"/>
        <item x="221"/>
        <item x="198"/>
        <item x="241"/>
        <item x="313"/>
        <item x="215"/>
        <item x="232"/>
        <item x="344"/>
        <item x="203"/>
        <item x="258"/>
        <item x="244"/>
        <item x="259"/>
        <item x="399"/>
        <item x="350"/>
        <item x="210"/>
        <item x="204"/>
        <item x="264"/>
        <item x="242"/>
        <item x="451"/>
        <item x="305"/>
        <item x="311"/>
        <item x="211"/>
        <item x="280"/>
        <item x="467"/>
        <item x="270"/>
        <item x="225"/>
        <item x="328"/>
        <item x="266"/>
        <item x="254"/>
        <item x="260"/>
        <item x="288"/>
        <item x="223"/>
        <item x="230"/>
        <item x="231"/>
        <item x="278"/>
        <item x="323"/>
        <item x="310"/>
        <item x="234"/>
        <item x="294"/>
        <item x="326"/>
        <item x="420"/>
        <item x="233"/>
        <item x="295"/>
        <item x="268"/>
        <item x="331"/>
        <item x="240"/>
        <item x="285"/>
        <item x="281"/>
        <item x="237"/>
        <item x="301"/>
        <item x="321"/>
        <item x="263"/>
        <item x="275"/>
        <item x="290"/>
        <item x="524"/>
        <item x="239"/>
        <item x="309"/>
        <item x="292"/>
        <item x="282"/>
        <item x="293"/>
        <item x="246"/>
        <item x="352"/>
        <item x="312"/>
        <item x="251"/>
        <item x="267"/>
        <item x="297"/>
        <item x="256"/>
        <item x="257"/>
        <item x="269"/>
        <item x="351"/>
        <item x="319"/>
        <item x="302"/>
        <item x="307"/>
        <item x="271"/>
        <item x="329"/>
        <item x="407"/>
        <item x="272"/>
        <item x="330"/>
        <item x="336"/>
        <item x="339"/>
        <item x="287"/>
        <item x="284"/>
        <item x="298"/>
        <item x="376"/>
        <item x="406"/>
        <item x="300"/>
        <item x="327"/>
        <item x="423"/>
        <item x="335"/>
        <item x="334"/>
        <item x="349"/>
        <item x="324"/>
        <item x="340"/>
        <item x="401"/>
        <item x="314"/>
        <item x="315"/>
        <item x="359"/>
        <item x="375"/>
        <item x="308"/>
        <item x="353"/>
        <item x="374"/>
        <item x="347"/>
        <item x="322"/>
        <item x="363"/>
        <item x="372"/>
        <item x="392"/>
        <item x="416"/>
        <item x="364"/>
        <item x="369"/>
        <item x="439"/>
        <item x="414"/>
        <item x="345"/>
        <item x="354"/>
        <item x="398"/>
        <item x="320"/>
        <item x="348"/>
        <item x="384"/>
        <item x="362"/>
        <item x="358"/>
        <item x="408"/>
        <item x="360"/>
        <item x="332"/>
        <item x="413"/>
        <item x="441"/>
        <item x="380"/>
        <item x="355"/>
        <item x="342"/>
        <item x="424"/>
        <item x="415"/>
        <item x="341"/>
        <item x="411"/>
        <item x="383"/>
        <item x="381"/>
        <item x="385"/>
        <item x="367"/>
        <item x="368"/>
        <item x="460"/>
        <item x="395"/>
        <item x="426"/>
        <item x="425"/>
        <item x="377"/>
        <item x="431"/>
        <item x="410"/>
        <item x="379"/>
        <item x="400"/>
        <item x="396"/>
        <item x="437"/>
        <item x="386"/>
        <item x="393"/>
        <item x="421"/>
        <item x="404"/>
        <item x="388"/>
        <item x="365"/>
        <item x="394"/>
        <item x="356"/>
        <item x="403"/>
        <item x="361"/>
        <item x="444"/>
        <item x="412"/>
        <item x="390"/>
        <item x="391"/>
        <item x="366"/>
        <item x="397"/>
        <item x="442"/>
        <item x="405"/>
        <item x="520"/>
        <item x="371"/>
        <item x="461"/>
        <item x="417"/>
        <item x="447"/>
        <item x="549"/>
        <item x="463"/>
        <item x="373"/>
        <item x="378"/>
        <item x="462"/>
        <item x="455"/>
        <item x="478"/>
        <item x="382"/>
        <item x="418"/>
        <item x="449"/>
        <item x="440"/>
        <item x="489"/>
        <item x="402"/>
        <item x="446"/>
        <item x="387"/>
        <item x="435"/>
        <item x="492"/>
        <item x="503"/>
        <item x="445"/>
        <item x="468"/>
        <item x="427"/>
        <item x="389"/>
        <item x="422"/>
        <item x="500"/>
        <item x="466"/>
        <item x="510"/>
        <item x="477"/>
        <item x="480"/>
        <item x="428"/>
        <item x="448"/>
        <item x="457"/>
        <item x="433"/>
        <item x="443"/>
        <item x="475"/>
        <item x="529"/>
        <item x="458"/>
        <item x="484"/>
        <item x="438"/>
        <item x="485"/>
        <item x="419"/>
        <item x="491"/>
        <item x="430"/>
        <item x="486"/>
        <item x="456"/>
        <item x="488"/>
        <item x="464"/>
        <item x="465"/>
        <item x="469"/>
        <item x="493"/>
        <item x="432"/>
        <item x="429"/>
        <item x="505"/>
        <item x="496"/>
        <item x="487"/>
        <item x="481"/>
        <item x="512"/>
        <item x="471"/>
        <item x="506"/>
        <item x="436"/>
        <item x="499"/>
        <item x="508"/>
        <item x="434"/>
        <item x="531"/>
        <item x="483"/>
        <item x="527"/>
        <item x="523"/>
        <item x="552"/>
        <item x="470"/>
        <item x="557"/>
        <item x="627"/>
        <item x="450"/>
        <item x="479"/>
        <item x="545"/>
        <item x="553"/>
        <item x="494"/>
        <item x="519"/>
        <item x="453"/>
        <item x="516"/>
        <item x="522"/>
        <item x="543"/>
        <item x="454"/>
        <item x="498"/>
        <item x="452"/>
        <item x="514"/>
        <item x="482"/>
        <item x="473"/>
        <item x="525"/>
        <item x="502"/>
        <item x="459"/>
        <item x="536"/>
        <item x="513"/>
        <item x="518"/>
        <item x="511"/>
        <item x="495"/>
        <item x="521"/>
        <item x="472"/>
        <item x="476"/>
        <item x="532"/>
        <item x="596"/>
        <item x="507"/>
        <item x="565"/>
        <item x="613"/>
        <item x="535"/>
        <item x="571"/>
        <item x="497"/>
        <item x="474"/>
        <item x="541"/>
        <item x="509"/>
        <item x="548"/>
        <item x="547"/>
        <item x="564"/>
        <item x="585"/>
        <item x="567"/>
        <item x="556"/>
        <item x="577"/>
        <item x="555"/>
        <item x="515"/>
        <item x="517"/>
        <item x="490"/>
        <item x="591"/>
        <item x="566"/>
        <item x="530"/>
        <item x="526"/>
        <item x="554"/>
        <item x="537"/>
        <item x="538"/>
        <item x="504"/>
        <item x="569"/>
        <item x="575"/>
        <item x="539"/>
        <item x="501"/>
        <item x="560"/>
        <item x="563"/>
        <item x="533"/>
        <item x="572"/>
        <item x="602"/>
        <item x="573"/>
        <item x="576"/>
        <item x="540"/>
        <item x="568"/>
        <item x="542"/>
        <item x="574"/>
        <item x="550"/>
        <item x="593"/>
        <item x="528"/>
        <item x="579"/>
        <item x="582"/>
        <item x="581"/>
        <item x="609"/>
        <item x="546"/>
        <item x="544"/>
        <item x="534"/>
        <item x="583"/>
        <item x="592"/>
        <item x="559"/>
        <item x="588"/>
        <item x="558"/>
        <item x="570"/>
        <item x="589"/>
        <item x="611"/>
        <item x="551"/>
        <item x="600"/>
        <item x="599"/>
        <item x="606"/>
        <item x="578"/>
        <item x="594"/>
        <item x="616"/>
        <item x="598"/>
        <item x="590"/>
        <item x="595"/>
        <item x="666"/>
        <item x="603"/>
        <item x="604"/>
        <item x="580"/>
        <item x="622"/>
        <item x="610"/>
        <item x="623"/>
        <item x="631"/>
        <item x="587"/>
        <item x="628"/>
        <item x="620"/>
        <item x="632"/>
        <item x="615"/>
        <item x="638"/>
        <item x="637"/>
        <item x="561"/>
        <item x="562"/>
        <item x="608"/>
        <item x="584"/>
        <item x="672"/>
        <item x="644"/>
        <item x="656"/>
        <item x="658"/>
        <item x="601"/>
        <item x="629"/>
        <item x="665"/>
        <item x="605"/>
        <item x="687"/>
        <item x="607"/>
        <item x="633"/>
        <item x="597"/>
        <item x="643"/>
        <item x="630"/>
        <item x="640"/>
        <item x="612"/>
        <item x="651"/>
        <item x="618"/>
        <item x="662"/>
        <item x="636"/>
        <item x="634"/>
        <item x="617"/>
        <item x="647"/>
        <item x="614"/>
        <item x="639"/>
        <item x="626"/>
        <item x="642"/>
        <item x="650"/>
        <item x="657"/>
        <item x="649"/>
        <item x="641"/>
        <item x="645"/>
        <item x="654"/>
        <item x="621"/>
        <item x="655"/>
        <item x="624"/>
        <item x="661"/>
        <item x="646"/>
        <item x="586"/>
        <item x="619"/>
        <item x="660"/>
        <item x="668"/>
        <item x="625"/>
        <item x="664"/>
        <item x="648"/>
        <item x="667"/>
        <item x="708"/>
        <item x="669"/>
        <item x="670"/>
        <item x="635"/>
        <item x="693"/>
        <item x="659"/>
        <item x="680"/>
        <item x="676"/>
        <item x="652"/>
        <item x="684"/>
        <item x="675"/>
        <item x="653"/>
        <item x="682"/>
        <item x="678"/>
        <item x="681"/>
        <item x="689"/>
        <item x="685"/>
        <item x="683"/>
        <item x="703"/>
        <item x="691"/>
        <item x="686"/>
        <item x="671"/>
        <item x="674"/>
        <item x="694"/>
        <item x="673"/>
        <item x="677"/>
        <item x="663"/>
        <item x="679"/>
        <item x="696"/>
        <item x="716"/>
        <item x="695"/>
        <item x="701"/>
        <item x="688"/>
        <item x="690"/>
        <item x="699"/>
        <item x="715"/>
        <item x="697"/>
        <item x="702"/>
        <item x="692"/>
        <item x="698"/>
        <item x="717"/>
        <item x="705"/>
        <item x="707"/>
        <item x="704"/>
        <item x="700"/>
        <item x="709"/>
        <item x="710"/>
        <item x="720"/>
        <item x="722"/>
        <item x="714"/>
        <item x="713"/>
        <item x="721"/>
        <item x="712"/>
        <item x="718"/>
        <item x="711"/>
        <item x="706"/>
        <item x="719"/>
        <item x="723"/>
        <item t="default"/>
      </items>
    </pivotField>
    <pivotField compact="0" outline="0" showAll="0"/>
    <pivotField compact="0" outline="0" showAll="0"/>
    <pivotField dataField="1" compact="0" numFmtId="164" outline="0" showAll="0"/>
    <pivotField compact="0" outline="0" showAll="0"/>
    <pivotField compact="0" outline="0" showAll="0"/>
    <pivotField compact="0" numFmtId="164" outline="0" showAll="0"/>
    <pivotField compact="0" numFmtId="164" outline="0" showAll="0"/>
    <pivotField compact="0" outline="0" showAll="0">
      <items count="5">
        <item x="3"/>
        <item x="2"/>
        <item x="0"/>
        <item x="1"/>
        <item t="default"/>
      </items>
    </pivotField>
    <pivotField axis="axisRow" compact="0" outline="0" showAll="0">
      <items count="13">
        <item x="11"/>
        <item x="10"/>
        <item x="2"/>
        <item x="9"/>
        <item x="6"/>
        <item x="0"/>
        <item x="7"/>
        <item x="4"/>
        <item x="3"/>
        <item x="1"/>
        <item x="8"/>
        <item x="5"/>
        <item t="default"/>
      </items>
    </pivotField>
    <pivotField compact="0" outline="0" dragToRow="0" dragToCol="0" dragToPage="0" showAll="0" defaultSubtotal="0"/>
  </pivotFields>
  <rowFields count="1">
    <field x="23"/>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4" baseField="0" baseItem="0" numFmtId="165"/>
    <dataField name="Sum of Profit" fld="17" baseField="0" baseItem="0" numFmtId="164"/>
  </dataFields>
  <formats count="1">
    <format dxfId="58">
      <pivotArea outline="0" fieldPosition="0">
        <references count="1">
          <reference field="23" count="0" selected="0"/>
        </references>
      </pivotArea>
    </format>
  </formats>
  <chartFormats count="10">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F8F8FE-2BFD-4A40-A29D-287C296E8D28}"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pivotFields count="25">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items count="2">
        <item x="0"/>
        <item t="default"/>
      </items>
    </pivotField>
    <pivotField compact="0" outline="0" showAll="0"/>
    <pivotField compact="0" outline="0" showAll="0">
      <items count="37">
        <item x="32"/>
        <item x="4"/>
        <item x="5"/>
        <item x="6"/>
        <item x="24"/>
        <item x="21"/>
        <item x="1"/>
        <item x="34"/>
        <item x="7"/>
        <item x="2"/>
        <item x="22"/>
        <item x="35"/>
        <item x="8"/>
        <item x="14"/>
        <item x="20"/>
        <item x="13"/>
        <item x="18"/>
        <item x="23"/>
        <item x="19"/>
        <item x="29"/>
        <item x="28"/>
        <item x="31"/>
        <item x="30"/>
        <item x="0"/>
        <item x="27"/>
        <item x="9"/>
        <item x="25"/>
        <item x="3"/>
        <item x="12"/>
        <item x="33"/>
        <item x="15"/>
        <item x="16"/>
        <item x="17"/>
        <item x="26"/>
        <item x="10"/>
        <item x="11"/>
        <item t="default"/>
      </items>
    </pivotField>
    <pivotField compact="0" outline="0" showAll="0"/>
    <pivotField compact="0" outline="0" showAll="0">
      <items count="5">
        <item x="2"/>
        <item x="0"/>
        <item x="1"/>
        <item x="3"/>
        <item t="default"/>
      </items>
    </pivotField>
    <pivotField compact="0" outline="0" showAll="0"/>
    <pivotField axis="axisRow" compact="0" outline="0" showAll="0">
      <items count="4">
        <item x="1"/>
        <item x="0"/>
        <item x="2"/>
        <item t="default"/>
      </items>
    </pivotField>
    <pivotField compact="0" outline="0" showAll="0"/>
    <pivotField compact="0" outline="0" showAll="0"/>
    <pivotField compact="0" numFmtId="165" outline="0" showAll="0"/>
    <pivotField compact="0" outline="0" showAll="0"/>
    <pivotField compact="0" outline="0" showAll="0"/>
    <pivotField dataField="1" compact="0" numFmtId="164" outline="0" showAll="0"/>
    <pivotField compact="0" outline="0" showAll="0"/>
    <pivotField compact="0" outline="0" showAll="0"/>
    <pivotField compact="0" numFmtId="164" outline="0" showAll="0"/>
    <pivotField compact="0" numFmtId="164" outline="0" showAll="0"/>
    <pivotField compact="0" outline="0" showAll="0">
      <items count="5">
        <item x="3"/>
        <item x="2"/>
        <item x="0"/>
        <item x="1"/>
        <item t="default"/>
      </items>
    </pivotField>
    <pivotField compact="0" outline="0" showAll="0"/>
    <pivotField compact="0" outline="0" dragToRow="0" dragToCol="0" dragToPage="0" showAll="0" defaultSubtotal="0"/>
  </pivotFields>
  <rowFields count="1">
    <field x="11"/>
  </rowFields>
  <rowItems count="4">
    <i>
      <x/>
    </i>
    <i>
      <x v="1"/>
    </i>
    <i>
      <x v="2"/>
    </i>
    <i t="grand">
      <x/>
    </i>
  </rowItems>
  <colItems count="1">
    <i/>
  </colItems>
  <dataFields count="1">
    <dataField name="Sum of Profit"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7F107A-0D6C-4CE2-B215-9BDAE09FC7AD}"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3:B7" firstHeaderRow="1" firstDataRow="1" firstDataCol="1"/>
  <pivotFields count="25">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items count="5">
        <item x="2"/>
        <item x="0"/>
        <item x="1"/>
        <item x="3"/>
        <item t="default"/>
      </items>
    </pivotField>
    <pivotField compact="0" outline="0" showAll="0"/>
    <pivotField axis="axisRow" compact="0" outline="0" showAll="0">
      <items count="4">
        <item x="1"/>
        <item x="0"/>
        <item x="2"/>
        <item t="default"/>
      </items>
    </pivotField>
    <pivotField compact="0" outline="0" showAll="0"/>
    <pivotField compact="0" outline="0" showAll="0"/>
    <pivotField dataField="1" compact="0" numFmtId="165" outline="0" showAll="0"/>
    <pivotField compact="0" outline="0" showAll="0"/>
    <pivotField compact="0" outline="0" showAll="0"/>
    <pivotField compact="0" numFmtId="164" outline="0" showAll="0"/>
    <pivotField compact="0" outline="0" showAll="0"/>
    <pivotField compact="0" outline="0" showAll="0"/>
    <pivotField compact="0" numFmtId="164" outline="0" showAll="0"/>
    <pivotField compact="0" numFmtId="164" outline="0" showAll="0"/>
    <pivotField compact="0" outline="0" showAll="0">
      <items count="5">
        <item x="3"/>
        <item x="2"/>
        <item x="0"/>
        <item x="1"/>
        <item t="default"/>
      </items>
    </pivotField>
    <pivotField compact="0" outline="0" showAll="0"/>
    <pivotField compact="0" outline="0" dragToRow="0" dragToCol="0" dragToPage="0" showAll="0" defaultSubtotal="0"/>
  </pivotFields>
  <rowFields count="1">
    <field x="11"/>
  </rowFields>
  <rowItems count="4">
    <i>
      <x/>
    </i>
    <i>
      <x v="1"/>
    </i>
    <i>
      <x v="2"/>
    </i>
    <i t="grand">
      <x/>
    </i>
  </rowItems>
  <colItems count="1">
    <i/>
  </colItems>
  <dataFields count="1">
    <dataField name="Sum of Sales" fld="14" showDataAs="percentOfTotal" baseField="0" baseItem="0" numFmtId="10"/>
  </dataFields>
  <formats count="1">
    <format dxfId="57">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0" format="2">
      <pivotArea type="data" outline="0" fieldPosition="0">
        <references count="2">
          <reference field="4294967294" count="1" selected="0">
            <x v="0"/>
          </reference>
          <reference field="11" count="1" selected="0">
            <x v="0"/>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11" count="1" selected="0">
            <x v="0"/>
          </reference>
        </references>
      </pivotArea>
    </chartFormat>
    <chartFormat chart="12" format="10">
      <pivotArea type="data" outline="0" fieldPosition="0">
        <references count="2">
          <reference field="4294967294" count="1" selected="0">
            <x v="0"/>
          </reference>
          <reference field="11" count="1" selected="0">
            <x v="1"/>
          </reference>
        </references>
      </pivotArea>
    </chartFormat>
    <chartFormat chart="12"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DCFC28-E324-4FE7-B1D5-C331F3BF3EAE}"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40" firstHeaderRow="1" firstDataRow="1" firstDataCol="1"/>
  <pivotFields count="25">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Row" compact="0" outline="0" showAll="0">
      <items count="37">
        <item x="32"/>
        <item x="4"/>
        <item x="5"/>
        <item x="6"/>
        <item x="24"/>
        <item x="21"/>
        <item x="1"/>
        <item x="34"/>
        <item x="7"/>
        <item x="2"/>
        <item x="22"/>
        <item x="35"/>
        <item x="8"/>
        <item x="14"/>
        <item x="20"/>
        <item x="13"/>
        <item x="18"/>
        <item x="23"/>
        <item x="19"/>
        <item x="29"/>
        <item x="28"/>
        <item x="31"/>
        <item x="30"/>
        <item x="0"/>
        <item x="27"/>
        <item x="9"/>
        <item x="25"/>
        <item x="3"/>
        <item x="12"/>
        <item x="33"/>
        <item x="15"/>
        <item x="16"/>
        <item x="17"/>
        <item x="26"/>
        <item x="10"/>
        <item x="11"/>
        <item t="default"/>
      </items>
    </pivotField>
    <pivotField compact="0" outline="0" showAll="0"/>
    <pivotField compact="0" outline="0" showAll="0">
      <items count="5">
        <item x="2"/>
        <item x="0"/>
        <item x="1"/>
        <item x="3"/>
        <item t="default"/>
      </items>
    </pivotField>
    <pivotField compact="0" outline="0" showAll="0"/>
    <pivotField compact="0" outline="0" showAll="0"/>
    <pivotField compact="0" outline="0" showAll="0">
      <items count="18">
        <item x="10"/>
        <item x="4"/>
        <item x="0"/>
        <item x="1"/>
        <item x="14"/>
        <item x="13"/>
        <item x="16"/>
        <item x="9"/>
        <item x="3"/>
        <item x="2"/>
        <item x="6"/>
        <item x="15"/>
        <item x="5"/>
        <item x="7"/>
        <item x="11"/>
        <item x="8"/>
        <item x="12"/>
        <item t="default"/>
      </items>
    </pivotField>
    <pivotField compact="0" outline="0" showAll="0"/>
    <pivotField dataField="1" compact="0" numFmtId="165" outline="0" showAll="0"/>
    <pivotField compact="0" outline="0" showAll="0"/>
    <pivotField compact="0" outline="0" showAll="0"/>
    <pivotField compact="0" numFmtId="164" outline="0" showAll="0"/>
    <pivotField compact="0" outline="0" showAll="0"/>
    <pivotField compact="0" outline="0" showAll="0"/>
    <pivotField compact="0" numFmtId="164" outline="0" showAll="0"/>
    <pivotField compact="0" numFmtId="164" outline="0" showAll="0"/>
    <pivotField compact="0" outline="0" showAll="0">
      <items count="5">
        <item x="3"/>
        <item x="2"/>
        <item x="0"/>
        <item x="1"/>
        <item t="default"/>
      </items>
    </pivotField>
    <pivotField compact="0" outline="0" showAll="0"/>
    <pivotField compact="0" outline="0" dragToRow="0" dragToCol="0" dragToPage="0" showAll="0" defaultSubtotal="0"/>
  </pivotFields>
  <rowFields count="1">
    <field x="7"/>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Sales" fld="1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993516-F8CB-4A56-939C-7C505118BE5E}"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3:B9" firstHeaderRow="1" firstDataRow="1" firstDataCol="1"/>
  <pivotFields count="25">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items count="5">
        <item x="2"/>
        <item x="0"/>
        <item x="1"/>
        <item x="3"/>
        <item t="default"/>
      </items>
    </pivotField>
    <pivotField compact="0" outline="0" showAll="0"/>
    <pivotField compact="0" outline="0" showAll="0"/>
    <pivotField axis="axisRow" compact="0" outline="0" showAll="0" measureFilter="1" sortType="ascending">
      <items count="18">
        <item x="10"/>
        <item x="4"/>
        <item x="0"/>
        <item x="1"/>
        <item x="14"/>
        <item x="13"/>
        <item x="16"/>
        <item x="9"/>
        <item x="3"/>
        <item x="2"/>
        <item x="6"/>
        <item x="15"/>
        <item x="5"/>
        <item x="7"/>
        <item x="11"/>
        <item x="8"/>
        <item x="12"/>
        <item t="default"/>
      </items>
      <autoSortScope>
        <pivotArea dataOnly="0" outline="0" fieldPosition="0">
          <references count="1">
            <reference field="4294967294" count="1" selected="0">
              <x v="0"/>
            </reference>
          </references>
        </pivotArea>
      </autoSortScope>
    </pivotField>
    <pivotField compact="0" outline="0" showAll="0"/>
    <pivotField dataField="1" compact="0" numFmtId="165" outline="0" showAll="0"/>
    <pivotField compact="0" outline="0" showAll="0"/>
    <pivotField compact="0" outline="0" showAll="0"/>
    <pivotField compact="0" numFmtId="164" outline="0" showAll="0"/>
    <pivotField compact="0" outline="0" showAll="0"/>
    <pivotField compact="0" outline="0" showAll="0"/>
    <pivotField compact="0" numFmtId="164" outline="0" showAll="0"/>
    <pivotField compact="0" numFmtId="164" outline="0" showAll="0"/>
    <pivotField compact="0" outline="0" showAll="0">
      <items count="5">
        <item x="3"/>
        <item x="2"/>
        <item x="0"/>
        <item x="1"/>
        <item t="default"/>
      </items>
    </pivotField>
    <pivotField compact="0" outline="0" showAll="0"/>
    <pivotField compact="0" outline="0" dragToRow="0" dragToCol="0" dragToPage="0" showAll="0" defaultSubtotal="0"/>
  </pivotFields>
  <rowFields count="1">
    <field x="12"/>
  </rowFields>
  <rowItems count="6">
    <i>
      <x v="14"/>
    </i>
    <i>
      <x v="16"/>
    </i>
    <i>
      <x v="6"/>
    </i>
    <i>
      <x v="5"/>
    </i>
    <i>
      <x v="13"/>
    </i>
    <i t="grand">
      <x/>
    </i>
  </rowItems>
  <colItems count="1">
    <i/>
  </colItems>
  <dataFields count="1">
    <dataField name="Sum of Sales" fld="14" baseField="0" baseItem="0" numFmtId="165"/>
  </dataFields>
  <formats count="6">
    <format dxfId="56">
      <pivotArea outline="0" fieldPosition="0">
        <references count="1">
          <reference field="12" count="1" selected="0">
            <x v="16"/>
          </reference>
        </references>
      </pivotArea>
    </format>
    <format dxfId="55">
      <pivotArea outline="0" fieldPosition="0">
        <references count="1">
          <reference field="12" count="1" selected="0">
            <x v="14"/>
          </reference>
        </references>
      </pivotArea>
    </format>
    <format dxfId="54">
      <pivotArea outline="0" fieldPosition="0">
        <references count="1">
          <reference field="12" count="1" selected="0">
            <x v="6"/>
          </reference>
        </references>
      </pivotArea>
    </format>
    <format dxfId="53">
      <pivotArea outline="0" fieldPosition="0">
        <references count="1">
          <reference field="12" count="1" selected="0">
            <x v="5"/>
          </reference>
        </references>
      </pivotArea>
    </format>
    <format dxfId="52">
      <pivotArea outline="0" fieldPosition="0">
        <references count="1">
          <reference field="12" count="1" selected="0">
            <x v="13"/>
          </reference>
        </references>
      </pivotArea>
    </format>
    <format dxfId="51">
      <pivotArea grandRow="1" outline="0" collapsedLevelsAreSubtotals="1" fieldPosition="0"/>
    </format>
  </formats>
  <chartFormats count="1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2" count="1" selected="0">
            <x v="14"/>
          </reference>
        </references>
      </pivotArea>
    </chartFormat>
    <chartFormat chart="6" format="9">
      <pivotArea type="data" outline="0" fieldPosition="0">
        <references count="2">
          <reference field="4294967294" count="1" selected="0">
            <x v="0"/>
          </reference>
          <reference field="12" count="1" selected="0">
            <x v="16"/>
          </reference>
        </references>
      </pivotArea>
    </chartFormat>
    <chartFormat chart="6" format="10">
      <pivotArea type="data" outline="0" fieldPosition="0">
        <references count="2">
          <reference field="4294967294" count="1" selected="0">
            <x v="0"/>
          </reference>
          <reference field="12" count="1" selected="0">
            <x v="6"/>
          </reference>
        </references>
      </pivotArea>
    </chartFormat>
    <chartFormat chart="6" format="11">
      <pivotArea type="data" outline="0" fieldPosition="0">
        <references count="2">
          <reference field="4294967294" count="1" selected="0">
            <x v="0"/>
          </reference>
          <reference field="12" count="1" selected="0">
            <x v="5"/>
          </reference>
        </references>
      </pivotArea>
    </chartFormat>
    <chartFormat chart="6" format="12">
      <pivotArea type="data" outline="0" fieldPosition="0">
        <references count="2">
          <reference field="4294967294" count="1" selected="0">
            <x v="0"/>
          </reference>
          <reference field="12" count="1" selected="0">
            <x v="13"/>
          </reference>
        </references>
      </pivotArea>
    </chartFormat>
    <chartFormat chart="3" format="1">
      <pivotArea type="data" outline="0" fieldPosition="0">
        <references count="2">
          <reference field="4294967294" count="1" selected="0">
            <x v="0"/>
          </reference>
          <reference field="12" count="1" selected="0">
            <x v="14"/>
          </reference>
        </references>
      </pivotArea>
    </chartFormat>
    <chartFormat chart="3" format="2">
      <pivotArea type="data" outline="0" fieldPosition="0">
        <references count="2">
          <reference field="4294967294" count="1" selected="0">
            <x v="0"/>
          </reference>
          <reference field="12" count="1" selected="0">
            <x v="16"/>
          </reference>
        </references>
      </pivotArea>
    </chartFormat>
    <chartFormat chart="3" format="3">
      <pivotArea type="data" outline="0" fieldPosition="0">
        <references count="2">
          <reference field="4294967294" count="1" selected="0">
            <x v="0"/>
          </reference>
          <reference field="12" count="1" selected="0">
            <x v="6"/>
          </reference>
        </references>
      </pivotArea>
    </chartFormat>
    <chartFormat chart="3" format="4">
      <pivotArea type="data" outline="0" fieldPosition="0">
        <references count="2">
          <reference field="4294967294" count="1" selected="0">
            <x v="0"/>
          </reference>
          <reference field="12" count="1" selected="0">
            <x v="5"/>
          </reference>
        </references>
      </pivotArea>
    </chartFormat>
    <chartFormat chart="3" format="5">
      <pivotArea type="data" outline="0" fieldPosition="0">
        <references count="2">
          <reference field="4294967294" count="1" selected="0">
            <x v="0"/>
          </reference>
          <reference field="12" count="1" selected="0">
            <x v="13"/>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88873C-93FB-4B8E-B934-6B0390C03BC7}"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5">
    <pivotField dataField="1" showAll="0"/>
    <pivotField showAll="0"/>
    <pivotField showAll="0"/>
    <pivotField showAll="0"/>
    <pivotField showAll="0">
      <items count="4">
        <item x="0"/>
        <item x="2"/>
        <item x="1"/>
        <item t="default"/>
      </items>
    </pivotField>
    <pivotField showAll="0"/>
    <pivotField showAll="0"/>
    <pivotField showAll="0"/>
    <pivotField showAll="0"/>
    <pivotField showAll="0">
      <items count="5">
        <item x="2"/>
        <item x="0"/>
        <item x="1"/>
        <item x="3"/>
        <item t="default"/>
      </items>
    </pivotField>
    <pivotField showAll="0"/>
    <pivotField showAll="0"/>
    <pivotField showAll="0"/>
    <pivotField showAll="0"/>
    <pivotField dataField="1" numFmtId="165" showAll="0"/>
    <pivotField dataField="1" showAll="0"/>
    <pivotField showAll="0"/>
    <pivotField dataField="1" numFmtId="164" showAll="0"/>
    <pivotField showAll="0"/>
    <pivotField showAll="0"/>
    <pivotField numFmtId="164" showAll="0"/>
    <pivotField numFmtId="164" showAll="0"/>
    <pivotField axis="axisRow" showAll="0">
      <items count="5">
        <item x="3"/>
        <item x="2"/>
        <item n="2016" x="0"/>
        <item x="1"/>
        <item t="default"/>
      </items>
    </pivotField>
    <pivotField showAll="0"/>
    <pivotField dataField="1" dragToRow="0" dragToCol="0" dragToPage="0" showAll="0" defaultSubtotal="0"/>
  </pivotFields>
  <rowFields count="1">
    <field x="22"/>
  </rowFields>
  <rowItems count="4">
    <i>
      <x/>
    </i>
    <i>
      <x v="1"/>
    </i>
    <i>
      <x v="2"/>
    </i>
    <i>
      <x v="3"/>
    </i>
  </rowItems>
  <colFields count="1">
    <field x="-2"/>
  </colFields>
  <colItems count="5">
    <i>
      <x/>
    </i>
    <i i="1">
      <x v="1"/>
    </i>
    <i i="2">
      <x v="2"/>
    </i>
    <i i="3">
      <x v="3"/>
    </i>
    <i i="4">
      <x v="4"/>
    </i>
  </colItems>
  <dataFields count="5">
    <dataField name="Sum of Sales" fld="14" baseField="0" baseItem="0" numFmtId="165"/>
    <dataField name="Sum of Profit" fld="17" baseField="0" baseItem="0" numFmtId="164"/>
    <dataField name="Sum of Quantity" fld="15" baseField="0" baseItem="0"/>
    <dataField name="Count of Order_ID" fld="0" subtotal="count" baseField="0" baseItem="0"/>
    <dataField name="Sum of profit margin"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8F3D86-177F-4ED6-8364-00D94F5D689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D3:E16" firstHeaderRow="1" firstDataRow="1" firstDataCol="1"/>
  <pivotFields count="25">
    <pivotField showAll="0"/>
    <pivotField showAll="0">
      <items count="260">
        <item x="204"/>
        <item x="36"/>
        <item x="215"/>
        <item x="142"/>
        <item x="97"/>
        <item x="76"/>
        <item x="164"/>
        <item x="57"/>
        <item x="5"/>
        <item x="242"/>
        <item x="74"/>
        <item x="245"/>
        <item x="39"/>
        <item x="122"/>
        <item x="61"/>
        <item x="90"/>
        <item x="253"/>
        <item x="226"/>
        <item x="241"/>
        <item x="167"/>
        <item x="8"/>
        <item x="24"/>
        <item x="258"/>
        <item x="27"/>
        <item x="56"/>
        <item x="193"/>
        <item x="244"/>
        <item x="48"/>
        <item x="166"/>
        <item x="189"/>
        <item x="93"/>
        <item x="117"/>
        <item x="17"/>
        <item x="222"/>
        <item x="170"/>
        <item x="162"/>
        <item x="238"/>
        <item x="31"/>
        <item x="78"/>
        <item x="187"/>
        <item x="124"/>
        <item x="232"/>
        <item x="149"/>
        <item x="243"/>
        <item x="186"/>
        <item x="169"/>
        <item x="151"/>
        <item x="9"/>
        <item x="22"/>
        <item x="136"/>
        <item x="110"/>
        <item x="77"/>
        <item x="175"/>
        <item x="86"/>
        <item x="257"/>
        <item x="248"/>
        <item x="206"/>
        <item x="154"/>
        <item x="26"/>
        <item x="145"/>
        <item x="218"/>
        <item x="254"/>
        <item x="80"/>
        <item x="163"/>
        <item x="95"/>
        <item x="96"/>
        <item x="191"/>
        <item x="33"/>
        <item x="92"/>
        <item x="69"/>
        <item x="107"/>
        <item x="205"/>
        <item x="38"/>
        <item x="116"/>
        <item x="224"/>
        <item x="171"/>
        <item x="51"/>
        <item x="71"/>
        <item x="256"/>
        <item x="99"/>
        <item x="62"/>
        <item x="2"/>
        <item x="121"/>
        <item x="231"/>
        <item x="106"/>
        <item x="60"/>
        <item x="177"/>
        <item x="247"/>
        <item x="29"/>
        <item x="184"/>
        <item x="64"/>
        <item x="111"/>
        <item x="141"/>
        <item x="208"/>
        <item x="81"/>
        <item x="94"/>
        <item x="79"/>
        <item x="67"/>
        <item x="156"/>
        <item x="152"/>
        <item x="146"/>
        <item x="139"/>
        <item x="130"/>
        <item x="255"/>
        <item x="190"/>
        <item x="207"/>
        <item x="217"/>
        <item x="105"/>
        <item x="181"/>
        <item x="176"/>
        <item x="180"/>
        <item x="233"/>
        <item x="155"/>
        <item x="98"/>
        <item x="201"/>
        <item x="219"/>
        <item x="137"/>
        <item x="34"/>
        <item x="157"/>
        <item x="0"/>
        <item x="50"/>
        <item x="153"/>
        <item x="198"/>
        <item x="251"/>
        <item x="209"/>
        <item x="30"/>
        <item x="239"/>
        <item x="246"/>
        <item x="128"/>
        <item x="108"/>
        <item x="21"/>
        <item x="49"/>
        <item x="230"/>
        <item x="13"/>
        <item x="144"/>
        <item x="159"/>
        <item x="114"/>
        <item x="4"/>
        <item x="41"/>
        <item x="7"/>
        <item x="118"/>
        <item x="14"/>
        <item x="47"/>
        <item x="52"/>
        <item x="55"/>
        <item x="125"/>
        <item x="70"/>
        <item x="84"/>
        <item x="225"/>
        <item x="16"/>
        <item x="119"/>
        <item x="85"/>
        <item x="40"/>
        <item x="236"/>
        <item x="223"/>
        <item x="158"/>
        <item x="23"/>
        <item x="135"/>
        <item x="182"/>
        <item x="10"/>
        <item x="148"/>
        <item x="200"/>
        <item x="3"/>
        <item x="43"/>
        <item x="147"/>
        <item x="15"/>
        <item x="89"/>
        <item x="192"/>
        <item x="168"/>
        <item x="249"/>
        <item x="6"/>
        <item x="126"/>
        <item x="83"/>
        <item x="115"/>
        <item x="102"/>
        <item x="120"/>
        <item x="202"/>
        <item x="109"/>
        <item x="197"/>
        <item x="123"/>
        <item x="178"/>
        <item x="63"/>
        <item x="68"/>
        <item x="161"/>
        <item x="45"/>
        <item x="73"/>
        <item x="188"/>
        <item x="133"/>
        <item x="172"/>
        <item x="53"/>
        <item x="211"/>
        <item x="19"/>
        <item x="113"/>
        <item x="20"/>
        <item x="234"/>
        <item x="173"/>
        <item x="220"/>
        <item x="138"/>
        <item x="100"/>
        <item x="37"/>
        <item x="132"/>
        <item x="44"/>
        <item x="59"/>
        <item x="88"/>
        <item x="160"/>
        <item x="174"/>
        <item x="214"/>
        <item x="194"/>
        <item x="82"/>
        <item x="229"/>
        <item x="140"/>
        <item x="35"/>
        <item x="72"/>
        <item x="42"/>
        <item x="127"/>
        <item x="221"/>
        <item x="75"/>
        <item x="210"/>
        <item x="11"/>
        <item x="212"/>
        <item x="131"/>
        <item x="104"/>
        <item x="65"/>
        <item x="183"/>
        <item x="195"/>
        <item x="228"/>
        <item x="103"/>
        <item x="143"/>
        <item x="25"/>
        <item x="87"/>
        <item x="237"/>
        <item x="58"/>
        <item x="213"/>
        <item x="179"/>
        <item x="112"/>
        <item x="32"/>
        <item x="235"/>
        <item x="12"/>
        <item x="250"/>
        <item x="240"/>
        <item x="28"/>
        <item x="203"/>
        <item x="46"/>
        <item x="66"/>
        <item x="54"/>
        <item x="129"/>
        <item x="91"/>
        <item x="185"/>
        <item x="196"/>
        <item x="165"/>
        <item x="199"/>
        <item x="252"/>
        <item x="18"/>
        <item x="134"/>
        <item x="1"/>
        <item x="150"/>
        <item x="216"/>
        <item x="227"/>
        <item x="101"/>
        <item t="default"/>
      </items>
    </pivotField>
    <pivotField showAll="0"/>
    <pivotField showAll="0"/>
    <pivotField showAll="0">
      <items count="4">
        <item x="0"/>
        <item x="2"/>
        <item x="1"/>
        <item t="default"/>
      </items>
    </pivotField>
    <pivotField showAll="0"/>
    <pivotField showAll="0"/>
    <pivotField showAll="0"/>
    <pivotField showAll="0"/>
    <pivotField showAll="0">
      <items count="5">
        <item x="2"/>
        <item x="0"/>
        <item x="1"/>
        <item x="3"/>
        <item t="default"/>
      </items>
    </pivotField>
    <pivotField showAll="0"/>
    <pivotField showAll="0"/>
    <pivotField showAll="0"/>
    <pivotField showAll="0"/>
    <pivotField numFmtId="165" showAll="0"/>
    <pivotField showAll="0"/>
    <pivotField showAll="0"/>
    <pivotField dataField="1" numFmtId="164" showAll="0"/>
    <pivotField showAll="0"/>
    <pivotField showAll="0"/>
    <pivotField numFmtId="164" showAll="0"/>
    <pivotField numFmtId="164" showAll="0"/>
    <pivotField showAll="0">
      <items count="5">
        <item x="3"/>
        <item x="2"/>
        <item x="0"/>
        <item x="1"/>
        <item t="default"/>
      </items>
    </pivotField>
    <pivotField axis="axisRow" showAll="0">
      <items count="13">
        <item x="11"/>
        <item x="10"/>
        <item x="2"/>
        <item x="9"/>
        <item x="6"/>
        <item x="0"/>
        <item x="7"/>
        <item x="4"/>
        <item x="3"/>
        <item x="1"/>
        <item x="8"/>
        <item x="5"/>
        <item t="default"/>
      </items>
    </pivotField>
    <pivotField dragToRow="0" dragToCol="0" dragToPage="0" showAll="0" defaultSubtotal="0"/>
  </pivotFields>
  <rowFields count="1">
    <field x="23"/>
  </rowFields>
  <rowItems count="13">
    <i>
      <x/>
    </i>
    <i>
      <x v="1"/>
    </i>
    <i>
      <x v="2"/>
    </i>
    <i>
      <x v="3"/>
    </i>
    <i>
      <x v="4"/>
    </i>
    <i>
      <x v="5"/>
    </i>
    <i>
      <x v="6"/>
    </i>
    <i>
      <x v="7"/>
    </i>
    <i>
      <x v="8"/>
    </i>
    <i>
      <x v="9"/>
    </i>
    <i>
      <x v="10"/>
    </i>
    <i>
      <x v="11"/>
    </i>
    <i t="grand">
      <x/>
    </i>
  </rowItems>
  <colItems count="1">
    <i/>
  </colItems>
  <dataFields count="1">
    <dataField name="Sum of Profit" fld="17" baseField="0" baseItem="0" numFmtId="164"/>
  </dataFields>
  <chartFormats count="2">
    <chartFormat chart="24"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26A09B-3F70-4710-9F60-6E2B90862EC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3:B16" firstHeaderRow="1" firstDataRow="1" firstDataCol="1"/>
  <pivotFields count="25">
    <pivotField showAll="0"/>
    <pivotField showAll="0">
      <items count="260">
        <item x="204"/>
        <item x="36"/>
        <item x="215"/>
        <item x="142"/>
        <item x="97"/>
        <item x="76"/>
        <item x="164"/>
        <item x="57"/>
        <item x="5"/>
        <item x="242"/>
        <item x="74"/>
        <item x="245"/>
        <item x="39"/>
        <item x="122"/>
        <item x="61"/>
        <item x="90"/>
        <item x="253"/>
        <item x="226"/>
        <item x="241"/>
        <item x="167"/>
        <item x="8"/>
        <item x="24"/>
        <item x="258"/>
        <item x="27"/>
        <item x="56"/>
        <item x="193"/>
        <item x="244"/>
        <item x="48"/>
        <item x="166"/>
        <item x="189"/>
        <item x="93"/>
        <item x="117"/>
        <item x="17"/>
        <item x="222"/>
        <item x="170"/>
        <item x="162"/>
        <item x="238"/>
        <item x="31"/>
        <item x="78"/>
        <item x="187"/>
        <item x="124"/>
        <item x="232"/>
        <item x="149"/>
        <item x="243"/>
        <item x="186"/>
        <item x="169"/>
        <item x="151"/>
        <item x="9"/>
        <item x="22"/>
        <item x="136"/>
        <item x="110"/>
        <item x="77"/>
        <item x="175"/>
        <item x="86"/>
        <item x="257"/>
        <item x="248"/>
        <item x="206"/>
        <item x="154"/>
        <item x="26"/>
        <item x="145"/>
        <item x="218"/>
        <item x="254"/>
        <item x="80"/>
        <item x="163"/>
        <item x="95"/>
        <item x="96"/>
        <item x="191"/>
        <item x="33"/>
        <item x="92"/>
        <item x="69"/>
        <item x="107"/>
        <item x="205"/>
        <item x="38"/>
        <item x="116"/>
        <item x="224"/>
        <item x="171"/>
        <item x="51"/>
        <item x="71"/>
        <item x="256"/>
        <item x="99"/>
        <item x="62"/>
        <item x="2"/>
        <item x="121"/>
        <item x="231"/>
        <item x="106"/>
        <item x="60"/>
        <item x="177"/>
        <item x="247"/>
        <item x="29"/>
        <item x="184"/>
        <item x="64"/>
        <item x="111"/>
        <item x="141"/>
        <item x="208"/>
        <item x="81"/>
        <item x="94"/>
        <item x="79"/>
        <item x="67"/>
        <item x="156"/>
        <item x="152"/>
        <item x="146"/>
        <item x="139"/>
        <item x="130"/>
        <item x="255"/>
        <item x="190"/>
        <item x="207"/>
        <item x="217"/>
        <item x="105"/>
        <item x="181"/>
        <item x="176"/>
        <item x="180"/>
        <item x="233"/>
        <item x="155"/>
        <item x="98"/>
        <item x="201"/>
        <item x="219"/>
        <item x="137"/>
        <item x="34"/>
        <item x="157"/>
        <item x="0"/>
        <item x="50"/>
        <item x="153"/>
        <item x="198"/>
        <item x="251"/>
        <item x="209"/>
        <item x="30"/>
        <item x="239"/>
        <item x="246"/>
        <item x="128"/>
        <item x="108"/>
        <item x="21"/>
        <item x="49"/>
        <item x="230"/>
        <item x="13"/>
        <item x="144"/>
        <item x="159"/>
        <item x="114"/>
        <item x="4"/>
        <item x="41"/>
        <item x="7"/>
        <item x="118"/>
        <item x="14"/>
        <item x="47"/>
        <item x="52"/>
        <item x="55"/>
        <item x="125"/>
        <item x="70"/>
        <item x="84"/>
        <item x="225"/>
        <item x="16"/>
        <item x="119"/>
        <item x="85"/>
        <item x="40"/>
        <item x="236"/>
        <item x="223"/>
        <item x="158"/>
        <item x="23"/>
        <item x="135"/>
        <item x="182"/>
        <item x="10"/>
        <item x="148"/>
        <item x="200"/>
        <item x="3"/>
        <item x="43"/>
        <item x="147"/>
        <item x="15"/>
        <item x="89"/>
        <item x="192"/>
        <item x="168"/>
        <item x="249"/>
        <item x="6"/>
        <item x="126"/>
        <item x="83"/>
        <item x="115"/>
        <item x="102"/>
        <item x="120"/>
        <item x="202"/>
        <item x="109"/>
        <item x="197"/>
        <item x="123"/>
        <item x="178"/>
        <item x="63"/>
        <item x="68"/>
        <item x="161"/>
        <item x="45"/>
        <item x="73"/>
        <item x="188"/>
        <item x="133"/>
        <item x="172"/>
        <item x="53"/>
        <item x="211"/>
        <item x="19"/>
        <item x="113"/>
        <item x="20"/>
        <item x="234"/>
        <item x="173"/>
        <item x="220"/>
        <item x="138"/>
        <item x="100"/>
        <item x="37"/>
        <item x="132"/>
        <item x="44"/>
        <item x="59"/>
        <item x="88"/>
        <item x="160"/>
        <item x="174"/>
        <item x="214"/>
        <item x="194"/>
        <item x="82"/>
        <item x="229"/>
        <item x="140"/>
        <item x="35"/>
        <item x="72"/>
        <item x="42"/>
        <item x="127"/>
        <item x="221"/>
        <item x="75"/>
        <item x="210"/>
        <item x="11"/>
        <item x="212"/>
        <item x="131"/>
        <item x="104"/>
        <item x="65"/>
        <item x="183"/>
        <item x="195"/>
        <item x="228"/>
        <item x="103"/>
        <item x="143"/>
        <item x="25"/>
        <item x="87"/>
        <item x="237"/>
        <item x="58"/>
        <item x="213"/>
        <item x="179"/>
        <item x="112"/>
        <item x="32"/>
        <item x="235"/>
        <item x="12"/>
        <item x="250"/>
        <item x="240"/>
        <item x="28"/>
        <item x="203"/>
        <item x="46"/>
        <item x="66"/>
        <item x="54"/>
        <item x="129"/>
        <item x="91"/>
        <item x="185"/>
        <item x="196"/>
        <item x="165"/>
        <item x="199"/>
        <item x="252"/>
        <item x="18"/>
        <item x="134"/>
        <item x="1"/>
        <item x="150"/>
        <item x="216"/>
        <item x="227"/>
        <item x="101"/>
        <item t="default"/>
      </items>
    </pivotField>
    <pivotField showAll="0"/>
    <pivotField showAll="0"/>
    <pivotField showAll="0">
      <items count="4">
        <item x="0"/>
        <item x="2"/>
        <item x="1"/>
        <item t="default"/>
      </items>
    </pivotField>
    <pivotField showAll="0"/>
    <pivotField showAll="0"/>
    <pivotField showAll="0"/>
    <pivotField showAll="0"/>
    <pivotField showAll="0">
      <items count="5">
        <item x="2"/>
        <item x="0"/>
        <item x="1"/>
        <item x="3"/>
        <item t="default"/>
      </items>
    </pivotField>
    <pivotField showAll="0"/>
    <pivotField showAll="0"/>
    <pivotField showAll="0"/>
    <pivotField showAll="0"/>
    <pivotField dataField="1" numFmtId="165" showAll="0"/>
    <pivotField showAll="0"/>
    <pivotField showAll="0"/>
    <pivotField numFmtId="164" showAll="0"/>
    <pivotField showAll="0"/>
    <pivotField showAll="0"/>
    <pivotField numFmtId="164" showAll="0"/>
    <pivotField numFmtId="164" showAll="0"/>
    <pivotField showAll="0">
      <items count="5">
        <item x="3"/>
        <item x="2"/>
        <item x="0"/>
        <item x="1"/>
        <item t="default"/>
      </items>
    </pivotField>
    <pivotField axis="axisRow" showAll="0">
      <items count="13">
        <item x="11"/>
        <item x="10"/>
        <item x="2"/>
        <item x="9"/>
        <item x="6"/>
        <item x="0"/>
        <item x="7"/>
        <item x="4"/>
        <item x="3"/>
        <item x="1"/>
        <item x="8"/>
        <item x="5"/>
        <item t="default"/>
      </items>
    </pivotField>
    <pivotField dragToRow="0" dragToCol="0" dragToPage="0" showAll="0" defaultSubtotal="0"/>
  </pivotFields>
  <rowFields count="1">
    <field x="23"/>
  </rowFields>
  <rowItems count="13">
    <i>
      <x/>
    </i>
    <i>
      <x v="1"/>
    </i>
    <i>
      <x v="2"/>
    </i>
    <i>
      <x v="3"/>
    </i>
    <i>
      <x v="4"/>
    </i>
    <i>
      <x v="5"/>
    </i>
    <i>
      <x v="6"/>
    </i>
    <i>
      <x v="7"/>
    </i>
    <i>
      <x v="8"/>
    </i>
    <i>
      <x v="9"/>
    </i>
    <i>
      <x v="10"/>
    </i>
    <i>
      <x v="11"/>
    </i>
    <i t="grand">
      <x/>
    </i>
  </rowItems>
  <colItems count="1">
    <i/>
  </colItems>
  <dataFields count="1">
    <dataField name="Sum of Sales" fld="14" baseField="0" baseItem="0" numFmtId="165"/>
  </dataFields>
  <chartFormats count="4">
    <chartFormat chart="0" format="0"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0"/>
          </reference>
        </references>
      </pivotArea>
    </chartFormat>
    <chartFormat chart="38" format="6" series="1">
      <pivotArea type="data" outline="0" fieldPosition="0">
        <references count="1">
          <reference field="4294967294" count="1" selected="0">
            <x v="0"/>
          </reference>
        </references>
      </pivotArea>
    </chartFormat>
    <chartFormat chart="4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2033B1-ED44-474C-A923-99A2C1377AE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M3:N16" firstHeaderRow="1" firstDataRow="1" firstDataCol="1"/>
  <pivotFields count="25">
    <pivotField showAll="0"/>
    <pivotField showAll="0">
      <items count="260">
        <item x="204"/>
        <item x="36"/>
        <item x="215"/>
        <item x="142"/>
        <item x="97"/>
        <item x="76"/>
        <item x="164"/>
        <item x="57"/>
        <item x="5"/>
        <item x="242"/>
        <item x="74"/>
        <item x="245"/>
        <item x="39"/>
        <item x="122"/>
        <item x="61"/>
        <item x="90"/>
        <item x="253"/>
        <item x="226"/>
        <item x="241"/>
        <item x="167"/>
        <item x="8"/>
        <item x="24"/>
        <item x="258"/>
        <item x="27"/>
        <item x="56"/>
        <item x="193"/>
        <item x="244"/>
        <item x="48"/>
        <item x="166"/>
        <item x="189"/>
        <item x="93"/>
        <item x="117"/>
        <item x="17"/>
        <item x="222"/>
        <item x="170"/>
        <item x="162"/>
        <item x="238"/>
        <item x="31"/>
        <item x="78"/>
        <item x="187"/>
        <item x="124"/>
        <item x="232"/>
        <item x="149"/>
        <item x="243"/>
        <item x="186"/>
        <item x="169"/>
        <item x="151"/>
        <item x="9"/>
        <item x="22"/>
        <item x="136"/>
        <item x="110"/>
        <item x="77"/>
        <item x="175"/>
        <item x="86"/>
        <item x="257"/>
        <item x="248"/>
        <item x="206"/>
        <item x="154"/>
        <item x="26"/>
        <item x="145"/>
        <item x="218"/>
        <item x="254"/>
        <item x="80"/>
        <item x="163"/>
        <item x="95"/>
        <item x="96"/>
        <item x="191"/>
        <item x="33"/>
        <item x="92"/>
        <item x="69"/>
        <item x="107"/>
        <item x="205"/>
        <item x="38"/>
        <item x="116"/>
        <item x="224"/>
        <item x="171"/>
        <item x="51"/>
        <item x="71"/>
        <item x="256"/>
        <item x="99"/>
        <item x="62"/>
        <item x="2"/>
        <item x="121"/>
        <item x="231"/>
        <item x="106"/>
        <item x="60"/>
        <item x="177"/>
        <item x="247"/>
        <item x="29"/>
        <item x="184"/>
        <item x="64"/>
        <item x="111"/>
        <item x="141"/>
        <item x="208"/>
        <item x="81"/>
        <item x="94"/>
        <item x="79"/>
        <item x="67"/>
        <item x="156"/>
        <item x="152"/>
        <item x="146"/>
        <item x="139"/>
        <item x="130"/>
        <item x="255"/>
        <item x="190"/>
        <item x="207"/>
        <item x="217"/>
        <item x="105"/>
        <item x="181"/>
        <item x="176"/>
        <item x="180"/>
        <item x="233"/>
        <item x="155"/>
        <item x="98"/>
        <item x="201"/>
        <item x="219"/>
        <item x="137"/>
        <item x="34"/>
        <item x="157"/>
        <item x="0"/>
        <item x="50"/>
        <item x="153"/>
        <item x="198"/>
        <item x="251"/>
        <item x="209"/>
        <item x="30"/>
        <item x="239"/>
        <item x="246"/>
        <item x="128"/>
        <item x="108"/>
        <item x="21"/>
        <item x="49"/>
        <item x="230"/>
        <item x="13"/>
        <item x="144"/>
        <item x="159"/>
        <item x="114"/>
        <item x="4"/>
        <item x="41"/>
        <item x="7"/>
        <item x="118"/>
        <item x="14"/>
        <item x="47"/>
        <item x="52"/>
        <item x="55"/>
        <item x="125"/>
        <item x="70"/>
        <item x="84"/>
        <item x="225"/>
        <item x="16"/>
        <item x="119"/>
        <item x="85"/>
        <item x="40"/>
        <item x="236"/>
        <item x="223"/>
        <item x="158"/>
        <item x="23"/>
        <item x="135"/>
        <item x="182"/>
        <item x="10"/>
        <item x="148"/>
        <item x="200"/>
        <item x="3"/>
        <item x="43"/>
        <item x="147"/>
        <item x="15"/>
        <item x="89"/>
        <item x="192"/>
        <item x="168"/>
        <item x="249"/>
        <item x="6"/>
        <item x="126"/>
        <item x="83"/>
        <item x="115"/>
        <item x="102"/>
        <item x="120"/>
        <item x="202"/>
        <item x="109"/>
        <item x="197"/>
        <item x="123"/>
        <item x="178"/>
        <item x="63"/>
        <item x="68"/>
        <item x="161"/>
        <item x="45"/>
        <item x="73"/>
        <item x="188"/>
        <item x="133"/>
        <item x="172"/>
        <item x="53"/>
        <item x="211"/>
        <item x="19"/>
        <item x="113"/>
        <item x="20"/>
        <item x="234"/>
        <item x="173"/>
        <item x="220"/>
        <item x="138"/>
        <item x="100"/>
        <item x="37"/>
        <item x="132"/>
        <item x="44"/>
        <item x="59"/>
        <item x="88"/>
        <item x="160"/>
        <item x="174"/>
        <item x="214"/>
        <item x="194"/>
        <item x="82"/>
        <item x="229"/>
        <item x="140"/>
        <item x="35"/>
        <item x="72"/>
        <item x="42"/>
        <item x="127"/>
        <item x="221"/>
        <item x="75"/>
        <item x="210"/>
        <item x="11"/>
        <item x="212"/>
        <item x="131"/>
        <item x="104"/>
        <item x="65"/>
        <item x="183"/>
        <item x="195"/>
        <item x="228"/>
        <item x="103"/>
        <item x="143"/>
        <item x="25"/>
        <item x="87"/>
        <item x="237"/>
        <item x="58"/>
        <item x="213"/>
        <item x="179"/>
        <item x="112"/>
        <item x="32"/>
        <item x="235"/>
        <item x="12"/>
        <item x="250"/>
        <item x="240"/>
        <item x="28"/>
        <item x="203"/>
        <item x="46"/>
        <item x="66"/>
        <item x="54"/>
        <item x="129"/>
        <item x="91"/>
        <item x="185"/>
        <item x="196"/>
        <item x="165"/>
        <item x="199"/>
        <item x="252"/>
        <item x="18"/>
        <item x="134"/>
        <item x="1"/>
        <item x="150"/>
        <item x="216"/>
        <item x="227"/>
        <item x="101"/>
        <item t="default"/>
      </items>
    </pivotField>
    <pivotField showAll="0"/>
    <pivotField showAll="0"/>
    <pivotField showAll="0">
      <items count="4">
        <item x="0"/>
        <item x="2"/>
        <item x="1"/>
        <item t="default"/>
      </items>
    </pivotField>
    <pivotField showAll="0"/>
    <pivotField showAll="0"/>
    <pivotField showAll="0"/>
    <pivotField showAll="0"/>
    <pivotField showAll="0">
      <items count="5">
        <item x="2"/>
        <item x="0"/>
        <item x="1"/>
        <item x="3"/>
        <item t="default"/>
      </items>
    </pivotField>
    <pivotField showAll="0"/>
    <pivotField showAll="0"/>
    <pivotField showAll="0"/>
    <pivotField showAll="0"/>
    <pivotField numFmtId="165" showAll="0"/>
    <pivotField showAll="0"/>
    <pivotField showAll="0"/>
    <pivotField numFmtId="164" showAll="0"/>
    <pivotField showAll="0"/>
    <pivotField showAll="0"/>
    <pivotField numFmtId="164" showAll="0"/>
    <pivotField numFmtId="164" showAll="0"/>
    <pivotField showAll="0">
      <items count="5">
        <item x="3"/>
        <item x="2"/>
        <item x="0"/>
        <item x="1"/>
        <item t="default"/>
      </items>
    </pivotField>
    <pivotField axis="axisRow" showAll="0">
      <items count="13">
        <item x="11"/>
        <item x="10"/>
        <item x="2"/>
        <item x="9"/>
        <item x="6"/>
        <item x="0"/>
        <item x="7"/>
        <item x="4"/>
        <item x="3"/>
        <item x="1"/>
        <item x="8"/>
        <item x="5"/>
        <item t="default"/>
      </items>
    </pivotField>
    <pivotField dataField="1" dragToRow="0" dragToCol="0" dragToPage="0" showAll="0" defaultSubtotal="0"/>
  </pivotFields>
  <rowFields count="1">
    <field x="23"/>
  </rowFields>
  <rowItems count="13">
    <i>
      <x/>
    </i>
    <i>
      <x v="1"/>
    </i>
    <i>
      <x v="2"/>
    </i>
    <i>
      <x v="3"/>
    </i>
    <i>
      <x v="4"/>
    </i>
    <i>
      <x v="5"/>
    </i>
    <i>
      <x v="6"/>
    </i>
    <i>
      <x v="7"/>
    </i>
    <i>
      <x v="8"/>
    </i>
    <i>
      <x v="9"/>
    </i>
    <i>
      <x v="10"/>
    </i>
    <i>
      <x v="11"/>
    </i>
    <i t="grand">
      <x/>
    </i>
  </rowItems>
  <colItems count="1">
    <i/>
  </colItems>
  <dataFields count="1">
    <dataField name="Sum of profit margin" fld="24" baseField="0" baseItem="0" numFmtId="172"/>
  </dataFields>
  <formats count="1">
    <format dxfId="50">
      <pivotArea outline="0" collapsedLevelsAreSubtotals="1" fieldPosition="0"/>
    </format>
  </formats>
  <chartFormats count="2">
    <chartFormat chart="39"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BE996CD-26EF-49AA-8A32-B5A3FD324F7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location ref="J3:K16" firstHeaderRow="1" firstDataRow="1" firstDataCol="1"/>
  <pivotFields count="25">
    <pivotField dataField="1" showAll="0"/>
    <pivotField showAll="0">
      <items count="260">
        <item x="204"/>
        <item x="36"/>
        <item x="215"/>
        <item x="142"/>
        <item x="97"/>
        <item x="76"/>
        <item x="164"/>
        <item x="57"/>
        <item x="5"/>
        <item x="242"/>
        <item x="74"/>
        <item x="245"/>
        <item x="39"/>
        <item x="122"/>
        <item x="61"/>
        <item x="90"/>
        <item x="253"/>
        <item x="226"/>
        <item x="241"/>
        <item x="167"/>
        <item x="8"/>
        <item x="24"/>
        <item x="258"/>
        <item x="27"/>
        <item x="56"/>
        <item x="193"/>
        <item x="244"/>
        <item x="48"/>
        <item x="166"/>
        <item x="189"/>
        <item x="93"/>
        <item x="117"/>
        <item x="17"/>
        <item x="222"/>
        <item x="170"/>
        <item x="162"/>
        <item x="238"/>
        <item x="31"/>
        <item x="78"/>
        <item x="187"/>
        <item x="124"/>
        <item x="232"/>
        <item x="149"/>
        <item x="243"/>
        <item x="186"/>
        <item x="169"/>
        <item x="151"/>
        <item x="9"/>
        <item x="22"/>
        <item x="136"/>
        <item x="110"/>
        <item x="77"/>
        <item x="175"/>
        <item x="86"/>
        <item x="257"/>
        <item x="248"/>
        <item x="206"/>
        <item x="154"/>
        <item x="26"/>
        <item x="145"/>
        <item x="218"/>
        <item x="254"/>
        <item x="80"/>
        <item x="163"/>
        <item x="95"/>
        <item x="96"/>
        <item x="191"/>
        <item x="33"/>
        <item x="92"/>
        <item x="69"/>
        <item x="107"/>
        <item x="205"/>
        <item x="38"/>
        <item x="116"/>
        <item x="224"/>
        <item x="171"/>
        <item x="51"/>
        <item x="71"/>
        <item x="256"/>
        <item x="99"/>
        <item x="62"/>
        <item x="2"/>
        <item x="121"/>
        <item x="231"/>
        <item x="106"/>
        <item x="60"/>
        <item x="177"/>
        <item x="247"/>
        <item x="29"/>
        <item x="184"/>
        <item x="64"/>
        <item x="111"/>
        <item x="141"/>
        <item x="208"/>
        <item x="81"/>
        <item x="94"/>
        <item x="79"/>
        <item x="67"/>
        <item x="156"/>
        <item x="152"/>
        <item x="146"/>
        <item x="139"/>
        <item x="130"/>
        <item x="255"/>
        <item x="190"/>
        <item x="207"/>
        <item x="217"/>
        <item x="105"/>
        <item x="181"/>
        <item x="176"/>
        <item x="180"/>
        <item x="233"/>
        <item x="155"/>
        <item x="98"/>
        <item x="201"/>
        <item x="219"/>
        <item x="137"/>
        <item x="34"/>
        <item x="157"/>
        <item x="0"/>
        <item x="50"/>
        <item x="153"/>
        <item x="198"/>
        <item x="251"/>
        <item x="209"/>
        <item x="30"/>
        <item x="239"/>
        <item x="246"/>
        <item x="128"/>
        <item x="108"/>
        <item x="21"/>
        <item x="49"/>
        <item x="230"/>
        <item x="13"/>
        <item x="144"/>
        <item x="159"/>
        <item x="114"/>
        <item x="4"/>
        <item x="41"/>
        <item x="7"/>
        <item x="118"/>
        <item x="14"/>
        <item x="47"/>
        <item x="52"/>
        <item x="55"/>
        <item x="125"/>
        <item x="70"/>
        <item x="84"/>
        <item x="225"/>
        <item x="16"/>
        <item x="119"/>
        <item x="85"/>
        <item x="40"/>
        <item x="236"/>
        <item x="223"/>
        <item x="158"/>
        <item x="23"/>
        <item x="135"/>
        <item x="182"/>
        <item x="10"/>
        <item x="148"/>
        <item x="200"/>
        <item x="3"/>
        <item x="43"/>
        <item x="147"/>
        <item x="15"/>
        <item x="89"/>
        <item x="192"/>
        <item x="168"/>
        <item x="249"/>
        <item x="6"/>
        <item x="126"/>
        <item x="83"/>
        <item x="115"/>
        <item x="102"/>
        <item x="120"/>
        <item x="202"/>
        <item x="109"/>
        <item x="197"/>
        <item x="123"/>
        <item x="178"/>
        <item x="63"/>
        <item x="68"/>
        <item x="161"/>
        <item x="45"/>
        <item x="73"/>
        <item x="188"/>
        <item x="133"/>
        <item x="172"/>
        <item x="53"/>
        <item x="211"/>
        <item x="19"/>
        <item x="113"/>
        <item x="20"/>
        <item x="234"/>
        <item x="173"/>
        <item x="220"/>
        <item x="138"/>
        <item x="100"/>
        <item x="37"/>
        <item x="132"/>
        <item x="44"/>
        <item x="59"/>
        <item x="88"/>
        <item x="160"/>
        <item x="174"/>
        <item x="214"/>
        <item x="194"/>
        <item x="82"/>
        <item x="229"/>
        <item x="140"/>
        <item x="35"/>
        <item x="72"/>
        <item x="42"/>
        <item x="127"/>
        <item x="221"/>
        <item x="75"/>
        <item x="210"/>
        <item x="11"/>
        <item x="212"/>
        <item x="131"/>
        <item x="104"/>
        <item x="65"/>
        <item x="183"/>
        <item x="195"/>
        <item x="228"/>
        <item x="103"/>
        <item x="143"/>
        <item x="25"/>
        <item x="87"/>
        <item x="237"/>
        <item x="58"/>
        <item x="213"/>
        <item x="179"/>
        <item x="112"/>
        <item x="32"/>
        <item x="235"/>
        <item x="12"/>
        <item x="250"/>
        <item x="240"/>
        <item x="28"/>
        <item x="203"/>
        <item x="46"/>
        <item x="66"/>
        <item x="54"/>
        <item x="129"/>
        <item x="91"/>
        <item x="185"/>
        <item x="196"/>
        <item x="165"/>
        <item x="199"/>
        <item x="252"/>
        <item x="18"/>
        <item x="134"/>
        <item x="1"/>
        <item x="150"/>
        <item x="216"/>
        <item x="227"/>
        <item x="101"/>
        <item t="default"/>
      </items>
    </pivotField>
    <pivotField showAll="0"/>
    <pivotField showAll="0"/>
    <pivotField showAll="0">
      <items count="4">
        <item x="0"/>
        <item x="2"/>
        <item x="1"/>
        <item t="default"/>
      </items>
    </pivotField>
    <pivotField showAll="0"/>
    <pivotField showAll="0"/>
    <pivotField showAll="0"/>
    <pivotField showAll="0"/>
    <pivotField showAll="0">
      <items count="5">
        <item x="2"/>
        <item x="0"/>
        <item x="1"/>
        <item x="3"/>
        <item t="default"/>
      </items>
    </pivotField>
    <pivotField showAll="0"/>
    <pivotField showAll="0"/>
    <pivotField showAll="0"/>
    <pivotField showAll="0"/>
    <pivotField numFmtId="165" showAll="0"/>
    <pivotField showAll="0"/>
    <pivotField showAll="0"/>
    <pivotField numFmtId="164" showAll="0"/>
    <pivotField showAll="0"/>
    <pivotField showAll="0"/>
    <pivotField numFmtId="164" showAll="0"/>
    <pivotField numFmtId="164" showAll="0"/>
    <pivotField showAll="0">
      <items count="5">
        <item x="3"/>
        <item x="2"/>
        <item x="0"/>
        <item x="1"/>
        <item t="default"/>
      </items>
    </pivotField>
    <pivotField axis="axisRow" showAll="0">
      <items count="13">
        <item x="11"/>
        <item x="10"/>
        <item x="2"/>
        <item x="9"/>
        <item x="6"/>
        <item x="0"/>
        <item x="7"/>
        <item x="4"/>
        <item x="3"/>
        <item x="1"/>
        <item x="8"/>
        <item x="5"/>
        <item t="default"/>
      </items>
    </pivotField>
    <pivotField dragToRow="0" dragToCol="0" dragToPage="0" showAll="0" defaultSubtotal="0"/>
  </pivotFields>
  <rowFields count="1">
    <field x="23"/>
  </rowFields>
  <rowItems count="13">
    <i>
      <x/>
    </i>
    <i>
      <x v="1"/>
    </i>
    <i>
      <x v="2"/>
    </i>
    <i>
      <x v="3"/>
    </i>
    <i>
      <x v="4"/>
    </i>
    <i>
      <x v="5"/>
    </i>
    <i>
      <x v="6"/>
    </i>
    <i>
      <x v="7"/>
    </i>
    <i>
      <x v="8"/>
    </i>
    <i>
      <x v="9"/>
    </i>
    <i>
      <x v="10"/>
    </i>
    <i>
      <x v="11"/>
    </i>
    <i t="grand">
      <x/>
    </i>
  </rowItems>
  <colItems count="1">
    <i/>
  </colItems>
  <dataFields count="1">
    <dataField name="Count of Order_ID" fld="0" subtotal="count" baseField="0" baseItem="0"/>
  </dataFields>
  <chartFormats count="2">
    <chartFormat chart="37" format="0" series="1">
      <pivotArea type="data" outline="0" fieldPosition="0">
        <references count="1">
          <reference field="4294967294" count="1" selected="0">
            <x v="0"/>
          </reference>
        </references>
      </pivotArea>
    </chartFormat>
    <chartFormat chart="4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4FDBFDB-4D80-4B59-994A-1AC4C2D87D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G3:H16" firstHeaderRow="1" firstDataRow="1" firstDataCol="1"/>
  <pivotFields count="25">
    <pivotField showAll="0"/>
    <pivotField showAll="0">
      <items count="260">
        <item x="204"/>
        <item x="36"/>
        <item x="215"/>
        <item x="142"/>
        <item x="97"/>
        <item x="76"/>
        <item x="164"/>
        <item x="57"/>
        <item x="5"/>
        <item x="242"/>
        <item x="74"/>
        <item x="245"/>
        <item x="39"/>
        <item x="122"/>
        <item x="61"/>
        <item x="90"/>
        <item x="253"/>
        <item x="226"/>
        <item x="241"/>
        <item x="167"/>
        <item x="8"/>
        <item x="24"/>
        <item x="258"/>
        <item x="27"/>
        <item x="56"/>
        <item x="193"/>
        <item x="244"/>
        <item x="48"/>
        <item x="166"/>
        <item x="189"/>
        <item x="93"/>
        <item x="117"/>
        <item x="17"/>
        <item x="222"/>
        <item x="170"/>
        <item x="162"/>
        <item x="238"/>
        <item x="31"/>
        <item x="78"/>
        <item x="187"/>
        <item x="124"/>
        <item x="232"/>
        <item x="149"/>
        <item x="243"/>
        <item x="186"/>
        <item x="169"/>
        <item x="151"/>
        <item x="9"/>
        <item x="22"/>
        <item x="136"/>
        <item x="110"/>
        <item x="77"/>
        <item x="175"/>
        <item x="86"/>
        <item x="257"/>
        <item x="248"/>
        <item x="206"/>
        <item x="154"/>
        <item x="26"/>
        <item x="145"/>
        <item x="218"/>
        <item x="254"/>
        <item x="80"/>
        <item x="163"/>
        <item x="95"/>
        <item x="96"/>
        <item x="191"/>
        <item x="33"/>
        <item x="92"/>
        <item x="69"/>
        <item x="107"/>
        <item x="205"/>
        <item x="38"/>
        <item x="116"/>
        <item x="224"/>
        <item x="171"/>
        <item x="51"/>
        <item x="71"/>
        <item x="256"/>
        <item x="99"/>
        <item x="62"/>
        <item x="2"/>
        <item x="121"/>
        <item x="231"/>
        <item x="106"/>
        <item x="60"/>
        <item x="177"/>
        <item x="247"/>
        <item x="29"/>
        <item x="184"/>
        <item x="64"/>
        <item x="111"/>
        <item x="141"/>
        <item x="208"/>
        <item x="81"/>
        <item x="94"/>
        <item x="79"/>
        <item x="67"/>
        <item x="156"/>
        <item x="152"/>
        <item x="146"/>
        <item x="139"/>
        <item x="130"/>
        <item x="255"/>
        <item x="190"/>
        <item x="207"/>
        <item x="217"/>
        <item x="105"/>
        <item x="181"/>
        <item x="176"/>
        <item x="180"/>
        <item x="233"/>
        <item x="155"/>
        <item x="98"/>
        <item x="201"/>
        <item x="219"/>
        <item x="137"/>
        <item x="34"/>
        <item x="157"/>
        <item x="0"/>
        <item x="50"/>
        <item x="153"/>
        <item x="198"/>
        <item x="251"/>
        <item x="209"/>
        <item x="30"/>
        <item x="239"/>
        <item x="246"/>
        <item x="128"/>
        <item x="108"/>
        <item x="21"/>
        <item x="49"/>
        <item x="230"/>
        <item x="13"/>
        <item x="144"/>
        <item x="159"/>
        <item x="114"/>
        <item x="4"/>
        <item x="41"/>
        <item x="7"/>
        <item x="118"/>
        <item x="14"/>
        <item x="47"/>
        <item x="52"/>
        <item x="55"/>
        <item x="125"/>
        <item x="70"/>
        <item x="84"/>
        <item x="225"/>
        <item x="16"/>
        <item x="119"/>
        <item x="85"/>
        <item x="40"/>
        <item x="236"/>
        <item x="223"/>
        <item x="158"/>
        <item x="23"/>
        <item x="135"/>
        <item x="182"/>
        <item x="10"/>
        <item x="148"/>
        <item x="200"/>
        <item x="3"/>
        <item x="43"/>
        <item x="147"/>
        <item x="15"/>
        <item x="89"/>
        <item x="192"/>
        <item x="168"/>
        <item x="249"/>
        <item x="6"/>
        <item x="126"/>
        <item x="83"/>
        <item x="115"/>
        <item x="102"/>
        <item x="120"/>
        <item x="202"/>
        <item x="109"/>
        <item x="197"/>
        <item x="123"/>
        <item x="178"/>
        <item x="63"/>
        <item x="68"/>
        <item x="161"/>
        <item x="45"/>
        <item x="73"/>
        <item x="188"/>
        <item x="133"/>
        <item x="172"/>
        <item x="53"/>
        <item x="211"/>
        <item x="19"/>
        <item x="113"/>
        <item x="20"/>
        <item x="234"/>
        <item x="173"/>
        <item x="220"/>
        <item x="138"/>
        <item x="100"/>
        <item x="37"/>
        <item x="132"/>
        <item x="44"/>
        <item x="59"/>
        <item x="88"/>
        <item x="160"/>
        <item x="174"/>
        <item x="214"/>
        <item x="194"/>
        <item x="82"/>
        <item x="229"/>
        <item x="140"/>
        <item x="35"/>
        <item x="72"/>
        <item x="42"/>
        <item x="127"/>
        <item x="221"/>
        <item x="75"/>
        <item x="210"/>
        <item x="11"/>
        <item x="212"/>
        <item x="131"/>
        <item x="104"/>
        <item x="65"/>
        <item x="183"/>
        <item x="195"/>
        <item x="228"/>
        <item x="103"/>
        <item x="143"/>
        <item x="25"/>
        <item x="87"/>
        <item x="237"/>
        <item x="58"/>
        <item x="213"/>
        <item x="179"/>
        <item x="112"/>
        <item x="32"/>
        <item x="235"/>
        <item x="12"/>
        <item x="250"/>
        <item x="240"/>
        <item x="28"/>
        <item x="203"/>
        <item x="46"/>
        <item x="66"/>
        <item x="54"/>
        <item x="129"/>
        <item x="91"/>
        <item x="185"/>
        <item x="196"/>
        <item x="165"/>
        <item x="199"/>
        <item x="252"/>
        <item x="18"/>
        <item x="134"/>
        <item x="1"/>
        <item x="150"/>
        <item x="216"/>
        <item x="227"/>
        <item x="101"/>
        <item t="default"/>
      </items>
    </pivotField>
    <pivotField showAll="0"/>
    <pivotField showAll="0"/>
    <pivotField showAll="0">
      <items count="4">
        <item x="0"/>
        <item x="2"/>
        <item x="1"/>
        <item t="default"/>
      </items>
    </pivotField>
    <pivotField showAll="0"/>
    <pivotField showAll="0"/>
    <pivotField showAll="0"/>
    <pivotField showAll="0"/>
    <pivotField showAll="0">
      <items count="5">
        <item x="2"/>
        <item x="0"/>
        <item x="1"/>
        <item x="3"/>
        <item t="default"/>
      </items>
    </pivotField>
    <pivotField showAll="0"/>
    <pivotField showAll="0"/>
    <pivotField showAll="0"/>
    <pivotField showAll="0"/>
    <pivotField numFmtId="165" showAll="0"/>
    <pivotField dataField="1" showAll="0"/>
    <pivotField showAll="0"/>
    <pivotField numFmtId="164" showAll="0"/>
    <pivotField showAll="0"/>
    <pivotField showAll="0"/>
    <pivotField numFmtId="164" showAll="0"/>
    <pivotField numFmtId="164" showAll="0"/>
    <pivotField showAll="0">
      <items count="5">
        <item x="3"/>
        <item x="2"/>
        <item x="0"/>
        <item x="1"/>
        <item t="default"/>
      </items>
    </pivotField>
    <pivotField axis="axisRow" showAll="0">
      <items count="13">
        <item x="11"/>
        <item x="10"/>
        <item x="2"/>
        <item x="9"/>
        <item x="6"/>
        <item x="0"/>
        <item x="7"/>
        <item x="4"/>
        <item x="3"/>
        <item x="1"/>
        <item x="8"/>
        <item x="5"/>
        <item t="default"/>
      </items>
    </pivotField>
    <pivotField dragToRow="0" dragToCol="0" dragToPage="0" showAll="0" defaultSubtotal="0"/>
  </pivotFields>
  <rowFields count="1">
    <field x="23"/>
  </rowFields>
  <rowItems count="13">
    <i>
      <x/>
    </i>
    <i>
      <x v="1"/>
    </i>
    <i>
      <x v="2"/>
    </i>
    <i>
      <x v="3"/>
    </i>
    <i>
      <x v="4"/>
    </i>
    <i>
      <x v="5"/>
    </i>
    <i>
      <x v="6"/>
    </i>
    <i>
      <x v="7"/>
    </i>
    <i>
      <x v="8"/>
    </i>
    <i>
      <x v="9"/>
    </i>
    <i>
      <x v="10"/>
    </i>
    <i>
      <x v="11"/>
    </i>
    <i t="grand">
      <x/>
    </i>
  </rowItems>
  <colItems count="1">
    <i/>
  </colItems>
  <dataFields count="1">
    <dataField name="Sum of Quantity" fld="15" baseField="0" baseItem="0"/>
  </dataFields>
  <chartFormats count="2">
    <chartFormat chart="35"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B56595E-7A7B-44F2-8326-E420D5F360E1}" name="sale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B10:AD27" firstHeaderRow="1" firstDataRow="1" firstDataCol="0"/>
  <pivotFields count="25">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items count="5">
        <item x="2"/>
        <item x="0"/>
        <item x="1"/>
        <item x="3"/>
        <item t="default"/>
      </items>
    </pivotField>
    <pivotField compact="0" outline="0" showAll="0"/>
    <pivotField compact="0" outline="0" showAll="0"/>
    <pivotField compact="0" outline="0" showAll="0"/>
    <pivotField compact="0" outline="0" showAll="0"/>
    <pivotField compact="0" numFmtId="165" outline="0" showAll="0"/>
    <pivotField compact="0" outline="0" showAll="0"/>
    <pivotField compact="0" outline="0" showAll="0"/>
    <pivotField compact="0" numFmtId="164" outline="0" showAll="0"/>
    <pivotField compact="0" outline="0" showAll="0"/>
    <pivotField compact="0" outline="0" showAll="0"/>
    <pivotField compact="0" numFmtId="164" outline="0" showAll="0"/>
    <pivotField compact="0" numFmtId="164" outline="0" showAll="0"/>
    <pivotField compact="0" outline="0" showAll="0">
      <items count="5">
        <item x="3"/>
        <item x="2"/>
        <item x="0"/>
        <item x="1"/>
        <item t="default"/>
      </items>
    </pivotField>
    <pivotField compact="0" outline="0" showAll="0"/>
    <pivotField compact="0" outline="0"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D999E60-0AED-4CFF-9C50-40668BC8C00C}" sourceName="Segment">
  <pivotTables>
    <pivotTable tabId="7" name="PivotTable2"/>
    <pivotTable tabId="6" name="PivotTable1"/>
    <pivotTable tabId="1" name="sales"/>
    <pivotTable tabId="14" name="PivotTable1"/>
    <pivotTable tabId="14" name="PivotTable3"/>
    <pivotTable tabId="14" name="PivotTable4"/>
    <pivotTable tabId="14" name="PivotTable5"/>
    <pivotTable tabId="14" name="PivotTable6"/>
    <pivotTable tabId="10" name="PivotTable1"/>
    <pivotTable tabId="9" name="PivotTable1"/>
    <pivotTable tabId="11" name="PivotTable1"/>
    <pivotTable tabId="16" name="PivotTable7"/>
  </pivotTables>
  <data>
    <tabular pivotCacheId="85395932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37B162-2688-46F0-8A93-DB7515A2E855}" sourceName="Region">
  <pivotTables>
    <pivotTable tabId="7" name="PivotTable2"/>
    <pivotTable tabId="6" name="PivotTable1"/>
    <pivotTable tabId="1" name="sales"/>
    <pivotTable tabId="14" name="PivotTable1"/>
    <pivotTable tabId="14" name="PivotTable3"/>
    <pivotTable tabId="14" name="PivotTable4"/>
    <pivotTable tabId="14" name="PivotTable5"/>
    <pivotTable tabId="14" name="PivotTable6"/>
    <pivotTable tabId="10" name="PivotTable1"/>
    <pivotTable tabId="9" name="PivotTable1"/>
    <pivotTable tabId="11" name="PivotTable1"/>
    <pivotTable tabId="16" name="PivotTable7"/>
  </pivotTables>
  <data>
    <tabular pivotCacheId="853959328">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8A0BD456-F13D-4A76-8E0D-8134ED1479C8}" sourceName="year">
  <pivotTables>
    <pivotTable tabId="7" name="PivotTable2"/>
    <pivotTable tabId="6" name="PivotTable1"/>
    <pivotTable tabId="1" name="sales"/>
    <pivotTable tabId="14" name="PivotTable1"/>
    <pivotTable tabId="14" name="PivotTable3"/>
    <pivotTable tabId="14" name="PivotTable4"/>
    <pivotTable tabId="14" name="PivotTable5"/>
    <pivotTable tabId="14" name="PivotTable6"/>
    <pivotTable tabId="10" name="PivotTable1"/>
    <pivotTable tabId="9" name="PivotTable1"/>
    <pivotTable tabId="11" name="PivotTable1"/>
  </pivotTables>
  <data>
    <tabular pivotCacheId="853959328">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5EB394E-DE1C-48AA-9861-1016D288F32A}" cache="Slicer_year1" caption="year" style="SlicerStyleLight1"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74044DDA-F41E-49F5-A5B8-E5C7874B6FF3}" cache="Slicer_Segment" caption="Segment" style="SlicerStyleLight4" rowHeight="254720"/>
  <slicer name="Region 1" xr10:uid="{29F30CF3-B4D0-4888-8001-BE4AFE5D975D}" cache="Slicer_Region" caption="Region" style="SlicerStyleLight4" rowHeight="254720"/>
  <slicer name="year 2" xr10:uid="{B3CF3308-BC0D-4D58-B0E5-48D55EE96920}" cache="Slicer_year1" caption="year" style="SlicerStyleLight4" rowHeight="2547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992CA5-C796-45E3-8073-DA6C8AE4B306}" name="sales" displayName="sales" ref="A1:X803" totalsRowCount="1" headerRowDxfId="49" dataDxfId="48">
  <autoFilter ref="A1:X802" xr:uid="{90992CA5-C796-45E3-8073-DA6C8AE4B306}">
    <filterColumn colId="1">
      <filters>
        <dateGroupItem year="2017" dateTimeGrouping="year"/>
        <dateGroupItem year="2016" dateTimeGrouping="year"/>
        <dateGroupItem year="2015" dateTimeGrouping="year"/>
        <dateGroupItem year="2014" dateTimeGrouping="year"/>
      </filters>
    </filterColumn>
    <filterColumn colId="2">
      <filters>
        <dateGroupItem year="2017" dateTimeGrouping="year"/>
        <dateGroupItem year="2016" dateTimeGrouping="year"/>
        <dateGroupItem year="2015" dateTimeGrouping="year"/>
        <dateGroupItem year="2014" dateTimeGrouping="year"/>
      </filters>
    </filterColumn>
  </autoFilter>
  <tableColumns count="24">
    <tableColumn id="1" xr3:uid="{EB787781-F72D-4760-A8EF-CE7963774E75}" name="Order_ID" totalsRowLabel="Total" dataDxfId="47" totalsRowDxfId="46"/>
    <tableColumn id="2" xr3:uid="{5893A509-5A44-4954-8EB1-70C38A1749E1}" name="order_date" dataDxfId="45" totalsRowDxfId="44"/>
    <tableColumn id="3" xr3:uid="{706C2156-9C3B-4C4A-843E-2F933A370D0B}" name="Ship_Date" dataDxfId="43" totalsRowDxfId="42"/>
    <tableColumn id="4" xr3:uid="{CAE0EE27-DAF4-407D-9B2A-FACE0FC90A6B}" name="Ship_Mode" dataDxfId="41" totalsRowDxfId="40"/>
    <tableColumn id="5" xr3:uid="{CB955A0E-111B-4B2E-AD82-8A8CB5B7FB9F}" name="Segment" dataDxfId="39" totalsRowDxfId="38"/>
    <tableColumn id="6" xr3:uid="{8A4A26E3-61B2-46EE-AC63-B92EDC938992}" name="Country" dataDxfId="37" totalsRowDxfId="36"/>
    <tableColumn id="7" xr3:uid="{FF8B7DEE-812F-4148-9AB6-0B5C0846394C}" name="City" dataDxfId="35" totalsRowDxfId="34"/>
    <tableColumn id="8" xr3:uid="{427FFF87-7EC1-40C0-887C-FF59AED0F264}" name="State" dataDxfId="33" totalsRowDxfId="32"/>
    <tableColumn id="9" xr3:uid="{799EF8A0-8A12-46D4-90E5-D09A8559C1E0}" name="Postal_Code" dataDxfId="31" totalsRowDxfId="30"/>
    <tableColumn id="10" xr3:uid="{1D7B149D-D585-42D1-A58C-4753EB59090E}" name="Region" dataDxfId="29" totalsRowDxfId="28"/>
    <tableColumn id="11" xr3:uid="{D6B3FE6A-2439-4C57-A5DD-ABFB572EF2F5}" name="Product_ID" dataDxfId="27" totalsRowDxfId="26"/>
    <tableColumn id="12" xr3:uid="{D4702E7D-803C-4A22-8877-249EE7E73821}" name="Category" dataDxfId="25" totalsRowDxfId="24"/>
    <tableColumn id="13" xr3:uid="{C149F237-1178-4166-AB3F-3025525B0388}" name="Sub_Category" dataDxfId="23" totalsRowDxfId="22"/>
    <tableColumn id="14" xr3:uid="{F2D0E26B-79F4-4AF0-8A10-C42A0F0ACDE0}" name="Product_Name" dataDxfId="21" totalsRowDxfId="20"/>
    <tableColumn id="15" xr3:uid="{DD37E9FA-212B-4188-B7C3-EE05FDA94A74}" name="Sales" dataDxfId="19" totalsRowDxfId="18"/>
    <tableColumn id="16" xr3:uid="{CD0F6D8B-142C-4B44-B382-8D3D66CA88CD}" name="Quantity" dataDxfId="17" totalsRowDxfId="16"/>
    <tableColumn id="17" xr3:uid="{43CBF442-C052-436D-81FB-EA55E44AB5C5}" name="Discount" dataDxfId="15" totalsRowDxfId="14"/>
    <tableColumn id="18" xr3:uid="{84510680-6DA8-4841-B502-95287C59AB20}" name="Profit" dataDxfId="13" totalsRowDxfId="12"/>
    <tableColumn id="19" xr3:uid="{F322E9F2-B552-4096-B983-01DD322E1003}" name="Person" dataDxfId="11" totalsRowDxfId="10"/>
    <tableColumn id="20" xr3:uid="{767E1A27-D50C-4FC9-B613-0D37C182F963}" name="Returned" dataDxfId="9" totalsRowDxfId="8"/>
    <tableColumn id="21" xr3:uid="{8B8940C2-E6CE-41FB-9D15-FBE10839089C}" name="total_cost" dataDxfId="7" totalsRowDxfId="6"/>
    <tableColumn id="22" xr3:uid="{3ED026D2-7042-439A-9982-4F045D98D1BC}" name="price_per_unit" totalsRowFunction="sum" dataDxfId="5" totalsRowDxfId="4"/>
    <tableColumn id="24" xr3:uid="{E562A8FA-3EB0-4AF5-9BA6-70B036E5AFFF}" name="profit margin" dataDxfId="3" totalsRowDxfId="2">
      <calculatedColumnFormula>(sales[[#This Row],[Profit]]/sales[[#This Row],[Sales]])*100</calculatedColumnFormula>
    </tableColumn>
    <tableColumn id="25" xr3:uid="{4D927BA5-B9BC-4488-A411-9DCF7B56FEE4}" name="year" dataDxfId="1">
      <calculatedColumnFormula>YEAR(sales[[#This Row],[order_date]])</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6.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DC20F-E11F-4079-95BC-38D141D73898}">
  <dimension ref="A3:I16"/>
  <sheetViews>
    <sheetView workbookViewId="0">
      <selection activeCell="AA18" sqref="AA18"/>
    </sheetView>
  </sheetViews>
  <sheetFormatPr defaultRowHeight="14.85" x14ac:dyDescent="0.25"/>
  <cols>
    <col min="1" max="1" width="11.28515625" bestFit="1" customWidth="1"/>
    <col min="2" max="2" width="13.5703125" bestFit="1" customWidth="1"/>
    <col min="3" max="3" width="12.7109375" bestFit="1" customWidth="1"/>
    <col min="4" max="69" width="6.85546875" bestFit="1" customWidth="1"/>
    <col min="70" max="426" width="7.85546875" bestFit="1" customWidth="1"/>
    <col min="427" max="691" width="8.85546875" bestFit="1" customWidth="1"/>
    <col min="692" max="725" width="10.42578125" bestFit="1" customWidth="1"/>
    <col min="726" max="726" width="11.42578125" bestFit="1" customWidth="1"/>
    <col min="727" max="727" width="11.140625" bestFit="1" customWidth="1"/>
  </cols>
  <sheetData>
    <row r="3" spans="1:9" x14ac:dyDescent="0.25">
      <c r="A3" s="7" t="s">
        <v>0</v>
      </c>
      <c r="B3" t="s">
        <v>1</v>
      </c>
      <c r="C3" t="s">
        <v>2</v>
      </c>
    </row>
    <row r="4" spans="1:9" x14ac:dyDescent="0.25">
      <c r="A4" t="s">
        <v>3</v>
      </c>
      <c r="B4" s="9">
        <v>3703.12</v>
      </c>
      <c r="C4" s="9">
        <v>615.9799999999999</v>
      </c>
    </row>
    <row r="5" spans="1:9" x14ac:dyDescent="0.25">
      <c r="A5" t="s">
        <v>4</v>
      </c>
      <c r="B5" s="9">
        <v>13724.979999999998</v>
      </c>
      <c r="C5" s="9">
        <v>327.14000000000044</v>
      </c>
    </row>
    <row r="6" spans="1:9" x14ac:dyDescent="0.25">
      <c r="A6" t="s">
        <v>5</v>
      </c>
      <c r="B6" s="9">
        <v>22996.23</v>
      </c>
      <c r="C6" s="9">
        <v>7718.33</v>
      </c>
    </row>
    <row r="7" spans="1:9" x14ac:dyDescent="0.25">
      <c r="A7" t="s">
        <v>6</v>
      </c>
      <c r="B7" s="9">
        <v>9305.4599999999991</v>
      </c>
      <c r="C7" s="9">
        <v>920.31000000000017</v>
      </c>
    </row>
    <row r="8" spans="1:9" x14ac:dyDescent="0.25">
      <c r="A8" t="s">
        <v>7</v>
      </c>
      <c r="B8" s="9">
        <v>11863.99</v>
      </c>
      <c r="C8" s="9">
        <v>1409.7799999999997</v>
      </c>
      <c r="I8" s="8"/>
    </row>
    <row r="9" spans="1:9" x14ac:dyDescent="0.25">
      <c r="A9" t="s">
        <v>8</v>
      </c>
      <c r="B9" s="9">
        <v>8862.16</v>
      </c>
      <c r="C9" s="9">
        <v>-394.78999999999996</v>
      </c>
    </row>
    <row r="10" spans="1:9" x14ac:dyDescent="0.25">
      <c r="A10" t="s">
        <v>9</v>
      </c>
      <c r="B10" s="9">
        <v>10952.820000000002</v>
      </c>
      <c r="C10" s="9">
        <v>-2723.7200000000003</v>
      </c>
    </row>
    <row r="11" spans="1:9" x14ac:dyDescent="0.25">
      <c r="A11" t="s">
        <v>10</v>
      </c>
      <c r="B11" s="9">
        <v>20351.28</v>
      </c>
      <c r="C11" s="9">
        <v>4888.2199999999993</v>
      </c>
    </row>
    <row r="12" spans="1:9" x14ac:dyDescent="0.25">
      <c r="A12" t="s">
        <v>11</v>
      </c>
      <c r="B12" s="9">
        <v>25149.940000000002</v>
      </c>
      <c r="C12" s="9">
        <v>4987.17</v>
      </c>
    </row>
    <row r="13" spans="1:9" x14ac:dyDescent="0.25">
      <c r="A13" t="s">
        <v>12</v>
      </c>
      <c r="B13" s="9">
        <v>14097.52</v>
      </c>
      <c r="C13" s="9">
        <v>500.75000000000045</v>
      </c>
    </row>
    <row r="14" spans="1:9" x14ac:dyDescent="0.25">
      <c r="A14" t="s">
        <v>13</v>
      </c>
      <c r="B14" s="9">
        <v>18616.409999999996</v>
      </c>
      <c r="C14" s="9">
        <v>2939.8700000000003</v>
      </c>
    </row>
    <row r="15" spans="1:9" x14ac:dyDescent="0.25">
      <c r="A15" t="s">
        <v>14</v>
      </c>
      <c r="B15" s="9">
        <v>20880.39</v>
      </c>
      <c r="C15" s="9">
        <v>2043.3400000000004</v>
      </c>
    </row>
    <row r="16" spans="1:9" x14ac:dyDescent="0.25">
      <c r="A16" t="s">
        <v>15</v>
      </c>
      <c r="B16" s="4">
        <v>180504.3</v>
      </c>
      <c r="C16" s="5">
        <v>23232.379999999997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C0637-F85A-483A-BC51-3ABE10E62D29}">
  <dimension ref="A3:F8"/>
  <sheetViews>
    <sheetView zoomScaleNormal="100" workbookViewId="0">
      <selection activeCell="X56" sqref="X56"/>
    </sheetView>
  </sheetViews>
  <sheetFormatPr defaultRowHeight="14.85" x14ac:dyDescent="0.25"/>
  <cols>
    <col min="1" max="1" width="14.28515625" bestFit="1" customWidth="1"/>
    <col min="2" max="2" width="12.7109375" bestFit="1" customWidth="1"/>
    <col min="3" max="3" width="12.28515625" bestFit="1" customWidth="1"/>
    <col min="4" max="4" width="15.5703125" customWidth="1"/>
    <col min="5" max="5" width="13.28515625" customWidth="1"/>
  </cols>
  <sheetData>
    <row r="3" spans="1:6" x14ac:dyDescent="0.25">
      <c r="A3" s="7" t="s">
        <v>16</v>
      </c>
      <c r="B3" t="s">
        <v>2</v>
      </c>
      <c r="D3" t="s">
        <v>17</v>
      </c>
      <c r="E3" t="s">
        <v>18</v>
      </c>
    </row>
    <row r="4" spans="1:6" x14ac:dyDescent="0.25">
      <c r="A4" t="s">
        <v>19</v>
      </c>
      <c r="B4" s="5">
        <v>2341.1600000000008</v>
      </c>
      <c r="D4" t="str">
        <f>A4</f>
        <v>Furniture</v>
      </c>
      <c r="E4" s="5">
        <f>B4</f>
        <v>2341.1600000000008</v>
      </c>
    </row>
    <row r="5" spans="1:6" x14ac:dyDescent="0.25">
      <c r="A5" t="s">
        <v>20</v>
      </c>
      <c r="B5" s="5">
        <v>6893.8399999999965</v>
      </c>
      <c r="D5" t="str">
        <f>A5</f>
        <v>Office Supplies</v>
      </c>
      <c r="E5" s="5">
        <f>B5</f>
        <v>6893.8399999999965</v>
      </c>
      <c r="F5" s="5"/>
    </row>
    <row r="6" spans="1:6" x14ac:dyDescent="0.25">
      <c r="A6" t="s">
        <v>21</v>
      </c>
      <c r="B6" s="5">
        <v>13997.380000000001</v>
      </c>
      <c r="D6" t="str">
        <f>A6</f>
        <v>Technology</v>
      </c>
      <c r="E6" s="5">
        <f t="shared" ref="E6" si="0">B6</f>
        <v>13997.380000000001</v>
      </c>
    </row>
    <row r="7" spans="1:6" x14ac:dyDescent="0.25">
      <c r="A7" t="s">
        <v>15</v>
      </c>
      <c r="B7" s="5">
        <v>23232.379999999997</v>
      </c>
      <c r="D7" t="str">
        <f>A7</f>
        <v>Grand Total</v>
      </c>
      <c r="E7" s="5">
        <f>B7</f>
        <v>23232.379999999997</v>
      </c>
    </row>
    <row r="8" spans="1:6" x14ac:dyDescent="0.25">
      <c r="E8" s="5"/>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EF0E9-2CB3-4643-9529-377CBD7AC026}">
  <dimension ref="A3:U13"/>
  <sheetViews>
    <sheetView workbookViewId="0">
      <selection activeCell="T14" sqref="T14"/>
    </sheetView>
  </sheetViews>
  <sheetFormatPr defaultRowHeight="14.85" x14ac:dyDescent="0.25"/>
  <cols>
    <col min="1" max="1" width="14.28515625" bestFit="1" customWidth="1"/>
    <col min="2" max="2" width="12.5703125" bestFit="1" customWidth="1"/>
  </cols>
  <sheetData>
    <row r="3" spans="1:21" x14ac:dyDescent="0.25">
      <c r="A3" s="7" t="s">
        <v>16</v>
      </c>
      <c r="B3" s="10" t="s">
        <v>1</v>
      </c>
    </row>
    <row r="4" spans="1:21" x14ac:dyDescent="0.25">
      <c r="A4" t="s">
        <v>19</v>
      </c>
      <c r="B4" s="10">
        <v>0.3280764502563096</v>
      </c>
    </row>
    <row r="5" spans="1:21" x14ac:dyDescent="0.25">
      <c r="A5" t="s">
        <v>20</v>
      </c>
      <c r="B5" s="10">
        <v>0.26911779940976488</v>
      </c>
    </row>
    <row r="6" spans="1:21" x14ac:dyDescent="0.25">
      <c r="A6" t="s">
        <v>21</v>
      </c>
      <c r="B6" s="10">
        <v>0.40280575033392557</v>
      </c>
    </row>
    <row r="7" spans="1:21" x14ac:dyDescent="0.25">
      <c r="A7" t="s">
        <v>15</v>
      </c>
      <c r="B7" s="10">
        <v>1</v>
      </c>
    </row>
    <row r="13" spans="1:21" x14ac:dyDescent="0.25">
      <c r="U13" s="8"/>
    </row>
  </sheetData>
  <sheetProtection selectLockedCells="1" selectUnlockedCells="1"/>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DAFBB-E1F0-450A-BC78-5AD6CA5A1368}">
  <dimension ref="A3:E40"/>
  <sheetViews>
    <sheetView workbookViewId="0">
      <selection activeCell="E13" sqref="E13"/>
    </sheetView>
  </sheetViews>
  <sheetFormatPr defaultRowHeight="14.85" x14ac:dyDescent="0.25"/>
  <cols>
    <col min="1" max="1" width="15.140625" bestFit="1" customWidth="1"/>
    <col min="2" max="2" width="13.5703125" bestFit="1" customWidth="1"/>
    <col min="4" max="5" width="16.140625" customWidth="1"/>
  </cols>
  <sheetData>
    <row r="3" spans="1:5" x14ac:dyDescent="0.25">
      <c r="A3" s="7" t="s">
        <v>22</v>
      </c>
      <c r="B3" t="s">
        <v>1</v>
      </c>
      <c r="D3" t="s">
        <v>23</v>
      </c>
      <c r="E3" t="s">
        <v>24</v>
      </c>
    </row>
    <row r="4" spans="1:5" x14ac:dyDescent="0.25">
      <c r="A4" t="s">
        <v>1188</v>
      </c>
      <c r="B4" s="4">
        <v>180.93</v>
      </c>
      <c r="D4" t="str">
        <f>A4</f>
        <v>Alabama</v>
      </c>
      <c r="E4" s="4">
        <f>B4</f>
        <v>180.93</v>
      </c>
    </row>
    <row r="5" spans="1:5" x14ac:dyDescent="0.25">
      <c r="A5" t="s">
        <v>25</v>
      </c>
      <c r="B5" s="4">
        <v>6015.75</v>
      </c>
      <c r="D5" t="str">
        <f t="shared" ref="D5:D9" si="0">A5</f>
        <v>Arizona</v>
      </c>
      <c r="E5" s="4">
        <f t="shared" ref="E5:E9" si="1">B5</f>
        <v>6015.75</v>
      </c>
    </row>
    <row r="6" spans="1:5" x14ac:dyDescent="0.25">
      <c r="A6" t="s">
        <v>26</v>
      </c>
      <c r="B6" s="4">
        <v>64917.69000000001</v>
      </c>
      <c r="D6" t="str">
        <f t="shared" si="0"/>
        <v>California</v>
      </c>
      <c r="E6" s="4">
        <f t="shared" si="1"/>
        <v>64917.69000000001</v>
      </c>
    </row>
    <row r="7" spans="1:5" x14ac:dyDescent="0.25">
      <c r="A7" t="s">
        <v>27</v>
      </c>
      <c r="B7" s="4">
        <v>5432.3</v>
      </c>
      <c r="D7" t="str">
        <f t="shared" si="0"/>
        <v>Colorado</v>
      </c>
      <c r="E7" s="4">
        <f t="shared" si="1"/>
        <v>5432.3</v>
      </c>
    </row>
    <row r="8" spans="1:5" x14ac:dyDescent="0.25">
      <c r="A8" t="s">
        <v>28</v>
      </c>
      <c r="B8" s="4">
        <v>2339.7200000000003</v>
      </c>
      <c r="D8" t="str">
        <f t="shared" si="0"/>
        <v>Delaware</v>
      </c>
      <c r="E8" s="4">
        <f t="shared" si="1"/>
        <v>2339.7200000000003</v>
      </c>
    </row>
    <row r="9" spans="1:5" x14ac:dyDescent="0.25">
      <c r="A9" t="s">
        <v>540</v>
      </c>
      <c r="B9" s="4">
        <v>1640.56</v>
      </c>
      <c r="D9" t="str">
        <f t="shared" si="0"/>
        <v>Florida</v>
      </c>
      <c r="E9" s="4">
        <f t="shared" si="1"/>
        <v>1640.56</v>
      </c>
    </row>
    <row r="10" spans="1:5" x14ac:dyDescent="0.25">
      <c r="A10" t="s">
        <v>29</v>
      </c>
      <c r="B10" s="4">
        <v>2766.62</v>
      </c>
      <c r="E10" s="4"/>
    </row>
    <row r="11" spans="1:5" x14ac:dyDescent="0.25">
      <c r="A11" t="s">
        <v>1835</v>
      </c>
      <c r="B11" s="4">
        <v>1001.1999999999999</v>
      </c>
      <c r="E11" s="4"/>
    </row>
    <row r="12" spans="1:5" x14ac:dyDescent="0.25">
      <c r="A12" t="s">
        <v>30</v>
      </c>
      <c r="B12" s="4">
        <v>1954.3000000000002</v>
      </c>
      <c r="E12" s="4"/>
    </row>
    <row r="13" spans="1:5" x14ac:dyDescent="0.25">
      <c r="A13" t="s">
        <v>31</v>
      </c>
      <c r="B13" s="4">
        <v>664.21</v>
      </c>
      <c r="E13" s="4"/>
    </row>
    <row r="14" spans="1:5" x14ac:dyDescent="0.25">
      <c r="A14" t="s">
        <v>678</v>
      </c>
      <c r="B14" s="4">
        <v>893.08999999999992</v>
      </c>
      <c r="E14" s="4"/>
    </row>
    <row r="15" spans="1:5" x14ac:dyDescent="0.25">
      <c r="A15" t="s">
        <v>2072</v>
      </c>
      <c r="B15" s="4">
        <v>1665.62</v>
      </c>
      <c r="E15" s="4"/>
    </row>
    <row r="16" spans="1:5" x14ac:dyDescent="0.25">
      <c r="A16" t="s">
        <v>32</v>
      </c>
      <c r="B16" s="4">
        <v>799.96</v>
      </c>
      <c r="E16" s="4"/>
    </row>
    <row r="17" spans="1:5" x14ac:dyDescent="0.25">
      <c r="A17" t="s">
        <v>33</v>
      </c>
      <c r="B17" s="4">
        <v>4176.26</v>
      </c>
      <c r="E17" s="4"/>
    </row>
    <row r="18" spans="1:5" x14ac:dyDescent="0.25">
      <c r="A18" t="s">
        <v>34</v>
      </c>
      <c r="B18" s="4">
        <v>1571.5099999999998</v>
      </c>
      <c r="E18" s="4"/>
    </row>
    <row r="19" spans="1:5" x14ac:dyDescent="0.25">
      <c r="A19" t="s">
        <v>195</v>
      </c>
      <c r="B19" s="4">
        <v>43</v>
      </c>
      <c r="E19" s="4"/>
    </row>
    <row r="20" spans="1:5" x14ac:dyDescent="0.25">
      <c r="A20" t="s">
        <v>363</v>
      </c>
      <c r="B20" s="4">
        <v>103.5</v>
      </c>
      <c r="E20" s="4"/>
    </row>
    <row r="21" spans="1:5" x14ac:dyDescent="0.25">
      <c r="A21" t="s">
        <v>773</v>
      </c>
      <c r="B21" s="4">
        <v>25.92</v>
      </c>
      <c r="E21" s="4"/>
    </row>
    <row r="22" spans="1:5" x14ac:dyDescent="0.25">
      <c r="A22" t="s">
        <v>489</v>
      </c>
      <c r="B22" s="4">
        <v>43.66</v>
      </c>
      <c r="E22" s="4"/>
    </row>
    <row r="23" spans="1:5" x14ac:dyDescent="0.25">
      <c r="A23" t="s">
        <v>938</v>
      </c>
      <c r="B23" s="4">
        <v>34.5</v>
      </c>
      <c r="E23" s="4"/>
    </row>
    <row r="24" spans="1:5" x14ac:dyDescent="0.25">
      <c r="A24" t="s">
        <v>35</v>
      </c>
      <c r="B24" s="4">
        <v>724.55</v>
      </c>
      <c r="E24" s="4"/>
    </row>
    <row r="25" spans="1:5" x14ac:dyDescent="0.25">
      <c r="A25" t="s">
        <v>1119</v>
      </c>
      <c r="B25" s="4">
        <v>235.97</v>
      </c>
      <c r="E25" s="4"/>
    </row>
    <row r="26" spans="1:5" x14ac:dyDescent="0.25">
      <c r="A26" t="s">
        <v>1078</v>
      </c>
      <c r="B26" s="4">
        <v>603.12</v>
      </c>
      <c r="E26" s="4"/>
    </row>
    <row r="27" spans="1:5" x14ac:dyDescent="0.25">
      <c r="A27" t="s">
        <v>36</v>
      </c>
      <c r="B27" s="4">
        <v>22391.11</v>
      </c>
      <c r="E27" s="4"/>
    </row>
    <row r="28" spans="1:5" x14ac:dyDescent="0.25">
      <c r="A28" t="s">
        <v>37</v>
      </c>
      <c r="B28" s="4">
        <v>2259.6</v>
      </c>
      <c r="E28" s="4"/>
    </row>
    <row r="29" spans="1:5" x14ac:dyDescent="0.25">
      <c r="A29" t="s">
        <v>38</v>
      </c>
      <c r="B29" s="4">
        <v>6676</v>
      </c>
      <c r="E29" s="4"/>
    </row>
    <row r="30" spans="1:5" x14ac:dyDescent="0.25">
      <c r="A30" t="s">
        <v>39</v>
      </c>
      <c r="B30" s="4">
        <v>180.67000000000002</v>
      </c>
      <c r="E30" s="4"/>
    </row>
    <row r="31" spans="1:5" x14ac:dyDescent="0.25">
      <c r="A31" t="s">
        <v>40</v>
      </c>
      <c r="B31" s="4">
        <v>1702.1399999999999</v>
      </c>
      <c r="E31" s="4"/>
    </row>
    <row r="32" spans="1:5" x14ac:dyDescent="0.25">
      <c r="A32" t="s">
        <v>41</v>
      </c>
      <c r="B32" s="4">
        <v>3761.6499999999996</v>
      </c>
      <c r="E32" s="4"/>
    </row>
    <row r="33" spans="1:5" x14ac:dyDescent="0.25">
      <c r="A33" t="s">
        <v>1576</v>
      </c>
      <c r="B33" s="4">
        <v>599.9</v>
      </c>
      <c r="E33" s="4"/>
    </row>
    <row r="34" spans="1:5" x14ac:dyDescent="0.25">
      <c r="A34" t="s">
        <v>42</v>
      </c>
      <c r="B34" s="4">
        <v>4301.8999999999996</v>
      </c>
      <c r="E34" s="4"/>
    </row>
    <row r="35" spans="1:5" x14ac:dyDescent="0.25">
      <c r="A35" t="s">
        <v>43</v>
      </c>
      <c r="B35" s="4">
        <v>9198.73</v>
      </c>
      <c r="E35" s="4"/>
    </row>
    <row r="36" spans="1:5" x14ac:dyDescent="0.25">
      <c r="A36" t="s">
        <v>318</v>
      </c>
      <c r="B36" s="4">
        <v>2699.42</v>
      </c>
      <c r="E36" s="4"/>
    </row>
    <row r="37" spans="1:5" x14ac:dyDescent="0.25">
      <c r="A37" t="s">
        <v>44</v>
      </c>
      <c r="B37" s="4">
        <v>3497.31</v>
      </c>
      <c r="E37" s="4"/>
    </row>
    <row r="38" spans="1:5" x14ac:dyDescent="0.25">
      <c r="A38" t="s">
        <v>45</v>
      </c>
      <c r="B38" s="4">
        <v>25067.78</v>
      </c>
      <c r="E38" s="4"/>
    </row>
    <row r="39" spans="1:5" x14ac:dyDescent="0.25">
      <c r="A39" t="s">
        <v>187</v>
      </c>
      <c r="B39" s="4">
        <v>334.15</v>
      </c>
      <c r="E39" s="4"/>
    </row>
    <row r="40" spans="1:5" x14ac:dyDescent="0.25">
      <c r="A40" t="s">
        <v>15</v>
      </c>
      <c r="B40" s="4">
        <v>180504.30000000002</v>
      </c>
      <c r="E40"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83E8E-B6F6-4300-B21D-7E02D515E4F6}">
  <dimension ref="A3:B9"/>
  <sheetViews>
    <sheetView workbookViewId="0">
      <selection activeCell="D12" sqref="D12"/>
    </sheetView>
  </sheetViews>
  <sheetFormatPr defaultRowHeight="14.85" x14ac:dyDescent="0.25"/>
  <cols>
    <col min="1" max="1" width="15.85546875" bestFit="1" customWidth="1"/>
    <col min="2" max="2" width="12.5703125" bestFit="1" customWidth="1"/>
  </cols>
  <sheetData>
    <row r="3" spans="1:2" x14ac:dyDescent="0.25">
      <c r="A3" s="7" t="s">
        <v>46</v>
      </c>
      <c r="B3" t="s">
        <v>1</v>
      </c>
    </row>
    <row r="4" spans="1:2" x14ac:dyDescent="0.25">
      <c r="A4" t="s">
        <v>47</v>
      </c>
      <c r="B4" s="9">
        <v>14679.93</v>
      </c>
    </row>
    <row r="5" spans="1:2" x14ac:dyDescent="0.25">
      <c r="A5" t="s">
        <v>48</v>
      </c>
      <c r="B5" s="9">
        <v>17042.29</v>
      </c>
    </row>
    <row r="6" spans="1:2" x14ac:dyDescent="0.25">
      <c r="A6" t="s">
        <v>49</v>
      </c>
      <c r="B6" s="9">
        <v>19199.830000000002</v>
      </c>
    </row>
    <row r="7" spans="1:2" x14ac:dyDescent="0.25">
      <c r="A7" t="s">
        <v>50</v>
      </c>
      <c r="B7" s="9">
        <v>25154.720000000001</v>
      </c>
    </row>
    <row r="8" spans="1:2" x14ac:dyDescent="0.25">
      <c r="A8" t="s">
        <v>51</v>
      </c>
      <c r="B8" s="9">
        <v>27633.629999999997</v>
      </c>
    </row>
    <row r="9" spans="1:2" x14ac:dyDescent="0.25">
      <c r="A9" t="s">
        <v>15</v>
      </c>
      <c r="B9" s="9">
        <v>103710.39999999999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823F6-4D29-4518-B23E-ADE071939382}">
  <dimension ref="A3:N8"/>
  <sheetViews>
    <sheetView workbookViewId="0">
      <selection activeCell="J23" sqref="J23"/>
    </sheetView>
  </sheetViews>
  <sheetFormatPr defaultRowHeight="14.85" x14ac:dyDescent="0.25"/>
  <cols>
    <col min="1" max="1" width="13.42578125" bestFit="1" customWidth="1"/>
    <col min="2" max="2" width="12.5703125" bestFit="1" customWidth="1"/>
    <col min="3" max="3" width="12.7109375" bestFit="1" customWidth="1"/>
    <col min="4" max="4" width="15.5703125" bestFit="1" customWidth="1"/>
    <col min="5" max="5" width="17.5703125" bestFit="1" customWidth="1"/>
    <col min="6" max="6" width="19.5703125" bestFit="1" customWidth="1"/>
    <col min="9" max="9" width="20.140625" customWidth="1"/>
    <col min="10" max="10" width="19.85546875" customWidth="1"/>
    <col min="11" max="11" width="20.5703125" customWidth="1"/>
    <col min="12" max="12" width="19.42578125" customWidth="1"/>
    <col min="13" max="13" width="17.85546875" customWidth="1"/>
  </cols>
  <sheetData>
    <row r="3" spans="1:14" x14ac:dyDescent="0.25">
      <c r="A3" s="7" t="s">
        <v>2110</v>
      </c>
      <c r="B3" t="s">
        <v>1</v>
      </c>
      <c r="C3" t="s">
        <v>2</v>
      </c>
      <c r="D3" t="s">
        <v>52</v>
      </c>
      <c r="E3" t="s">
        <v>53</v>
      </c>
      <c r="F3" t="s">
        <v>2111</v>
      </c>
    </row>
    <row r="4" spans="1:14" x14ac:dyDescent="0.25">
      <c r="A4" s="25">
        <v>2014</v>
      </c>
      <c r="B4" s="4">
        <v>29219.569999999992</v>
      </c>
      <c r="C4" s="5">
        <v>470.62999999999965</v>
      </c>
      <c r="D4">
        <v>525</v>
      </c>
      <c r="E4">
        <v>151</v>
      </c>
      <c r="F4">
        <v>1.6106670974281954E-2</v>
      </c>
    </row>
    <row r="5" spans="1:14" x14ac:dyDescent="0.25">
      <c r="A5" s="25">
        <v>2015</v>
      </c>
      <c r="B5" s="4">
        <v>39660.849999999984</v>
      </c>
      <c r="C5" s="5">
        <v>4422.0199999999995</v>
      </c>
      <c r="D5">
        <v>598</v>
      </c>
      <c r="E5">
        <v>163</v>
      </c>
      <c r="F5">
        <v>0.11149584539917831</v>
      </c>
    </row>
    <row r="6" spans="1:14" x14ac:dyDescent="0.25">
      <c r="A6" s="25" t="s">
        <v>2112</v>
      </c>
      <c r="B6" s="4">
        <v>36121.81</v>
      </c>
      <c r="C6" s="5">
        <v>2612.3999999999983</v>
      </c>
      <c r="D6">
        <v>790</v>
      </c>
      <c r="E6">
        <v>197</v>
      </c>
      <c r="F6">
        <v>7.2321957288408262E-2</v>
      </c>
    </row>
    <row r="7" spans="1:14" x14ac:dyDescent="0.25">
      <c r="A7" s="25">
        <v>2017</v>
      </c>
      <c r="B7" s="4">
        <v>75502.070000000007</v>
      </c>
      <c r="C7" s="5">
        <v>15727.33</v>
      </c>
      <c r="D7">
        <v>1140</v>
      </c>
      <c r="E7">
        <v>289</v>
      </c>
      <c r="F7">
        <v>0.20830329552553989</v>
      </c>
    </row>
    <row r="8" spans="1:14" ht="17.850000000000001" x14ac:dyDescent="0.35">
      <c r="H8" s="1"/>
      <c r="I8" s="31">
        <f>(GETPIVOTDATA("Sum of Sales",$A$3,"year",2017)/GETPIVOTDATA("Sum of Sales",$A$3,"year",2016))-1</f>
        <v>1.0902072736665191</v>
      </c>
      <c r="J8" s="31">
        <f>(GETPIVOTDATA("Sum of Profit",$A$3,"year",2017)/GETPIVOTDATA("Sum of Profit",$A$3,"year",2016))-1</f>
        <v>5.0202610626244102</v>
      </c>
      <c r="K8" s="31">
        <f>(GETPIVOTDATA("Sum of Quantity",$A$3,"year",2017)/GETPIVOTDATA("Sum of Quantity",$A$3,"year",2016))-1</f>
        <v>0.44303797468354422</v>
      </c>
      <c r="L8" s="31">
        <f>(GETPIVOTDATA("Count of Order_ID",$A$3,"year",2017)/GETPIVOTDATA("Count of Order_ID",$A$3,"year",2016))-1</f>
        <v>0.46700507614213205</v>
      </c>
      <c r="M8" s="31">
        <f>(GETPIVOTDATA("Sum of profit margin",$A$3,"year",2017)/GETPIVOTDATA("Sum of profit margin",$A$3,"year",2016))-1</f>
        <v>1.8802220423164164</v>
      </c>
      <c r="N8"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5DBD1-AC7F-4BDC-8EF9-EACC5115FE00}">
  <dimension ref="A3:N17"/>
  <sheetViews>
    <sheetView topLeftCell="A10" workbookViewId="0">
      <selection activeCell="E17" sqref="E17"/>
    </sheetView>
  </sheetViews>
  <sheetFormatPr defaultRowHeight="14.85" x14ac:dyDescent="0.25"/>
  <cols>
    <col min="1" max="1" width="13.42578125" bestFit="1" customWidth="1"/>
    <col min="2" max="2" width="13.5703125" bestFit="1" customWidth="1"/>
    <col min="3" max="3" width="2.5703125" customWidth="1"/>
    <col min="4" max="4" width="13.42578125" bestFit="1" customWidth="1"/>
    <col min="5" max="5" width="12.7109375" bestFit="1" customWidth="1"/>
    <col min="6" max="6" width="3.42578125" customWidth="1"/>
    <col min="7" max="7" width="13.42578125" bestFit="1" customWidth="1"/>
    <col min="8" max="8" width="15.5703125" bestFit="1" customWidth="1"/>
    <col min="9" max="9" width="8.28515625" customWidth="1"/>
    <col min="10" max="10" width="13.42578125" bestFit="1" customWidth="1"/>
    <col min="11" max="11" width="17.5703125" bestFit="1" customWidth="1"/>
    <col min="12" max="12" width="8.5703125" customWidth="1"/>
    <col min="13" max="13" width="13.42578125" bestFit="1" customWidth="1"/>
    <col min="14" max="14" width="19.5703125" bestFit="1" customWidth="1"/>
    <col min="15" max="15" width="12.7109375" bestFit="1" customWidth="1"/>
  </cols>
  <sheetData>
    <row r="3" spans="1:14" x14ac:dyDescent="0.25">
      <c r="A3" s="7" t="s">
        <v>2110</v>
      </c>
      <c r="B3" t="s">
        <v>1</v>
      </c>
      <c r="D3" s="7" t="s">
        <v>2110</v>
      </c>
      <c r="E3" t="s">
        <v>2</v>
      </c>
      <c r="G3" s="7" t="s">
        <v>2110</v>
      </c>
      <c r="H3" t="s">
        <v>52</v>
      </c>
      <c r="J3" s="7" t="s">
        <v>2110</v>
      </c>
      <c r="K3" t="s">
        <v>53</v>
      </c>
      <c r="M3" s="7" t="s">
        <v>2110</v>
      </c>
      <c r="N3" t="s">
        <v>2111</v>
      </c>
    </row>
    <row r="4" spans="1:14" x14ac:dyDescent="0.25">
      <c r="A4" s="25" t="s">
        <v>3</v>
      </c>
      <c r="B4" s="4">
        <v>3703.12</v>
      </c>
      <c r="D4" s="25" t="s">
        <v>3</v>
      </c>
      <c r="E4" s="5">
        <v>615.9799999999999</v>
      </c>
      <c r="G4" s="25" t="s">
        <v>3</v>
      </c>
      <c r="H4">
        <v>141</v>
      </c>
      <c r="J4" s="25" t="s">
        <v>3</v>
      </c>
      <c r="K4">
        <v>36</v>
      </c>
      <c r="M4" s="25" t="s">
        <v>3</v>
      </c>
      <c r="N4" s="30">
        <v>0.16634081531249323</v>
      </c>
    </row>
    <row r="5" spans="1:14" x14ac:dyDescent="0.25">
      <c r="A5" s="25" t="s">
        <v>4</v>
      </c>
      <c r="B5" s="4">
        <v>13724.979999999998</v>
      </c>
      <c r="D5" s="25" t="s">
        <v>4</v>
      </c>
      <c r="E5" s="5">
        <v>327.14000000000044</v>
      </c>
      <c r="G5" s="25" t="s">
        <v>4</v>
      </c>
      <c r="H5">
        <v>257</v>
      </c>
      <c r="J5" s="25" t="s">
        <v>4</v>
      </c>
      <c r="K5">
        <v>60</v>
      </c>
      <c r="M5" s="25" t="s">
        <v>4</v>
      </c>
      <c r="N5" s="30">
        <v>2.3835371709102708E-2</v>
      </c>
    </row>
    <row r="6" spans="1:14" x14ac:dyDescent="0.25">
      <c r="A6" s="25" t="s">
        <v>5</v>
      </c>
      <c r="B6" s="4">
        <v>22996.23</v>
      </c>
      <c r="D6" s="25" t="s">
        <v>5</v>
      </c>
      <c r="E6" s="5">
        <v>7718.33</v>
      </c>
      <c r="G6" s="25" t="s">
        <v>5</v>
      </c>
      <c r="H6">
        <v>226</v>
      </c>
      <c r="J6" s="25" t="s">
        <v>5</v>
      </c>
      <c r="K6">
        <v>56</v>
      </c>
      <c r="M6" s="25" t="s">
        <v>5</v>
      </c>
      <c r="N6" s="30">
        <v>0.33563458010291253</v>
      </c>
    </row>
    <row r="7" spans="1:14" x14ac:dyDescent="0.25">
      <c r="A7" s="25" t="s">
        <v>6</v>
      </c>
      <c r="B7" s="4">
        <v>9305.4599999999991</v>
      </c>
      <c r="D7" s="25" t="s">
        <v>6</v>
      </c>
      <c r="E7" s="5">
        <v>920.31000000000017</v>
      </c>
      <c r="G7" s="25" t="s">
        <v>6</v>
      </c>
      <c r="H7">
        <v>194</v>
      </c>
      <c r="J7" s="25" t="s">
        <v>6</v>
      </c>
      <c r="K7">
        <v>49</v>
      </c>
      <c r="M7" s="25" t="s">
        <v>6</v>
      </c>
      <c r="N7" s="30">
        <v>9.8900000644782771E-2</v>
      </c>
    </row>
    <row r="8" spans="1:14" x14ac:dyDescent="0.25">
      <c r="A8" s="25" t="s">
        <v>7</v>
      </c>
      <c r="B8" s="4">
        <v>11863.99</v>
      </c>
      <c r="D8" s="25" t="s">
        <v>7</v>
      </c>
      <c r="E8" s="5">
        <v>1409.7799999999997</v>
      </c>
      <c r="G8" s="25" t="s">
        <v>7</v>
      </c>
      <c r="H8">
        <v>252</v>
      </c>
      <c r="J8" s="25" t="s">
        <v>7</v>
      </c>
      <c r="K8">
        <v>70</v>
      </c>
      <c r="M8" s="25" t="s">
        <v>7</v>
      </c>
      <c r="N8" s="30">
        <v>0.11882848856076242</v>
      </c>
    </row>
    <row r="9" spans="1:14" x14ac:dyDescent="0.25">
      <c r="A9" s="25" t="s">
        <v>8</v>
      </c>
      <c r="B9" s="4">
        <v>8862.16</v>
      </c>
      <c r="D9" s="25" t="s">
        <v>8</v>
      </c>
      <c r="E9" s="5">
        <v>-394.78999999999996</v>
      </c>
      <c r="G9" s="25" t="s">
        <v>8</v>
      </c>
      <c r="H9">
        <v>206</v>
      </c>
      <c r="J9" s="25" t="s">
        <v>8</v>
      </c>
      <c r="K9">
        <v>51</v>
      </c>
      <c r="M9" s="25" t="s">
        <v>8</v>
      </c>
      <c r="N9" s="30">
        <v>-4.4547830325789649E-2</v>
      </c>
    </row>
    <row r="10" spans="1:14" x14ac:dyDescent="0.25">
      <c r="A10" s="25" t="s">
        <v>9</v>
      </c>
      <c r="B10" s="4">
        <v>10952.820000000002</v>
      </c>
      <c r="D10" s="25" t="s">
        <v>9</v>
      </c>
      <c r="E10" s="5">
        <v>-2723.7200000000003</v>
      </c>
      <c r="G10" s="25" t="s">
        <v>9</v>
      </c>
      <c r="H10">
        <v>191</v>
      </c>
      <c r="J10" s="25" t="s">
        <v>9</v>
      </c>
      <c r="K10">
        <v>50</v>
      </c>
      <c r="M10" s="25" t="s">
        <v>9</v>
      </c>
      <c r="N10" s="30">
        <v>-0.24867750953635684</v>
      </c>
    </row>
    <row r="11" spans="1:14" x14ac:dyDescent="0.25">
      <c r="A11" s="25" t="s">
        <v>10</v>
      </c>
      <c r="B11" s="4">
        <v>20351.28</v>
      </c>
      <c r="D11" s="25" t="s">
        <v>10</v>
      </c>
      <c r="E11" s="5">
        <v>4888.2199999999993</v>
      </c>
      <c r="G11" s="25" t="s">
        <v>10</v>
      </c>
      <c r="H11">
        <v>318</v>
      </c>
      <c r="J11" s="25" t="s">
        <v>10</v>
      </c>
      <c r="K11">
        <v>86</v>
      </c>
      <c r="M11" s="25" t="s">
        <v>10</v>
      </c>
      <c r="N11" s="30">
        <v>0.24019226309106845</v>
      </c>
    </row>
    <row r="12" spans="1:14" x14ac:dyDescent="0.25">
      <c r="A12" s="25" t="s">
        <v>11</v>
      </c>
      <c r="B12" s="4">
        <v>25149.940000000002</v>
      </c>
      <c r="D12" s="25" t="s">
        <v>11</v>
      </c>
      <c r="E12" s="5">
        <v>4987.17</v>
      </c>
      <c r="G12" s="25" t="s">
        <v>11</v>
      </c>
      <c r="H12">
        <v>303</v>
      </c>
      <c r="J12" s="25" t="s">
        <v>11</v>
      </c>
      <c r="K12">
        <v>88</v>
      </c>
      <c r="M12" s="25" t="s">
        <v>11</v>
      </c>
      <c r="N12" s="30">
        <v>0.19829749096816929</v>
      </c>
    </row>
    <row r="13" spans="1:14" x14ac:dyDescent="0.25">
      <c r="A13" s="25" t="s">
        <v>12</v>
      </c>
      <c r="B13" s="4">
        <v>14097.52</v>
      </c>
      <c r="D13" s="25" t="s">
        <v>12</v>
      </c>
      <c r="E13" s="5">
        <v>500.75000000000045</v>
      </c>
      <c r="G13" s="25" t="s">
        <v>12</v>
      </c>
      <c r="H13">
        <v>234</v>
      </c>
      <c r="J13" s="25" t="s">
        <v>12</v>
      </c>
      <c r="K13">
        <v>61</v>
      </c>
      <c r="M13" s="25" t="s">
        <v>12</v>
      </c>
      <c r="N13" s="30">
        <v>3.5520431962501237E-2</v>
      </c>
    </row>
    <row r="14" spans="1:14" x14ac:dyDescent="0.25">
      <c r="A14" s="25" t="s">
        <v>13</v>
      </c>
      <c r="B14" s="4">
        <v>18616.409999999996</v>
      </c>
      <c r="D14" s="25" t="s">
        <v>13</v>
      </c>
      <c r="E14" s="5">
        <v>2939.8700000000003</v>
      </c>
      <c r="G14" s="25" t="s">
        <v>13</v>
      </c>
      <c r="H14">
        <v>365</v>
      </c>
      <c r="J14" s="25" t="s">
        <v>13</v>
      </c>
      <c r="K14">
        <v>99</v>
      </c>
      <c r="M14" s="25" t="s">
        <v>13</v>
      </c>
      <c r="N14" s="30">
        <v>0.15791820227423015</v>
      </c>
    </row>
    <row r="15" spans="1:14" x14ac:dyDescent="0.25">
      <c r="A15" s="25" t="s">
        <v>14</v>
      </c>
      <c r="B15" s="4">
        <v>20880.39</v>
      </c>
      <c r="D15" s="25" t="s">
        <v>14</v>
      </c>
      <c r="E15" s="5">
        <v>2043.3400000000004</v>
      </c>
      <c r="G15" s="25" t="s">
        <v>14</v>
      </c>
      <c r="H15">
        <v>366</v>
      </c>
      <c r="J15" s="25" t="s">
        <v>14</v>
      </c>
      <c r="K15">
        <v>94</v>
      </c>
      <c r="M15" s="25" t="s">
        <v>14</v>
      </c>
      <c r="N15" s="30">
        <v>9.785928327967057E-2</v>
      </c>
    </row>
    <row r="16" spans="1:14" x14ac:dyDescent="0.25">
      <c r="A16" s="25" t="s">
        <v>15</v>
      </c>
      <c r="B16" s="4">
        <v>180504.3</v>
      </c>
      <c r="D16" s="25" t="s">
        <v>15</v>
      </c>
      <c r="E16" s="5">
        <v>23232.379999999997</v>
      </c>
      <c r="G16" s="25" t="s">
        <v>15</v>
      </c>
      <c r="H16">
        <v>3053</v>
      </c>
      <c r="J16" s="25" t="s">
        <v>15</v>
      </c>
      <c r="K16">
        <v>800</v>
      </c>
      <c r="M16" s="25" t="s">
        <v>15</v>
      </c>
      <c r="N16" s="30">
        <v>0.1287081803591382</v>
      </c>
    </row>
    <row r="17" spans="2:14" x14ac:dyDescent="0.25">
      <c r="B17" s="26">
        <f>GETPIVOTDATA("Sales",$A$3)</f>
        <v>180504.3</v>
      </c>
      <c r="E17" s="27">
        <f>GETPIVOTDATA("Profit",$D$3)</f>
        <v>23232.379999999997</v>
      </c>
      <c r="H17" s="28">
        <f>GETPIVOTDATA("Quantity",$G$3)</f>
        <v>3053</v>
      </c>
      <c r="K17" s="28">
        <f>GETPIVOTDATA("Order_ID",$J$3)</f>
        <v>800</v>
      </c>
      <c r="N17" s="29">
        <f>GETPIVOTDATA("profit margin",$M$3)</f>
        <v>0.1287081803591382</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E11A7-805A-4E70-9025-F3D1941C75C1}">
  <dimension ref="A1"/>
  <sheetViews>
    <sheetView showGridLines="0" topLeftCell="L55" zoomScale="90" zoomScaleNormal="90" workbookViewId="0">
      <selection activeCell="AP64" sqref="AP64"/>
    </sheetView>
  </sheetViews>
  <sheetFormatPr defaultRowHeight="14.85" x14ac:dyDescent="0.25"/>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FB541-4983-4FC9-B2D8-2EE39656558C}">
  <dimension ref="A1:AD803"/>
  <sheetViews>
    <sheetView tabSelected="1" zoomScaleNormal="100" workbookViewId="0">
      <selection activeCell="P466" sqref="P466"/>
    </sheetView>
  </sheetViews>
  <sheetFormatPr defaultRowHeight="14.85" x14ac:dyDescent="0.25"/>
  <cols>
    <col min="1" max="1" width="15.5703125" bestFit="1" customWidth="1"/>
    <col min="2" max="2" width="28.5703125" style="16" bestFit="1" customWidth="1"/>
    <col min="3" max="3" width="12.140625" style="14" bestFit="1" customWidth="1"/>
    <col min="4" max="4" width="14.140625" bestFit="1" customWidth="1"/>
    <col min="5" max="5" width="11.5703125" bestFit="1" customWidth="1"/>
    <col min="6" max="6" width="12.28515625" bestFit="1" customWidth="1"/>
    <col min="7" max="7" width="15.5703125" bestFit="1" customWidth="1"/>
    <col min="8" max="8" width="14.5703125" bestFit="1" customWidth="1"/>
    <col min="9" max="9" width="14.28515625" bestFit="1" customWidth="1"/>
    <col min="11" max="11" width="17.140625" bestFit="1" customWidth="1"/>
    <col min="12" max="12" width="14" bestFit="1" customWidth="1"/>
    <col min="13" max="13" width="15.42578125" bestFit="1" customWidth="1"/>
    <col min="14" max="14" width="87.28515625" bestFit="1" customWidth="1"/>
    <col min="15" max="15" width="12.140625" style="4" bestFit="1" customWidth="1"/>
    <col min="16" max="16" width="10.7109375" bestFit="1" customWidth="1"/>
    <col min="17" max="17" width="11.140625" bestFit="1" customWidth="1"/>
    <col min="18" max="18" width="12.42578125" style="5" bestFit="1" customWidth="1"/>
    <col min="19" max="19" width="18.7109375" bestFit="1" customWidth="1"/>
    <col min="20" max="20" width="11.28515625" bestFit="1" customWidth="1"/>
    <col min="21" max="21" width="12" style="5" bestFit="1" customWidth="1"/>
    <col min="22" max="22" width="15.85546875" style="5" bestFit="1" customWidth="1"/>
    <col min="23" max="23" width="28.42578125" bestFit="1" customWidth="1"/>
    <col min="24" max="24" width="16.5703125" style="12" customWidth="1"/>
  </cols>
  <sheetData>
    <row r="1" spans="1:30" x14ac:dyDescent="0.25">
      <c r="A1" s="1" t="s">
        <v>54</v>
      </c>
      <c r="B1" s="15" t="s">
        <v>55</v>
      </c>
      <c r="C1" s="13" t="s">
        <v>56</v>
      </c>
      <c r="D1" s="1" t="s">
        <v>57</v>
      </c>
      <c r="E1" s="1" t="s">
        <v>58</v>
      </c>
      <c r="F1" s="1" t="s">
        <v>59</v>
      </c>
      <c r="G1" s="1" t="s">
        <v>60</v>
      </c>
      <c r="H1" s="1" t="s">
        <v>22</v>
      </c>
      <c r="I1" s="1" t="s">
        <v>61</v>
      </c>
      <c r="J1" s="1" t="s">
        <v>62</v>
      </c>
      <c r="K1" s="1" t="s">
        <v>63</v>
      </c>
      <c r="L1" s="1" t="s">
        <v>16</v>
      </c>
      <c r="M1" s="1" t="s">
        <v>46</v>
      </c>
      <c r="N1" s="1" t="s">
        <v>64</v>
      </c>
      <c r="O1" s="3" t="s">
        <v>65</v>
      </c>
      <c r="P1" s="1" t="s">
        <v>66</v>
      </c>
      <c r="Q1" s="1" t="s">
        <v>67</v>
      </c>
      <c r="R1" s="2" t="s">
        <v>68</v>
      </c>
      <c r="S1" s="1" t="s">
        <v>69</v>
      </c>
      <c r="T1" s="1" t="s">
        <v>70</v>
      </c>
      <c r="U1" s="2" t="s">
        <v>71</v>
      </c>
      <c r="V1" s="2" t="s">
        <v>72</v>
      </c>
      <c r="W1" s="11" t="s">
        <v>73</v>
      </c>
      <c r="X1" s="1" t="s">
        <v>74</v>
      </c>
    </row>
    <row r="2" spans="1:30" hidden="1" x14ac:dyDescent="0.25">
      <c r="A2" s="1" t="s">
        <v>75</v>
      </c>
      <c r="B2" s="15" t="s">
        <v>76</v>
      </c>
      <c r="C2" s="13" t="s">
        <v>77</v>
      </c>
      <c r="D2" s="1" t="s">
        <v>78</v>
      </c>
      <c r="E2" s="1" t="s">
        <v>79</v>
      </c>
      <c r="F2" s="1" t="s">
        <v>80</v>
      </c>
      <c r="G2" s="1" t="s">
        <v>81</v>
      </c>
      <c r="H2" s="1" t="s">
        <v>36</v>
      </c>
      <c r="I2" s="1">
        <v>12180</v>
      </c>
      <c r="J2" s="1" t="s">
        <v>82</v>
      </c>
      <c r="K2" s="1" t="s">
        <v>83</v>
      </c>
      <c r="L2" s="1" t="s">
        <v>20</v>
      </c>
      <c r="M2" s="1" t="s">
        <v>84</v>
      </c>
      <c r="N2" s="1" t="s">
        <v>85</v>
      </c>
      <c r="O2" s="3">
        <v>1.68</v>
      </c>
      <c r="P2" s="1">
        <v>1</v>
      </c>
      <c r="Q2" s="1">
        <v>0</v>
      </c>
      <c r="R2" s="2">
        <v>0.84</v>
      </c>
      <c r="S2" s="1" t="s">
        <v>86</v>
      </c>
      <c r="T2" s="1" t="s">
        <v>87</v>
      </c>
      <c r="U2" s="2">
        <v>0.84</v>
      </c>
      <c r="V2" s="2">
        <v>1.6799999475479099</v>
      </c>
      <c r="W2" s="11">
        <f>(sales[[#This Row],[Profit]]/sales[[#This Row],[Sales]])*100</f>
        <v>50</v>
      </c>
      <c r="X2" s="1" t="e">
        <f>YEAR(sales[[#This Row],[order_date]])</f>
        <v>#VALUE!</v>
      </c>
    </row>
    <row r="3" spans="1:30" hidden="1" x14ac:dyDescent="0.25">
      <c r="A3" s="1" t="s">
        <v>88</v>
      </c>
      <c r="B3" s="15">
        <v>43017</v>
      </c>
      <c r="C3" s="13" t="s">
        <v>89</v>
      </c>
      <c r="D3" s="1" t="s">
        <v>90</v>
      </c>
      <c r="E3" s="1" t="s">
        <v>79</v>
      </c>
      <c r="F3" s="1" t="s">
        <v>80</v>
      </c>
      <c r="G3" s="1" t="s">
        <v>91</v>
      </c>
      <c r="H3" s="1" t="s">
        <v>29</v>
      </c>
      <c r="I3" s="1">
        <v>30318</v>
      </c>
      <c r="J3" s="1" t="s">
        <v>92</v>
      </c>
      <c r="K3" s="1" t="s">
        <v>93</v>
      </c>
      <c r="L3" s="1" t="s">
        <v>20</v>
      </c>
      <c r="M3" s="1" t="s">
        <v>94</v>
      </c>
      <c r="N3" s="1" t="s">
        <v>95</v>
      </c>
      <c r="O3" s="3">
        <v>2.78</v>
      </c>
      <c r="P3" s="1">
        <v>1</v>
      </c>
      <c r="Q3" s="1">
        <v>0</v>
      </c>
      <c r="R3" s="2">
        <v>1.36</v>
      </c>
      <c r="S3" s="1" t="s">
        <v>96</v>
      </c>
      <c r="T3" s="1" t="s">
        <v>87</v>
      </c>
      <c r="U3" s="2">
        <v>1.42</v>
      </c>
      <c r="V3" s="2">
        <v>2.7799999713897701</v>
      </c>
      <c r="W3" s="11">
        <f>(sales[[#This Row],[Profit]]/sales[[#This Row],[Sales]])*100</f>
        <v>48.920863309352526</v>
      </c>
      <c r="X3" s="1">
        <f>YEAR(sales[[#This Row],[order_date]])</f>
        <v>2017</v>
      </c>
    </row>
    <row r="4" spans="1:30" hidden="1" x14ac:dyDescent="0.25">
      <c r="A4" s="1" t="s">
        <v>97</v>
      </c>
      <c r="B4" s="15" t="s">
        <v>98</v>
      </c>
      <c r="C4" s="13" t="s">
        <v>99</v>
      </c>
      <c r="D4" s="1" t="s">
        <v>100</v>
      </c>
      <c r="E4" s="1" t="s">
        <v>79</v>
      </c>
      <c r="F4" s="1" t="s">
        <v>80</v>
      </c>
      <c r="G4" s="1" t="s">
        <v>101</v>
      </c>
      <c r="H4" s="1" t="s">
        <v>31</v>
      </c>
      <c r="I4" s="1">
        <v>47201</v>
      </c>
      <c r="J4" s="1" t="s">
        <v>102</v>
      </c>
      <c r="K4" s="1" t="s">
        <v>103</v>
      </c>
      <c r="L4" s="1" t="s">
        <v>19</v>
      </c>
      <c r="M4" s="1" t="s">
        <v>104</v>
      </c>
      <c r="N4" s="1" t="s">
        <v>105</v>
      </c>
      <c r="O4" s="3">
        <v>2.91</v>
      </c>
      <c r="P4" s="1">
        <v>1</v>
      </c>
      <c r="Q4" s="1">
        <v>0</v>
      </c>
      <c r="R4" s="2">
        <v>1.37</v>
      </c>
      <c r="S4" s="1" t="s">
        <v>106</v>
      </c>
      <c r="T4" s="1" t="s">
        <v>87</v>
      </c>
      <c r="U4" s="2">
        <v>1.5400001000000001</v>
      </c>
      <c r="V4" s="2">
        <v>2.91000008583068</v>
      </c>
      <c r="W4" s="11">
        <f>(sales[[#This Row],[Profit]]/sales[[#This Row],[Sales]])*100</f>
        <v>47.079037800687281</v>
      </c>
      <c r="X4" s="1" t="e">
        <f>YEAR(sales[[#This Row],[order_date]])</f>
        <v>#VALUE!</v>
      </c>
    </row>
    <row r="5" spans="1:30" hidden="1" x14ac:dyDescent="0.25">
      <c r="A5" s="1" t="s">
        <v>107</v>
      </c>
      <c r="B5" s="15" t="s">
        <v>108</v>
      </c>
      <c r="C5" s="13" t="s">
        <v>109</v>
      </c>
      <c r="D5" s="1" t="s">
        <v>78</v>
      </c>
      <c r="E5" s="1" t="s">
        <v>110</v>
      </c>
      <c r="F5" s="1" t="s">
        <v>80</v>
      </c>
      <c r="G5" s="1" t="s">
        <v>111</v>
      </c>
      <c r="H5" s="1" t="s">
        <v>40</v>
      </c>
      <c r="I5" s="1">
        <v>97301</v>
      </c>
      <c r="J5" s="1" t="s">
        <v>112</v>
      </c>
      <c r="K5" s="1" t="s">
        <v>113</v>
      </c>
      <c r="L5" s="1" t="s">
        <v>20</v>
      </c>
      <c r="M5" s="1" t="s">
        <v>84</v>
      </c>
      <c r="N5" s="1" t="s">
        <v>114</v>
      </c>
      <c r="O5" s="3">
        <v>2.2200000000000002</v>
      </c>
      <c r="P5" s="1">
        <v>1</v>
      </c>
      <c r="Q5" s="1">
        <v>0.2</v>
      </c>
      <c r="R5" s="2">
        <v>0.56000000000000005</v>
      </c>
      <c r="S5" s="1" t="s">
        <v>115</v>
      </c>
      <c r="T5" s="1" t="s">
        <v>87</v>
      </c>
      <c r="U5" s="2">
        <v>1.6600001</v>
      </c>
      <c r="V5" s="2">
        <v>2.7750000461004598</v>
      </c>
      <c r="W5" s="11">
        <f>(sales[[#This Row],[Profit]]/sales[[#This Row],[Sales]])*100</f>
        <v>25.225225225225223</v>
      </c>
      <c r="X5" s="1" t="e">
        <f>YEAR(sales[[#This Row],[order_date]])</f>
        <v>#VALUE!</v>
      </c>
    </row>
    <row r="6" spans="1:30" hidden="1" x14ac:dyDescent="0.25">
      <c r="A6" s="1" t="s">
        <v>116</v>
      </c>
      <c r="B6" s="15" t="s">
        <v>117</v>
      </c>
      <c r="C6" s="13" t="s">
        <v>118</v>
      </c>
      <c r="D6" s="1" t="s">
        <v>90</v>
      </c>
      <c r="E6" s="1" t="s">
        <v>79</v>
      </c>
      <c r="F6" s="1" t="s">
        <v>80</v>
      </c>
      <c r="G6" s="1" t="s">
        <v>119</v>
      </c>
      <c r="H6" s="1" t="s">
        <v>25</v>
      </c>
      <c r="I6" s="1">
        <v>85023</v>
      </c>
      <c r="J6" s="1" t="s">
        <v>112</v>
      </c>
      <c r="K6" s="1" t="s">
        <v>120</v>
      </c>
      <c r="L6" s="1" t="s">
        <v>20</v>
      </c>
      <c r="M6" s="1" t="s">
        <v>84</v>
      </c>
      <c r="N6" s="1" t="s">
        <v>121</v>
      </c>
      <c r="O6" s="3">
        <v>2.2999999999999998</v>
      </c>
      <c r="P6" s="1">
        <v>1</v>
      </c>
      <c r="Q6" s="1">
        <v>0.2</v>
      </c>
      <c r="R6" s="2">
        <v>0.26</v>
      </c>
      <c r="S6" s="1" t="s">
        <v>115</v>
      </c>
      <c r="T6" s="1" t="s">
        <v>87</v>
      </c>
      <c r="U6" s="2">
        <v>2.04</v>
      </c>
      <c r="V6" s="2">
        <v>2.8749999511055599</v>
      </c>
      <c r="W6" s="11">
        <f>(sales[[#This Row],[Profit]]/sales[[#This Row],[Sales]])*100</f>
        <v>11.304347826086957</v>
      </c>
      <c r="X6" s="1" t="e">
        <f>YEAR(sales[[#This Row],[order_date]])</f>
        <v>#VALUE!</v>
      </c>
    </row>
    <row r="7" spans="1:30" hidden="1" x14ac:dyDescent="0.25">
      <c r="A7" s="1" t="s">
        <v>122</v>
      </c>
      <c r="B7" s="15" t="s">
        <v>123</v>
      </c>
      <c r="C7" s="13" t="s">
        <v>124</v>
      </c>
      <c r="D7" s="1" t="s">
        <v>90</v>
      </c>
      <c r="E7" s="1" t="s">
        <v>79</v>
      </c>
      <c r="F7" s="1" t="s">
        <v>80</v>
      </c>
      <c r="G7" s="1" t="s">
        <v>125</v>
      </c>
      <c r="H7" s="1" t="s">
        <v>26</v>
      </c>
      <c r="I7" s="1">
        <v>95661</v>
      </c>
      <c r="J7" s="1" t="s">
        <v>112</v>
      </c>
      <c r="K7" s="1" t="s">
        <v>126</v>
      </c>
      <c r="L7" s="1" t="s">
        <v>20</v>
      </c>
      <c r="M7" s="1" t="s">
        <v>127</v>
      </c>
      <c r="N7" s="1" t="s">
        <v>128</v>
      </c>
      <c r="O7" s="3">
        <v>4.0199999999999996</v>
      </c>
      <c r="P7" s="1">
        <v>2</v>
      </c>
      <c r="Q7" s="1">
        <v>0</v>
      </c>
      <c r="R7" s="2">
        <v>1.97</v>
      </c>
      <c r="S7" s="1" t="s">
        <v>115</v>
      </c>
      <c r="T7" s="1" t="s">
        <v>87</v>
      </c>
      <c r="U7" s="2">
        <v>2.0499999999999998</v>
      </c>
      <c r="V7" s="2">
        <v>2.0099999904632502</v>
      </c>
      <c r="W7" s="11">
        <f>(sales[[#This Row],[Profit]]/sales[[#This Row],[Sales]])*100</f>
        <v>49.004975124378113</v>
      </c>
      <c r="X7" s="1" t="e">
        <f>YEAR(sales[[#This Row],[order_date]])</f>
        <v>#VALUE!</v>
      </c>
    </row>
    <row r="8" spans="1:30" x14ac:dyDescent="0.25">
      <c r="A8" s="1" t="s">
        <v>129</v>
      </c>
      <c r="B8" s="15">
        <v>41706</v>
      </c>
      <c r="C8" s="13">
        <v>41767</v>
      </c>
      <c r="D8" s="1" t="s">
        <v>78</v>
      </c>
      <c r="E8" s="1" t="s">
        <v>79</v>
      </c>
      <c r="F8" s="1" t="s">
        <v>80</v>
      </c>
      <c r="G8" s="1" t="s">
        <v>130</v>
      </c>
      <c r="H8" s="1" t="s">
        <v>27</v>
      </c>
      <c r="I8" s="1">
        <v>80219</v>
      </c>
      <c r="J8" s="1" t="s">
        <v>112</v>
      </c>
      <c r="K8" s="1" t="s">
        <v>131</v>
      </c>
      <c r="L8" s="1" t="s">
        <v>20</v>
      </c>
      <c r="M8" s="1" t="s">
        <v>132</v>
      </c>
      <c r="N8" s="1" t="s">
        <v>133</v>
      </c>
      <c r="O8" s="3">
        <v>2.6</v>
      </c>
      <c r="P8" s="1">
        <v>1</v>
      </c>
      <c r="Q8" s="1">
        <v>0.2</v>
      </c>
      <c r="R8" s="2">
        <v>0.28999999999999998</v>
      </c>
      <c r="S8" s="1" t="s">
        <v>115</v>
      </c>
      <c r="T8" s="1" t="s">
        <v>87</v>
      </c>
      <c r="U8" s="2">
        <v>2.31</v>
      </c>
      <c r="V8" s="2">
        <v>3.2499998928978999</v>
      </c>
      <c r="W8" s="11">
        <f>(sales[[#This Row],[Profit]]/sales[[#This Row],[Sales]])*100</f>
        <v>11.153846153846153</v>
      </c>
      <c r="X8" s="1">
        <f>YEAR(sales[[#This Row],[order_date]])</f>
        <v>2014</v>
      </c>
    </row>
    <row r="9" spans="1:30" hidden="1" x14ac:dyDescent="0.25">
      <c r="A9" s="1" t="s">
        <v>134</v>
      </c>
      <c r="B9" s="15" t="s">
        <v>135</v>
      </c>
      <c r="C9" s="13" t="s">
        <v>136</v>
      </c>
      <c r="D9" s="1" t="s">
        <v>78</v>
      </c>
      <c r="E9" s="1" t="s">
        <v>110</v>
      </c>
      <c r="F9" s="1" t="s">
        <v>80</v>
      </c>
      <c r="G9" s="1" t="s">
        <v>137</v>
      </c>
      <c r="H9" s="1" t="s">
        <v>26</v>
      </c>
      <c r="I9" s="1">
        <v>94110</v>
      </c>
      <c r="J9" s="1" t="s">
        <v>112</v>
      </c>
      <c r="K9" s="1" t="s">
        <v>138</v>
      </c>
      <c r="L9" s="1" t="s">
        <v>20</v>
      </c>
      <c r="M9" s="1" t="s">
        <v>139</v>
      </c>
      <c r="N9" s="1" t="s">
        <v>140</v>
      </c>
      <c r="O9" s="3">
        <v>4.28</v>
      </c>
      <c r="P9" s="1">
        <v>1</v>
      </c>
      <c r="Q9" s="1">
        <v>0</v>
      </c>
      <c r="R9" s="2">
        <v>1.93</v>
      </c>
      <c r="S9" s="1" t="s">
        <v>115</v>
      </c>
      <c r="T9" s="1" t="s">
        <v>87</v>
      </c>
      <c r="U9" s="2">
        <v>2.3500003999999999</v>
      </c>
      <c r="V9" s="2">
        <v>4.2800002098083496</v>
      </c>
      <c r="W9" s="11">
        <f>(sales[[#This Row],[Profit]]/sales[[#This Row],[Sales]])*100</f>
        <v>45.09345794392523</v>
      </c>
      <c r="X9" s="1" t="e">
        <f>YEAR(sales[[#This Row],[order_date]])</f>
        <v>#VALUE!</v>
      </c>
    </row>
    <row r="10" spans="1:30" hidden="1" x14ac:dyDescent="0.25">
      <c r="A10" s="1" t="s">
        <v>141</v>
      </c>
      <c r="B10" s="15" t="s">
        <v>142</v>
      </c>
      <c r="C10" s="13">
        <v>42471</v>
      </c>
      <c r="D10" s="1" t="s">
        <v>90</v>
      </c>
      <c r="E10" s="1" t="s">
        <v>79</v>
      </c>
      <c r="F10" s="1" t="s">
        <v>80</v>
      </c>
      <c r="G10" s="1" t="s">
        <v>143</v>
      </c>
      <c r="H10" s="1" t="s">
        <v>26</v>
      </c>
      <c r="I10" s="1">
        <v>93405</v>
      </c>
      <c r="J10" s="1" t="s">
        <v>112</v>
      </c>
      <c r="K10" s="1" t="s">
        <v>144</v>
      </c>
      <c r="L10" s="1" t="s">
        <v>20</v>
      </c>
      <c r="M10" s="1" t="s">
        <v>127</v>
      </c>
      <c r="N10" s="1" t="s">
        <v>145</v>
      </c>
      <c r="O10" s="3">
        <v>3.62</v>
      </c>
      <c r="P10" s="1">
        <v>2</v>
      </c>
      <c r="Q10" s="1">
        <v>0</v>
      </c>
      <c r="R10" s="2">
        <v>1.19</v>
      </c>
      <c r="S10" s="1" t="s">
        <v>115</v>
      </c>
      <c r="T10" s="1" t="s">
        <v>87</v>
      </c>
      <c r="U10" s="2">
        <v>2.4299998</v>
      </c>
      <c r="V10" s="2">
        <v>1.8099999427795399</v>
      </c>
      <c r="W10" s="11">
        <f>(sales[[#This Row],[Profit]]/sales[[#This Row],[Sales]])*100</f>
        <v>32.872928176795583</v>
      </c>
      <c r="X10" s="1" t="e">
        <f>YEAR(sales[[#This Row],[order_date]])</f>
        <v>#VALUE!</v>
      </c>
      <c r="AB10" s="17"/>
      <c r="AC10" s="18"/>
      <c r="AD10" s="19"/>
    </row>
    <row r="11" spans="1:30" hidden="1" x14ac:dyDescent="0.25">
      <c r="A11" s="1" t="s">
        <v>146</v>
      </c>
      <c r="B11" s="15" t="s">
        <v>147</v>
      </c>
      <c r="C11" s="13" t="s">
        <v>148</v>
      </c>
      <c r="D11" s="1" t="s">
        <v>90</v>
      </c>
      <c r="E11" s="1" t="s">
        <v>79</v>
      </c>
      <c r="F11" s="1" t="s">
        <v>80</v>
      </c>
      <c r="G11" s="1" t="s">
        <v>149</v>
      </c>
      <c r="H11" s="1" t="s">
        <v>30</v>
      </c>
      <c r="I11" s="1">
        <v>60610</v>
      </c>
      <c r="J11" s="1" t="s">
        <v>102</v>
      </c>
      <c r="K11" s="1" t="s">
        <v>144</v>
      </c>
      <c r="L11" s="1" t="s">
        <v>20</v>
      </c>
      <c r="M11" s="1" t="s">
        <v>127</v>
      </c>
      <c r="N11" s="1" t="s">
        <v>145</v>
      </c>
      <c r="O11" s="3">
        <v>2.9</v>
      </c>
      <c r="P11" s="1">
        <v>2</v>
      </c>
      <c r="Q11" s="1">
        <v>0.2</v>
      </c>
      <c r="R11" s="2">
        <v>0.47</v>
      </c>
      <c r="S11" s="1" t="s">
        <v>106</v>
      </c>
      <c r="T11" s="1" t="s">
        <v>87</v>
      </c>
      <c r="U11" s="2">
        <v>2.4300000000000002</v>
      </c>
      <c r="V11" s="2">
        <v>1.8125000663567301</v>
      </c>
      <c r="W11" s="11">
        <f>(sales[[#This Row],[Profit]]/sales[[#This Row],[Sales]])*100</f>
        <v>16.206896551724135</v>
      </c>
      <c r="X11" s="1" t="e">
        <f>YEAR(sales[[#This Row],[order_date]])</f>
        <v>#VALUE!</v>
      </c>
      <c r="AB11" s="20"/>
      <c r="AC11" s="6"/>
      <c r="AD11" s="21"/>
    </row>
    <row r="12" spans="1:30" hidden="1" x14ac:dyDescent="0.25">
      <c r="A12" s="1" t="s">
        <v>150</v>
      </c>
      <c r="B12" s="15" t="s">
        <v>151</v>
      </c>
      <c r="C12" s="13" t="s">
        <v>108</v>
      </c>
      <c r="D12" s="1" t="s">
        <v>90</v>
      </c>
      <c r="E12" s="1" t="s">
        <v>79</v>
      </c>
      <c r="F12" s="1" t="s">
        <v>80</v>
      </c>
      <c r="G12" s="1" t="s">
        <v>152</v>
      </c>
      <c r="H12" s="1" t="s">
        <v>36</v>
      </c>
      <c r="I12" s="1">
        <v>10035</v>
      </c>
      <c r="J12" s="1" t="s">
        <v>82</v>
      </c>
      <c r="K12" s="1" t="s">
        <v>153</v>
      </c>
      <c r="L12" s="1" t="s">
        <v>20</v>
      </c>
      <c r="M12" s="1" t="s">
        <v>127</v>
      </c>
      <c r="N12" s="1" t="s">
        <v>154</v>
      </c>
      <c r="O12" s="3">
        <v>4.3600000000000003</v>
      </c>
      <c r="P12" s="1">
        <v>2</v>
      </c>
      <c r="Q12" s="1">
        <v>0</v>
      </c>
      <c r="R12" s="2">
        <v>1.79</v>
      </c>
      <c r="S12" s="1" t="s">
        <v>86</v>
      </c>
      <c r="T12" s="1" t="s">
        <v>87</v>
      </c>
      <c r="U12" s="2">
        <v>2.5700002</v>
      </c>
      <c r="V12" s="2">
        <v>2.1800000667571999</v>
      </c>
      <c r="W12" s="11">
        <f>(sales[[#This Row],[Profit]]/sales[[#This Row],[Sales]])*100</f>
        <v>41.055045871559628</v>
      </c>
      <c r="X12" s="1" t="e">
        <f>YEAR(sales[[#This Row],[order_date]])</f>
        <v>#VALUE!</v>
      </c>
      <c r="AB12" s="20"/>
      <c r="AC12" s="6"/>
      <c r="AD12" s="21"/>
    </row>
    <row r="13" spans="1:30" x14ac:dyDescent="0.25">
      <c r="A13" s="1" t="s">
        <v>155</v>
      </c>
      <c r="B13" s="15">
        <v>42499</v>
      </c>
      <c r="C13" s="13">
        <v>42530</v>
      </c>
      <c r="D13" s="1" t="s">
        <v>78</v>
      </c>
      <c r="E13" s="1" t="s">
        <v>79</v>
      </c>
      <c r="F13" s="1" t="s">
        <v>80</v>
      </c>
      <c r="G13" s="1" t="s">
        <v>156</v>
      </c>
      <c r="H13" s="1" t="s">
        <v>26</v>
      </c>
      <c r="I13" s="1">
        <v>90278</v>
      </c>
      <c r="J13" s="1" t="s">
        <v>112</v>
      </c>
      <c r="K13" s="1" t="s">
        <v>153</v>
      </c>
      <c r="L13" s="1" t="s">
        <v>20</v>
      </c>
      <c r="M13" s="1" t="s">
        <v>127</v>
      </c>
      <c r="N13" s="1" t="s">
        <v>154</v>
      </c>
      <c r="O13" s="3">
        <v>4.3600000000000003</v>
      </c>
      <c r="P13" s="1">
        <v>2</v>
      </c>
      <c r="Q13" s="1">
        <v>0</v>
      </c>
      <c r="R13" s="2">
        <v>1.79</v>
      </c>
      <c r="S13" s="1" t="s">
        <v>115</v>
      </c>
      <c r="T13" s="1" t="s">
        <v>87</v>
      </c>
      <c r="U13" s="2">
        <v>2.5700002</v>
      </c>
      <c r="V13" s="2">
        <v>2.1800000667571999</v>
      </c>
      <c r="W13" s="11">
        <f>(sales[[#This Row],[Profit]]/sales[[#This Row],[Sales]])*100</f>
        <v>41.055045871559628</v>
      </c>
      <c r="X13" s="1">
        <f>YEAR(sales[[#This Row],[order_date]])</f>
        <v>2016</v>
      </c>
      <c r="AB13" s="20"/>
      <c r="AC13" s="6"/>
      <c r="AD13" s="21"/>
    </row>
    <row r="14" spans="1:30" x14ac:dyDescent="0.25">
      <c r="A14" s="1" t="s">
        <v>157</v>
      </c>
      <c r="B14" s="15">
        <v>42800</v>
      </c>
      <c r="C14" s="13">
        <v>42922</v>
      </c>
      <c r="D14" s="1" t="s">
        <v>90</v>
      </c>
      <c r="E14" s="1" t="s">
        <v>158</v>
      </c>
      <c r="F14" s="1" t="s">
        <v>80</v>
      </c>
      <c r="G14" s="1" t="s">
        <v>159</v>
      </c>
      <c r="H14" s="1" t="s">
        <v>26</v>
      </c>
      <c r="I14" s="1">
        <v>90036</v>
      </c>
      <c r="J14" s="1" t="s">
        <v>112</v>
      </c>
      <c r="K14" s="1" t="s">
        <v>160</v>
      </c>
      <c r="L14" s="1" t="s">
        <v>20</v>
      </c>
      <c r="M14" s="1" t="s">
        <v>94</v>
      </c>
      <c r="N14" s="1" t="s">
        <v>161</v>
      </c>
      <c r="O14" s="3">
        <v>3.91</v>
      </c>
      <c r="P14" s="1">
        <v>1</v>
      </c>
      <c r="Q14" s="1">
        <v>0.2</v>
      </c>
      <c r="R14" s="2">
        <v>1.27</v>
      </c>
      <c r="S14" s="1" t="s">
        <v>115</v>
      </c>
      <c r="T14" s="1" t="s">
        <v>87</v>
      </c>
      <c r="U14" s="2">
        <v>2.64</v>
      </c>
      <c r="V14" s="2">
        <v>4.88750012549571</v>
      </c>
      <c r="W14" s="11">
        <f>(sales[[#This Row],[Profit]]/sales[[#This Row],[Sales]])*100</f>
        <v>32.48081841432225</v>
      </c>
      <c r="X14" s="1">
        <f>YEAR(sales[[#This Row],[order_date]])</f>
        <v>2017</v>
      </c>
      <c r="Y14" s="1"/>
      <c r="AB14" s="20"/>
      <c r="AC14" s="6"/>
      <c r="AD14" s="21"/>
    </row>
    <row r="15" spans="1:30" hidden="1" x14ac:dyDescent="0.25">
      <c r="A15" s="1" t="s">
        <v>162</v>
      </c>
      <c r="B15" s="15" t="s">
        <v>163</v>
      </c>
      <c r="C15" s="13" t="s">
        <v>164</v>
      </c>
      <c r="D15" s="1" t="s">
        <v>90</v>
      </c>
      <c r="E15" s="1" t="s">
        <v>158</v>
      </c>
      <c r="F15" s="1" t="s">
        <v>80</v>
      </c>
      <c r="G15" s="1" t="s">
        <v>165</v>
      </c>
      <c r="H15" s="1" t="s">
        <v>32</v>
      </c>
      <c r="I15" s="1">
        <v>21044</v>
      </c>
      <c r="J15" s="1" t="s">
        <v>82</v>
      </c>
      <c r="K15" s="1" t="s">
        <v>166</v>
      </c>
      <c r="L15" s="1" t="s">
        <v>20</v>
      </c>
      <c r="M15" s="1" t="s">
        <v>94</v>
      </c>
      <c r="N15" s="1" t="s">
        <v>167</v>
      </c>
      <c r="O15" s="3">
        <v>5.4</v>
      </c>
      <c r="P15" s="1">
        <v>3</v>
      </c>
      <c r="Q15" s="1">
        <v>0</v>
      </c>
      <c r="R15" s="2">
        <v>2.59</v>
      </c>
      <c r="S15" s="1" t="s">
        <v>86</v>
      </c>
      <c r="T15" s="1" t="s">
        <v>87</v>
      </c>
      <c r="U15" s="2">
        <v>2.8100002000000002</v>
      </c>
      <c r="V15" s="2">
        <v>1.80000003178914</v>
      </c>
      <c r="W15" s="11">
        <f>(sales[[#This Row],[Profit]]/sales[[#This Row],[Sales]])*100</f>
        <v>47.962962962962955</v>
      </c>
      <c r="X15" s="1" t="e">
        <f>YEAR(sales[[#This Row],[order_date]])</f>
        <v>#VALUE!</v>
      </c>
      <c r="AB15" s="20"/>
      <c r="AC15" s="6"/>
      <c r="AD15" s="21"/>
    </row>
    <row r="16" spans="1:30" hidden="1" x14ac:dyDescent="0.25">
      <c r="A16" s="1" t="s">
        <v>168</v>
      </c>
      <c r="B16" s="15" t="s">
        <v>169</v>
      </c>
      <c r="C16" s="13" t="s">
        <v>170</v>
      </c>
      <c r="D16" s="1" t="s">
        <v>100</v>
      </c>
      <c r="E16" s="1" t="s">
        <v>110</v>
      </c>
      <c r="F16" s="1" t="s">
        <v>80</v>
      </c>
      <c r="G16" s="1" t="s">
        <v>171</v>
      </c>
      <c r="H16" s="1" t="s">
        <v>38</v>
      </c>
      <c r="I16" s="1">
        <v>44107</v>
      </c>
      <c r="J16" s="1" t="s">
        <v>82</v>
      </c>
      <c r="K16" s="1" t="s">
        <v>172</v>
      </c>
      <c r="L16" s="1" t="s">
        <v>20</v>
      </c>
      <c r="M16" s="1" t="s">
        <v>84</v>
      </c>
      <c r="N16" s="1" t="s">
        <v>173</v>
      </c>
      <c r="O16" s="3">
        <v>3.91</v>
      </c>
      <c r="P16" s="1">
        <v>1</v>
      </c>
      <c r="Q16" s="1">
        <v>0.2</v>
      </c>
      <c r="R16" s="2">
        <v>1.03</v>
      </c>
      <c r="S16" s="1" t="s">
        <v>86</v>
      </c>
      <c r="T16" s="1" t="s">
        <v>87</v>
      </c>
      <c r="U16" s="2">
        <v>2.88</v>
      </c>
      <c r="V16" s="2">
        <v>4.88750012549571</v>
      </c>
      <c r="W16" s="11">
        <f>(sales[[#This Row],[Profit]]/sales[[#This Row],[Sales]])*100</f>
        <v>26.342710997442452</v>
      </c>
      <c r="X16" s="1" t="e">
        <f>YEAR(sales[[#This Row],[order_date]])</f>
        <v>#VALUE!</v>
      </c>
      <c r="AB16" s="20"/>
      <c r="AC16" s="6"/>
      <c r="AD16" s="21"/>
    </row>
    <row r="17" spans="1:30" hidden="1" x14ac:dyDescent="0.25">
      <c r="A17" s="1" t="s">
        <v>174</v>
      </c>
      <c r="B17" s="15" t="s">
        <v>175</v>
      </c>
      <c r="C17" s="13">
        <v>42804</v>
      </c>
      <c r="D17" s="1" t="s">
        <v>78</v>
      </c>
      <c r="E17" s="1" t="s">
        <v>158</v>
      </c>
      <c r="F17" s="1" t="s">
        <v>80</v>
      </c>
      <c r="G17" s="1" t="s">
        <v>176</v>
      </c>
      <c r="H17" s="1" t="s">
        <v>45</v>
      </c>
      <c r="I17" s="1">
        <v>98103</v>
      </c>
      <c r="J17" s="1" t="s">
        <v>112</v>
      </c>
      <c r="K17" s="1" t="s">
        <v>177</v>
      </c>
      <c r="L17" s="1" t="s">
        <v>20</v>
      </c>
      <c r="M17" s="1" t="s">
        <v>132</v>
      </c>
      <c r="N17" s="1" t="s">
        <v>178</v>
      </c>
      <c r="O17" s="3">
        <v>3.89</v>
      </c>
      <c r="P17" s="1">
        <v>1</v>
      </c>
      <c r="Q17" s="1">
        <v>0</v>
      </c>
      <c r="R17" s="2">
        <v>1.01</v>
      </c>
      <c r="S17" s="1" t="s">
        <v>115</v>
      </c>
      <c r="T17" s="1" t="s">
        <v>87</v>
      </c>
      <c r="U17" s="2">
        <v>2.88</v>
      </c>
      <c r="V17" s="2">
        <v>3.8900001049041699</v>
      </c>
      <c r="W17" s="11">
        <f>(sales[[#This Row],[Profit]]/sales[[#This Row],[Sales]])*100</f>
        <v>25.96401028277635</v>
      </c>
      <c r="X17" s="1" t="e">
        <f>YEAR(sales[[#This Row],[order_date]])</f>
        <v>#VALUE!</v>
      </c>
      <c r="AB17" s="20"/>
      <c r="AC17" s="6"/>
      <c r="AD17" s="21"/>
    </row>
    <row r="18" spans="1:30" hidden="1" x14ac:dyDescent="0.25">
      <c r="A18" s="1" t="s">
        <v>179</v>
      </c>
      <c r="B18" s="15" t="s">
        <v>180</v>
      </c>
      <c r="C18" s="13" t="s">
        <v>180</v>
      </c>
      <c r="D18" s="1" t="s">
        <v>181</v>
      </c>
      <c r="E18" s="1" t="s">
        <v>79</v>
      </c>
      <c r="F18" s="1" t="s">
        <v>80</v>
      </c>
      <c r="G18" s="1" t="s">
        <v>176</v>
      </c>
      <c r="H18" s="1" t="s">
        <v>45</v>
      </c>
      <c r="I18" s="1">
        <v>98103</v>
      </c>
      <c r="J18" s="1" t="s">
        <v>112</v>
      </c>
      <c r="K18" s="1" t="s">
        <v>182</v>
      </c>
      <c r="L18" s="1" t="s">
        <v>20</v>
      </c>
      <c r="M18" s="1" t="s">
        <v>127</v>
      </c>
      <c r="N18" s="1" t="s">
        <v>183</v>
      </c>
      <c r="O18" s="3">
        <v>5.7</v>
      </c>
      <c r="P18" s="1">
        <v>5</v>
      </c>
      <c r="Q18" s="1">
        <v>0</v>
      </c>
      <c r="R18" s="2">
        <v>2.68</v>
      </c>
      <c r="S18" s="1" t="s">
        <v>115</v>
      </c>
      <c r="T18" s="1" t="s">
        <v>87</v>
      </c>
      <c r="U18" s="2">
        <v>3.0199997000000001</v>
      </c>
      <c r="V18" s="2">
        <v>1.1399999618530201</v>
      </c>
      <c r="W18" s="11">
        <f>(sales[[#This Row],[Profit]]/sales[[#This Row],[Sales]])*100</f>
        <v>47.017543859649123</v>
      </c>
      <c r="X18" s="1" t="e">
        <f>YEAR(sales[[#This Row],[order_date]])</f>
        <v>#VALUE!</v>
      </c>
      <c r="AB18" s="20"/>
      <c r="AC18" s="6"/>
      <c r="AD18" s="21"/>
    </row>
    <row r="19" spans="1:30" hidden="1" x14ac:dyDescent="0.25">
      <c r="A19" s="1" t="s">
        <v>184</v>
      </c>
      <c r="B19" s="15" t="s">
        <v>185</v>
      </c>
      <c r="C19" s="13" t="s">
        <v>185</v>
      </c>
      <c r="D19" s="1" t="s">
        <v>181</v>
      </c>
      <c r="E19" s="1" t="s">
        <v>158</v>
      </c>
      <c r="F19" s="1" t="s">
        <v>80</v>
      </c>
      <c r="G19" s="1" t="s">
        <v>186</v>
      </c>
      <c r="H19" s="1" t="s">
        <v>187</v>
      </c>
      <c r="I19" s="1">
        <v>53209</v>
      </c>
      <c r="J19" s="1" t="s">
        <v>102</v>
      </c>
      <c r="K19" s="1" t="s">
        <v>103</v>
      </c>
      <c r="L19" s="1" t="s">
        <v>19</v>
      </c>
      <c r="M19" s="1" t="s">
        <v>104</v>
      </c>
      <c r="N19" s="1" t="s">
        <v>105</v>
      </c>
      <c r="O19" s="3">
        <v>5.82</v>
      </c>
      <c r="P19" s="1">
        <v>2</v>
      </c>
      <c r="Q19" s="1">
        <v>0</v>
      </c>
      <c r="R19" s="2">
        <v>2.74</v>
      </c>
      <c r="S19" s="1" t="s">
        <v>106</v>
      </c>
      <c r="T19" s="1" t="s">
        <v>87</v>
      </c>
      <c r="U19" s="2">
        <v>3.0800002000000002</v>
      </c>
      <c r="V19" s="2">
        <v>2.91000008583068</v>
      </c>
      <c r="W19" s="11">
        <f>(sales[[#This Row],[Profit]]/sales[[#This Row],[Sales]])*100</f>
        <v>47.079037800687281</v>
      </c>
      <c r="X19" s="1" t="e">
        <f>YEAR(sales[[#This Row],[order_date]])</f>
        <v>#VALUE!</v>
      </c>
      <c r="AB19" s="20"/>
      <c r="AC19" s="6"/>
      <c r="AD19" s="21"/>
    </row>
    <row r="20" spans="1:30" hidden="1" x14ac:dyDescent="0.25">
      <c r="A20" s="1" t="s">
        <v>188</v>
      </c>
      <c r="B20" s="15">
        <v>42987</v>
      </c>
      <c r="C20" s="13" t="s">
        <v>189</v>
      </c>
      <c r="D20" s="1" t="s">
        <v>90</v>
      </c>
      <c r="E20" s="1" t="s">
        <v>158</v>
      </c>
      <c r="F20" s="1" t="s">
        <v>80</v>
      </c>
      <c r="G20" s="1" t="s">
        <v>190</v>
      </c>
      <c r="H20" s="1" t="s">
        <v>41</v>
      </c>
      <c r="I20" s="1">
        <v>19134</v>
      </c>
      <c r="J20" s="1" t="s">
        <v>82</v>
      </c>
      <c r="K20" s="1" t="s">
        <v>191</v>
      </c>
      <c r="L20" s="1" t="s">
        <v>20</v>
      </c>
      <c r="M20" s="1" t="s">
        <v>84</v>
      </c>
      <c r="N20" s="1" t="s">
        <v>192</v>
      </c>
      <c r="O20" s="3">
        <v>4.67</v>
      </c>
      <c r="P20" s="1">
        <v>1</v>
      </c>
      <c r="Q20" s="1">
        <v>0.2</v>
      </c>
      <c r="R20" s="2">
        <v>1.58</v>
      </c>
      <c r="S20" s="1" t="s">
        <v>86</v>
      </c>
      <c r="T20" s="1" t="s">
        <v>87</v>
      </c>
      <c r="U20" s="2">
        <v>3.0900002</v>
      </c>
      <c r="V20" s="2">
        <v>5.8375001171138097</v>
      </c>
      <c r="W20" s="11">
        <f>(sales[[#This Row],[Profit]]/sales[[#This Row],[Sales]])*100</f>
        <v>33.832976445396149</v>
      </c>
      <c r="X20" s="1">
        <f>YEAR(sales[[#This Row],[order_date]])</f>
        <v>2017</v>
      </c>
      <c r="AB20" s="20"/>
      <c r="AC20" s="6"/>
      <c r="AD20" s="21"/>
    </row>
    <row r="21" spans="1:30" x14ac:dyDescent="0.25">
      <c r="A21" s="1" t="s">
        <v>193</v>
      </c>
      <c r="B21" s="15">
        <v>42133</v>
      </c>
      <c r="C21" s="13">
        <v>42286</v>
      </c>
      <c r="D21" s="1" t="s">
        <v>90</v>
      </c>
      <c r="E21" s="1" t="s">
        <v>158</v>
      </c>
      <c r="F21" s="1" t="s">
        <v>80</v>
      </c>
      <c r="G21" s="1" t="s">
        <v>194</v>
      </c>
      <c r="H21" s="1" t="s">
        <v>195</v>
      </c>
      <c r="I21" s="1">
        <v>55901</v>
      </c>
      <c r="J21" s="1" t="s">
        <v>102</v>
      </c>
      <c r="K21" s="1" t="s">
        <v>196</v>
      </c>
      <c r="L21" s="1" t="s">
        <v>19</v>
      </c>
      <c r="M21" s="1" t="s">
        <v>104</v>
      </c>
      <c r="N21" s="1" t="s">
        <v>197</v>
      </c>
      <c r="O21" s="3">
        <v>6.16</v>
      </c>
      <c r="P21" s="1">
        <v>2</v>
      </c>
      <c r="Q21" s="1">
        <v>0</v>
      </c>
      <c r="R21" s="2">
        <v>2.96</v>
      </c>
      <c r="S21" s="1" t="s">
        <v>106</v>
      </c>
      <c r="T21" s="1" t="s">
        <v>87</v>
      </c>
      <c r="U21" s="2">
        <v>3.1999998000000001</v>
      </c>
      <c r="V21" s="2">
        <v>3.0799999237060498</v>
      </c>
      <c r="W21" s="11">
        <f>(sales[[#This Row],[Profit]]/sales[[#This Row],[Sales]])*100</f>
        <v>48.051948051948052</v>
      </c>
      <c r="X21" s="1">
        <f>YEAR(sales[[#This Row],[order_date]])</f>
        <v>2015</v>
      </c>
      <c r="AB21" s="20"/>
      <c r="AC21" s="6"/>
      <c r="AD21" s="21"/>
    </row>
    <row r="22" spans="1:30" hidden="1" x14ac:dyDescent="0.25">
      <c r="A22" s="1" t="s">
        <v>116</v>
      </c>
      <c r="B22" s="15" t="s">
        <v>117</v>
      </c>
      <c r="C22" s="13" t="s">
        <v>118</v>
      </c>
      <c r="D22" s="1" t="s">
        <v>90</v>
      </c>
      <c r="E22" s="1" t="s">
        <v>79</v>
      </c>
      <c r="F22" s="1" t="s">
        <v>80</v>
      </c>
      <c r="G22" s="1" t="s">
        <v>119</v>
      </c>
      <c r="H22" s="1" t="s">
        <v>25</v>
      </c>
      <c r="I22" s="1">
        <v>85023</v>
      </c>
      <c r="J22" s="1" t="s">
        <v>112</v>
      </c>
      <c r="K22" s="1" t="s">
        <v>198</v>
      </c>
      <c r="L22" s="1" t="s">
        <v>20</v>
      </c>
      <c r="M22" s="1" t="s">
        <v>199</v>
      </c>
      <c r="N22" s="1" t="s">
        <v>200</v>
      </c>
      <c r="O22" s="3">
        <v>5.04</v>
      </c>
      <c r="P22" s="1">
        <v>2</v>
      </c>
      <c r="Q22" s="1">
        <v>0.2</v>
      </c>
      <c r="R22" s="2">
        <v>1.76</v>
      </c>
      <c r="S22" s="1" t="s">
        <v>115</v>
      </c>
      <c r="T22" s="1" t="s">
        <v>87</v>
      </c>
      <c r="U22" s="2">
        <v>3.28</v>
      </c>
      <c r="V22" s="2">
        <v>3.1499999878927998</v>
      </c>
      <c r="W22" s="11">
        <f>(sales[[#This Row],[Profit]]/sales[[#This Row],[Sales]])*100</f>
        <v>34.920634920634917</v>
      </c>
      <c r="X22" s="1" t="e">
        <f>YEAR(sales[[#This Row],[order_date]])</f>
        <v>#VALUE!</v>
      </c>
      <c r="AB22" s="20"/>
      <c r="AC22" s="6"/>
      <c r="AD22" s="21"/>
    </row>
    <row r="23" spans="1:30" x14ac:dyDescent="0.25">
      <c r="A23" s="1" t="s">
        <v>201</v>
      </c>
      <c r="B23" s="15">
        <v>42156</v>
      </c>
      <c r="C23" s="13">
        <v>42339</v>
      </c>
      <c r="D23" s="1" t="s">
        <v>90</v>
      </c>
      <c r="E23" s="1" t="s">
        <v>158</v>
      </c>
      <c r="F23" s="1" t="s">
        <v>80</v>
      </c>
      <c r="G23" s="1" t="s">
        <v>202</v>
      </c>
      <c r="H23" s="1" t="s">
        <v>27</v>
      </c>
      <c r="I23" s="1">
        <v>80906</v>
      </c>
      <c r="J23" s="1" t="s">
        <v>112</v>
      </c>
      <c r="K23" s="1" t="s">
        <v>203</v>
      </c>
      <c r="L23" s="1" t="s">
        <v>20</v>
      </c>
      <c r="M23" s="1" t="s">
        <v>94</v>
      </c>
      <c r="N23" s="1" t="s">
        <v>204</v>
      </c>
      <c r="O23" s="3">
        <v>1.94</v>
      </c>
      <c r="P23" s="1">
        <v>2</v>
      </c>
      <c r="Q23" s="1">
        <v>0.7</v>
      </c>
      <c r="R23" s="2">
        <v>-1.36</v>
      </c>
      <c r="S23" s="1" t="s">
        <v>115</v>
      </c>
      <c r="T23" s="1" t="s">
        <v>87</v>
      </c>
      <c r="U23" s="2">
        <v>3.3000001999999999</v>
      </c>
      <c r="V23" s="2">
        <v>3.2333333002196398</v>
      </c>
      <c r="W23" s="11">
        <v>70</v>
      </c>
      <c r="X23" s="1">
        <f>YEAR(sales[[#This Row],[order_date]])</f>
        <v>2015</v>
      </c>
      <c r="AB23" s="20"/>
      <c r="AC23" s="6"/>
      <c r="AD23" s="21"/>
    </row>
    <row r="24" spans="1:30" hidden="1" x14ac:dyDescent="0.25">
      <c r="A24" s="1" t="s">
        <v>205</v>
      </c>
      <c r="B24" s="15" t="s">
        <v>206</v>
      </c>
      <c r="C24" s="13" t="s">
        <v>207</v>
      </c>
      <c r="D24" s="1" t="s">
        <v>90</v>
      </c>
      <c r="E24" s="1" t="s">
        <v>158</v>
      </c>
      <c r="F24" s="1" t="s">
        <v>80</v>
      </c>
      <c r="G24" s="1" t="s">
        <v>130</v>
      </c>
      <c r="H24" s="1" t="s">
        <v>27</v>
      </c>
      <c r="I24" s="1">
        <v>80219</v>
      </c>
      <c r="J24" s="1" t="s">
        <v>112</v>
      </c>
      <c r="K24" s="1" t="s">
        <v>208</v>
      </c>
      <c r="L24" s="1" t="s">
        <v>20</v>
      </c>
      <c r="M24" s="1" t="s">
        <v>94</v>
      </c>
      <c r="N24" s="1" t="s">
        <v>209</v>
      </c>
      <c r="O24" s="3">
        <v>1.87</v>
      </c>
      <c r="P24" s="1">
        <v>3</v>
      </c>
      <c r="Q24" s="1">
        <v>0.7</v>
      </c>
      <c r="R24" s="2">
        <v>-1.44</v>
      </c>
      <c r="S24" s="1" t="s">
        <v>115</v>
      </c>
      <c r="T24" s="1" t="s">
        <v>87</v>
      </c>
      <c r="U24" s="2">
        <v>3.31</v>
      </c>
      <c r="V24" s="2">
        <v>2.0777777005125002</v>
      </c>
      <c r="W24" s="11">
        <f>(sales[[#This Row],[Profit]]/sales[[#This Row],[Sales]])*100</f>
        <v>-77.005347593582883</v>
      </c>
      <c r="X24" s="1" t="e">
        <f>YEAR(sales[[#This Row],[order_date]])</f>
        <v>#VALUE!</v>
      </c>
      <c r="AB24" s="20"/>
      <c r="AC24" s="6"/>
      <c r="AD24" s="21"/>
    </row>
    <row r="25" spans="1:30" hidden="1" x14ac:dyDescent="0.25">
      <c r="A25" s="1" t="s">
        <v>210</v>
      </c>
      <c r="B25" s="15" t="s">
        <v>211</v>
      </c>
      <c r="C25" s="13" t="s">
        <v>212</v>
      </c>
      <c r="D25" s="1" t="s">
        <v>100</v>
      </c>
      <c r="E25" s="1" t="s">
        <v>158</v>
      </c>
      <c r="F25" s="1" t="s">
        <v>80</v>
      </c>
      <c r="G25" s="1" t="s">
        <v>159</v>
      </c>
      <c r="H25" s="1" t="s">
        <v>26</v>
      </c>
      <c r="I25" s="1">
        <v>90045</v>
      </c>
      <c r="J25" s="1" t="s">
        <v>112</v>
      </c>
      <c r="K25" s="1" t="s">
        <v>213</v>
      </c>
      <c r="L25" s="1" t="s">
        <v>20</v>
      </c>
      <c r="M25" s="1" t="s">
        <v>139</v>
      </c>
      <c r="N25" s="1" t="s">
        <v>214</v>
      </c>
      <c r="O25" s="3">
        <v>6.48</v>
      </c>
      <c r="P25" s="1">
        <v>1</v>
      </c>
      <c r="Q25" s="1">
        <v>0</v>
      </c>
      <c r="R25" s="2">
        <v>3.11</v>
      </c>
      <c r="S25" s="1" t="s">
        <v>115</v>
      </c>
      <c r="T25" s="1" t="s">
        <v>87</v>
      </c>
      <c r="U25" s="2">
        <v>3.3700000999999999</v>
      </c>
      <c r="V25" s="2">
        <v>6.4800000190734801</v>
      </c>
      <c r="W25" s="11">
        <f>(sales[[#This Row],[Profit]]/sales[[#This Row],[Sales]])*100</f>
        <v>47.993827160493822</v>
      </c>
      <c r="X25" s="1" t="e">
        <f>YEAR(sales[[#This Row],[order_date]])</f>
        <v>#VALUE!</v>
      </c>
      <c r="AB25" s="20"/>
      <c r="AC25" s="6"/>
      <c r="AD25" s="21"/>
    </row>
    <row r="26" spans="1:30" hidden="1" x14ac:dyDescent="0.25">
      <c r="A26" s="1" t="s">
        <v>215</v>
      </c>
      <c r="B26" s="15" t="s">
        <v>216</v>
      </c>
      <c r="C26" s="13" t="s">
        <v>217</v>
      </c>
      <c r="D26" s="1" t="s">
        <v>90</v>
      </c>
      <c r="E26" s="1" t="s">
        <v>158</v>
      </c>
      <c r="F26" s="1" t="s">
        <v>80</v>
      </c>
      <c r="G26" s="1" t="s">
        <v>159</v>
      </c>
      <c r="H26" s="1" t="s">
        <v>26</v>
      </c>
      <c r="I26" s="1">
        <v>90036</v>
      </c>
      <c r="J26" s="1" t="s">
        <v>112</v>
      </c>
      <c r="K26" s="1" t="s">
        <v>218</v>
      </c>
      <c r="L26" s="1" t="s">
        <v>20</v>
      </c>
      <c r="M26" s="1" t="s">
        <v>139</v>
      </c>
      <c r="N26" s="1" t="s">
        <v>219</v>
      </c>
      <c r="O26" s="3">
        <v>6.48</v>
      </c>
      <c r="P26" s="1">
        <v>1</v>
      </c>
      <c r="Q26" s="1">
        <v>0</v>
      </c>
      <c r="R26" s="2">
        <v>3.11</v>
      </c>
      <c r="S26" s="1" t="s">
        <v>115</v>
      </c>
      <c r="T26" s="1" t="s">
        <v>87</v>
      </c>
      <c r="U26" s="2">
        <v>3.3700000999999999</v>
      </c>
      <c r="V26" s="2">
        <v>6.4800000190734801</v>
      </c>
      <c r="W26" s="11">
        <f>(sales[[#This Row],[Profit]]/sales[[#This Row],[Sales]])*100</f>
        <v>47.993827160493822</v>
      </c>
      <c r="X26" s="1" t="e">
        <f>YEAR(sales[[#This Row],[order_date]])</f>
        <v>#VALUE!</v>
      </c>
      <c r="AB26" s="20"/>
      <c r="AC26" s="6"/>
      <c r="AD26" s="21"/>
    </row>
    <row r="27" spans="1:30" hidden="1" x14ac:dyDescent="0.25">
      <c r="A27" s="1" t="s">
        <v>220</v>
      </c>
      <c r="B27" s="15" t="s">
        <v>221</v>
      </c>
      <c r="C27" s="13">
        <v>42866</v>
      </c>
      <c r="D27" s="1" t="s">
        <v>90</v>
      </c>
      <c r="E27" s="1" t="s">
        <v>79</v>
      </c>
      <c r="F27" s="1" t="s">
        <v>80</v>
      </c>
      <c r="G27" s="1" t="s">
        <v>137</v>
      </c>
      <c r="H27" s="1" t="s">
        <v>26</v>
      </c>
      <c r="I27" s="1">
        <v>94122</v>
      </c>
      <c r="J27" s="1" t="s">
        <v>112</v>
      </c>
      <c r="K27" s="1" t="s">
        <v>222</v>
      </c>
      <c r="L27" s="1" t="s">
        <v>20</v>
      </c>
      <c r="M27" s="1" t="s">
        <v>139</v>
      </c>
      <c r="N27" s="1" t="s">
        <v>223</v>
      </c>
      <c r="O27" s="3">
        <v>7.42</v>
      </c>
      <c r="P27" s="1">
        <v>2</v>
      </c>
      <c r="Q27" s="1">
        <v>0</v>
      </c>
      <c r="R27" s="2">
        <v>3.71</v>
      </c>
      <c r="S27" s="1" t="s">
        <v>115</v>
      </c>
      <c r="T27" s="1" t="s">
        <v>87</v>
      </c>
      <c r="U27" s="2">
        <v>3.71</v>
      </c>
      <c r="V27" s="2">
        <v>3.71000003814697</v>
      </c>
      <c r="W27" s="11">
        <f>(sales[[#This Row],[Profit]]/sales[[#This Row],[Sales]])*100</f>
        <v>50</v>
      </c>
      <c r="X27" s="1" t="e">
        <f>YEAR(sales[[#This Row],[order_date]])</f>
        <v>#VALUE!</v>
      </c>
      <c r="AB27" s="22"/>
      <c r="AC27" s="23"/>
      <c r="AD27" s="24"/>
    </row>
    <row r="28" spans="1:30" x14ac:dyDescent="0.25">
      <c r="A28" s="1" t="s">
        <v>224</v>
      </c>
      <c r="B28" s="15">
        <v>42686</v>
      </c>
      <c r="C28" s="13">
        <v>42686</v>
      </c>
      <c r="D28" s="1" t="s">
        <v>181</v>
      </c>
      <c r="E28" s="1" t="s">
        <v>79</v>
      </c>
      <c r="F28" s="1" t="s">
        <v>80</v>
      </c>
      <c r="G28" s="1" t="s">
        <v>225</v>
      </c>
      <c r="H28" s="1" t="s">
        <v>26</v>
      </c>
      <c r="I28" s="1">
        <v>92804</v>
      </c>
      <c r="J28" s="1" t="s">
        <v>112</v>
      </c>
      <c r="K28" s="1" t="s">
        <v>226</v>
      </c>
      <c r="L28" s="1" t="s">
        <v>20</v>
      </c>
      <c r="M28" s="1" t="s">
        <v>94</v>
      </c>
      <c r="N28" s="1" t="s">
        <v>227</v>
      </c>
      <c r="O28" s="3">
        <v>5.87</v>
      </c>
      <c r="P28" s="1">
        <v>2</v>
      </c>
      <c r="Q28" s="1">
        <v>0.2</v>
      </c>
      <c r="R28" s="2">
        <v>2.13</v>
      </c>
      <c r="S28" s="1" t="s">
        <v>115</v>
      </c>
      <c r="T28" s="1" t="s">
        <v>87</v>
      </c>
      <c r="U28" s="2">
        <v>3.7399998000000001</v>
      </c>
      <c r="V28" s="2">
        <v>3.6687499421415799</v>
      </c>
      <c r="W28" s="11">
        <f>(sales[[#This Row],[Profit]]/sales[[#This Row],[Sales]])*100</f>
        <v>36.2862010221465</v>
      </c>
      <c r="X28" s="1">
        <f>YEAR(sales[[#This Row],[order_date]])</f>
        <v>2016</v>
      </c>
    </row>
    <row r="29" spans="1:30" hidden="1" x14ac:dyDescent="0.25">
      <c r="A29" s="1" t="s">
        <v>228</v>
      </c>
      <c r="B29" s="15" t="s">
        <v>229</v>
      </c>
      <c r="C29" s="13" t="s">
        <v>230</v>
      </c>
      <c r="D29" s="1" t="s">
        <v>78</v>
      </c>
      <c r="E29" s="1" t="s">
        <v>79</v>
      </c>
      <c r="F29" s="1" t="s">
        <v>80</v>
      </c>
      <c r="G29" s="1" t="s">
        <v>231</v>
      </c>
      <c r="H29" s="1" t="s">
        <v>38</v>
      </c>
      <c r="I29" s="1">
        <v>43017</v>
      </c>
      <c r="J29" s="1" t="s">
        <v>82</v>
      </c>
      <c r="K29" s="1" t="s">
        <v>232</v>
      </c>
      <c r="L29" s="1" t="s">
        <v>20</v>
      </c>
      <c r="M29" s="1" t="s">
        <v>127</v>
      </c>
      <c r="N29" s="1" t="s">
        <v>233</v>
      </c>
      <c r="O29" s="3">
        <v>5.58</v>
      </c>
      <c r="P29" s="1">
        <v>2</v>
      </c>
      <c r="Q29" s="1">
        <v>0.2</v>
      </c>
      <c r="R29" s="2">
        <v>1.81</v>
      </c>
      <c r="S29" s="1" t="s">
        <v>86</v>
      </c>
      <c r="T29" s="1" t="s">
        <v>87</v>
      </c>
      <c r="U29" s="2">
        <v>3.77</v>
      </c>
      <c r="V29" s="2">
        <v>3.4874999653082299</v>
      </c>
      <c r="W29" s="11">
        <f>(sales[[#This Row],[Profit]]/sales[[#This Row],[Sales]])*100</f>
        <v>32.437275985663085</v>
      </c>
      <c r="X29" s="1" t="e">
        <f>YEAR(sales[[#This Row],[order_date]])</f>
        <v>#VALUE!</v>
      </c>
    </row>
    <row r="30" spans="1:30" hidden="1" x14ac:dyDescent="0.25">
      <c r="A30" s="1" t="s">
        <v>234</v>
      </c>
      <c r="B30" s="15" t="s">
        <v>235</v>
      </c>
      <c r="C30" s="13" t="s">
        <v>235</v>
      </c>
      <c r="D30" s="1" t="s">
        <v>181</v>
      </c>
      <c r="E30" s="1" t="s">
        <v>79</v>
      </c>
      <c r="F30" s="1" t="s">
        <v>80</v>
      </c>
      <c r="G30" s="1" t="s">
        <v>236</v>
      </c>
      <c r="H30" s="1" t="s">
        <v>26</v>
      </c>
      <c r="I30" s="1">
        <v>92374</v>
      </c>
      <c r="J30" s="1" t="s">
        <v>112</v>
      </c>
      <c r="K30" s="1" t="s">
        <v>237</v>
      </c>
      <c r="L30" s="1" t="s">
        <v>20</v>
      </c>
      <c r="M30" s="1" t="s">
        <v>84</v>
      </c>
      <c r="N30" s="1" t="s">
        <v>238</v>
      </c>
      <c r="O30" s="3">
        <v>5.04</v>
      </c>
      <c r="P30" s="1">
        <v>3</v>
      </c>
      <c r="Q30" s="1">
        <v>0</v>
      </c>
      <c r="R30" s="2">
        <v>1.26</v>
      </c>
      <c r="S30" s="1" t="s">
        <v>115</v>
      </c>
      <c r="T30" s="1" t="s">
        <v>87</v>
      </c>
      <c r="U30" s="2">
        <v>3.78</v>
      </c>
      <c r="V30" s="2">
        <v>1.6799999872843401</v>
      </c>
      <c r="W30" s="11">
        <f>(sales[[#This Row],[Profit]]/sales[[#This Row],[Sales]])*100</f>
        <v>25</v>
      </c>
      <c r="X30" s="1" t="e">
        <f>YEAR(sales[[#This Row],[order_date]])</f>
        <v>#VALUE!</v>
      </c>
    </row>
    <row r="31" spans="1:30" x14ac:dyDescent="0.25">
      <c r="A31" s="1" t="s">
        <v>239</v>
      </c>
      <c r="B31" s="15">
        <v>42834</v>
      </c>
      <c r="C31" s="13">
        <v>42956</v>
      </c>
      <c r="D31" s="1" t="s">
        <v>90</v>
      </c>
      <c r="E31" s="1" t="s">
        <v>79</v>
      </c>
      <c r="F31" s="1" t="s">
        <v>80</v>
      </c>
      <c r="G31" s="1" t="s">
        <v>159</v>
      </c>
      <c r="H31" s="1" t="s">
        <v>26</v>
      </c>
      <c r="I31" s="1">
        <v>90004</v>
      </c>
      <c r="J31" s="1" t="s">
        <v>112</v>
      </c>
      <c r="K31" s="1" t="s">
        <v>240</v>
      </c>
      <c r="L31" s="1" t="s">
        <v>21</v>
      </c>
      <c r="M31" s="1" t="s">
        <v>51</v>
      </c>
      <c r="N31" s="1" t="s">
        <v>241</v>
      </c>
      <c r="O31" s="3">
        <v>5.56</v>
      </c>
      <c r="P31" s="1">
        <v>1</v>
      </c>
      <c r="Q31" s="1">
        <v>0.2</v>
      </c>
      <c r="R31" s="2">
        <v>1.74</v>
      </c>
      <c r="S31" s="1" t="s">
        <v>115</v>
      </c>
      <c r="T31" s="1" t="s">
        <v>87</v>
      </c>
      <c r="U31" s="2">
        <v>3.82</v>
      </c>
      <c r="V31" s="2">
        <v>6.9499999543651896</v>
      </c>
      <c r="W31" s="11">
        <f>(sales[[#This Row],[Profit]]/sales[[#This Row],[Sales]])*100</f>
        <v>31.294964028776977</v>
      </c>
      <c r="X31" s="1">
        <f>YEAR(sales[[#This Row],[order_date]])</f>
        <v>2017</v>
      </c>
    </row>
    <row r="32" spans="1:30" hidden="1" x14ac:dyDescent="0.25">
      <c r="A32" s="1" t="s">
        <v>184</v>
      </c>
      <c r="B32" s="15" t="s">
        <v>185</v>
      </c>
      <c r="C32" s="13" t="s">
        <v>185</v>
      </c>
      <c r="D32" s="1" t="s">
        <v>181</v>
      </c>
      <c r="E32" s="1" t="s">
        <v>158</v>
      </c>
      <c r="F32" s="1" t="s">
        <v>80</v>
      </c>
      <c r="G32" s="1" t="s">
        <v>186</v>
      </c>
      <c r="H32" s="1" t="s">
        <v>187</v>
      </c>
      <c r="I32" s="1">
        <v>53209</v>
      </c>
      <c r="J32" s="1" t="s">
        <v>102</v>
      </c>
      <c r="K32" s="1" t="s">
        <v>242</v>
      </c>
      <c r="L32" s="1" t="s">
        <v>20</v>
      </c>
      <c r="M32" s="1" t="s">
        <v>199</v>
      </c>
      <c r="N32" s="1" t="s">
        <v>243</v>
      </c>
      <c r="O32" s="3">
        <v>7.38</v>
      </c>
      <c r="P32" s="1">
        <v>2</v>
      </c>
      <c r="Q32" s="1">
        <v>0</v>
      </c>
      <c r="R32" s="2">
        <v>3.47</v>
      </c>
      <c r="S32" s="1" t="s">
        <v>106</v>
      </c>
      <c r="T32" s="1" t="s">
        <v>87</v>
      </c>
      <c r="U32" s="2">
        <v>3.91</v>
      </c>
      <c r="V32" s="2">
        <v>3.6900000572204501</v>
      </c>
      <c r="W32" s="11">
        <f>(sales[[#This Row],[Profit]]/sales[[#This Row],[Sales]])*100</f>
        <v>47.018970189701903</v>
      </c>
      <c r="X32" s="1" t="e">
        <f>YEAR(sales[[#This Row],[order_date]])</f>
        <v>#VALUE!</v>
      </c>
    </row>
    <row r="33" spans="1:24" hidden="1" x14ac:dyDescent="0.25">
      <c r="A33" s="1" t="s">
        <v>244</v>
      </c>
      <c r="B33" s="15" t="s">
        <v>245</v>
      </c>
      <c r="C33" s="13" t="s">
        <v>246</v>
      </c>
      <c r="D33" s="1" t="s">
        <v>90</v>
      </c>
      <c r="E33" s="1" t="s">
        <v>79</v>
      </c>
      <c r="F33" s="1" t="s">
        <v>80</v>
      </c>
      <c r="G33" s="1" t="s">
        <v>159</v>
      </c>
      <c r="H33" s="1" t="s">
        <v>26</v>
      </c>
      <c r="I33" s="1">
        <v>90008</v>
      </c>
      <c r="J33" s="1" t="s">
        <v>112</v>
      </c>
      <c r="K33" s="1" t="s">
        <v>247</v>
      </c>
      <c r="L33" s="1" t="s">
        <v>20</v>
      </c>
      <c r="M33" s="1" t="s">
        <v>199</v>
      </c>
      <c r="N33" s="1" t="s">
        <v>248</v>
      </c>
      <c r="O33" s="3">
        <v>7.38</v>
      </c>
      <c r="P33" s="1">
        <v>2</v>
      </c>
      <c r="Q33" s="1">
        <v>0</v>
      </c>
      <c r="R33" s="2">
        <v>3.47</v>
      </c>
      <c r="S33" s="1" t="s">
        <v>115</v>
      </c>
      <c r="T33" s="1" t="s">
        <v>87</v>
      </c>
      <c r="U33" s="2">
        <v>3.91</v>
      </c>
      <c r="V33" s="2">
        <v>3.6900000572204501</v>
      </c>
      <c r="W33" s="11">
        <f>(sales[[#This Row],[Profit]]/sales[[#This Row],[Sales]])*100</f>
        <v>47.018970189701903</v>
      </c>
      <c r="X33" s="1" t="e">
        <f>YEAR(sales[[#This Row],[order_date]])</f>
        <v>#VALUE!</v>
      </c>
    </row>
    <row r="34" spans="1:24" hidden="1" x14ac:dyDescent="0.25">
      <c r="A34" s="1" t="s">
        <v>249</v>
      </c>
      <c r="B34" s="15" t="s">
        <v>250</v>
      </c>
      <c r="C34" s="13">
        <v>42042</v>
      </c>
      <c r="D34" s="1" t="s">
        <v>90</v>
      </c>
      <c r="E34" s="1" t="s">
        <v>158</v>
      </c>
      <c r="F34" s="1" t="s">
        <v>80</v>
      </c>
      <c r="G34" s="1" t="s">
        <v>251</v>
      </c>
      <c r="H34" s="1" t="s">
        <v>25</v>
      </c>
      <c r="I34" s="1">
        <v>85234</v>
      </c>
      <c r="J34" s="1" t="s">
        <v>112</v>
      </c>
      <c r="K34" s="1" t="s">
        <v>252</v>
      </c>
      <c r="L34" s="1" t="s">
        <v>20</v>
      </c>
      <c r="M34" s="1" t="s">
        <v>199</v>
      </c>
      <c r="N34" s="1" t="s">
        <v>253</v>
      </c>
      <c r="O34" s="3">
        <v>5.9</v>
      </c>
      <c r="P34" s="1">
        <v>2</v>
      </c>
      <c r="Q34" s="1">
        <v>0.2</v>
      </c>
      <c r="R34" s="2">
        <v>1.99</v>
      </c>
      <c r="S34" s="1" t="s">
        <v>115</v>
      </c>
      <c r="T34" s="1" t="s">
        <v>87</v>
      </c>
      <c r="U34" s="2">
        <v>3.91</v>
      </c>
      <c r="V34" s="2">
        <v>3.6875000733416501</v>
      </c>
      <c r="W34" s="11">
        <f>(sales[[#This Row],[Profit]]/sales[[#This Row],[Sales]])*100</f>
        <v>33.728813559322028</v>
      </c>
      <c r="X34" s="1" t="e">
        <f>YEAR(sales[[#This Row],[order_date]])</f>
        <v>#VALUE!</v>
      </c>
    </row>
    <row r="35" spans="1:24" hidden="1" x14ac:dyDescent="0.25">
      <c r="A35" s="1" t="s">
        <v>254</v>
      </c>
      <c r="B35" s="15" t="s">
        <v>255</v>
      </c>
      <c r="C35" s="13" t="s">
        <v>256</v>
      </c>
      <c r="D35" s="1" t="s">
        <v>90</v>
      </c>
      <c r="E35" s="1" t="s">
        <v>110</v>
      </c>
      <c r="F35" s="1" t="s">
        <v>80</v>
      </c>
      <c r="G35" s="1" t="s">
        <v>257</v>
      </c>
      <c r="H35" s="1" t="s">
        <v>26</v>
      </c>
      <c r="I35" s="1">
        <v>91104</v>
      </c>
      <c r="J35" s="1" t="s">
        <v>112</v>
      </c>
      <c r="K35" s="1" t="s">
        <v>258</v>
      </c>
      <c r="L35" s="1" t="s">
        <v>20</v>
      </c>
      <c r="M35" s="1" t="s">
        <v>84</v>
      </c>
      <c r="N35" s="1" t="s">
        <v>259</v>
      </c>
      <c r="O35" s="3">
        <v>5.56</v>
      </c>
      <c r="P35" s="1">
        <v>2</v>
      </c>
      <c r="Q35" s="1">
        <v>0</v>
      </c>
      <c r="R35" s="2">
        <v>1.45</v>
      </c>
      <c r="S35" s="1" t="s">
        <v>115</v>
      </c>
      <c r="T35" s="1" t="s">
        <v>87</v>
      </c>
      <c r="U35" s="2">
        <v>4.1099997000000004</v>
      </c>
      <c r="V35" s="2">
        <v>2.7799999713897701</v>
      </c>
      <c r="W35" s="11">
        <f>(sales[[#This Row],[Profit]]/sales[[#This Row],[Sales]])*100</f>
        <v>26.079136690647481</v>
      </c>
      <c r="X35" s="1" t="e">
        <f>YEAR(sales[[#This Row],[order_date]])</f>
        <v>#VALUE!</v>
      </c>
    </row>
    <row r="36" spans="1:24" x14ac:dyDescent="0.25">
      <c r="A36" s="1" t="s">
        <v>260</v>
      </c>
      <c r="B36" s="15">
        <v>42778</v>
      </c>
      <c r="C36" s="13">
        <v>42837</v>
      </c>
      <c r="D36" s="1" t="s">
        <v>78</v>
      </c>
      <c r="E36" s="1" t="s">
        <v>79</v>
      </c>
      <c r="F36" s="1" t="s">
        <v>80</v>
      </c>
      <c r="G36" s="1" t="s">
        <v>261</v>
      </c>
      <c r="H36" s="1" t="s">
        <v>33</v>
      </c>
      <c r="I36" s="1">
        <v>1852</v>
      </c>
      <c r="J36" s="1" t="s">
        <v>82</v>
      </c>
      <c r="K36" s="1" t="s">
        <v>262</v>
      </c>
      <c r="L36" s="1" t="s">
        <v>20</v>
      </c>
      <c r="M36" s="1" t="s">
        <v>263</v>
      </c>
      <c r="N36" s="1" t="s">
        <v>264</v>
      </c>
      <c r="O36" s="3">
        <v>4.3600000000000003</v>
      </c>
      <c r="P36" s="1">
        <v>2</v>
      </c>
      <c r="Q36" s="1">
        <v>0</v>
      </c>
      <c r="R36" s="2">
        <v>0.17</v>
      </c>
      <c r="S36" s="1" t="s">
        <v>86</v>
      </c>
      <c r="T36" s="1" t="s">
        <v>87</v>
      </c>
      <c r="U36" s="2">
        <v>4.1900000000000004</v>
      </c>
      <c r="V36" s="2">
        <v>2.1800000667571999</v>
      </c>
      <c r="W36" s="11">
        <f>(sales[[#This Row],[Profit]]/sales[[#This Row],[Sales]])*100</f>
        <v>3.8990825688073398</v>
      </c>
      <c r="X36" s="1">
        <f>YEAR(sales[[#This Row],[order_date]])</f>
        <v>2017</v>
      </c>
    </row>
    <row r="37" spans="1:24" hidden="1" x14ac:dyDescent="0.25">
      <c r="A37" s="1" t="s">
        <v>265</v>
      </c>
      <c r="B37" s="15" t="s">
        <v>266</v>
      </c>
      <c r="C37" s="13" t="s">
        <v>266</v>
      </c>
      <c r="D37" s="1" t="s">
        <v>181</v>
      </c>
      <c r="E37" s="1" t="s">
        <v>110</v>
      </c>
      <c r="F37" s="1" t="s">
        <v>80</v>
      </c>
      <c r="G37" s="1" t="s">
        <v>159</v>
      </c>
      <c r="H37" s="1" t="s">
        <v>26</v>
      </c>
      <c r="I37" s="1">
        <v>90032</v>
      </c>
      <c r="J37" s="1" t="s">
        <v>112</v>
      </c>
      <c r="K37" s="1" t="s">
        <v>267</v>
      </c>
      <c r="L37" s="1" t="s">
        <v>20</v>
      </c>
      <c r="M37" s="1" t="s">
        <v>94</v>
      </c>
      <c r="N37" s="1" t="s">
        <v>268</v>
      </c>
      <c r="O37" s="3">
        <v>6.38</v>
      </c>
      <c r="P37" s="1">
        <v>1</v>
      </c>
      <c r="Q37" s="1">
        <v>0.2</v>
      </c>
      <c r="R37" s="2">
        <v>2.15</v>
      </c>
      <c r="S37" s="1" t="s">
        <v>115</v>
      </c>
      <c r="T37" s="1" t="s">
        <v>87</v>
      </c>
      <c r="U37" s="2">
        <v>4.2300000000000004</v>
      </c>
      <c r="V37" s="2">
        <v>7.9750001727603301</v>
      </c>
      <c r="W37" s="11">
        <f>(sales[[#This Row],[Profit]]/sales[[#This Row],[Sales]])*100</f>
        <v>33.699059561128522</v>
      </c>
      <c r="X37" s="1" t="e">
        <f>YEAR(sales[[#This Row],[order_date]])</f>
        <v>#VALUE!</v>
      </c>
    </row>
    <row r="38" spans="1:24" hidden="1" x14ac:dyDescent="0.25">
      <c r="A38" s="1" t="s">
        <v>269</v>
      </c>
      <c r="B38" s="15" t="s">
        <v>270</v>
      </c>
      <c r="C38" s="13">
        <v>42466</v>
      </c>
      <c r="D38" s="1" t="s">
        <v>90</v>
      </c>
      <c r="E38" s="1" t="s">
        <v>158</v>
      </c>
      <c r="F38" s="1" t="s">
        <v>80</v>
      </c>
      <c r="G38" s="1" t="s">
        <v>271</v>
      </c>
      <c r="H38" s="1" t="s">
        <v>27</v>
      </c>
      <c r="I38" s="1">
        <v>80134</v>
      </c>
      <c r="J38" s="1" t="s">
        <v>112</v>
      </c>
      <c r="K38" s="1" t="s">
        <v>272</v>
      </c>
      <c r="L38" s="1" t="s">
        <v>20</v>
      </c>
      <c r="M38" s="1" t="s">
        <v>94</v>
      </c>
      <c r="N38" s="1" t="s">
        <v>273</v>
      </c>
      <c r="O38" s="3">
        <v>2.38</v>
      </c>
      <c r="P38" s="1">
        <v>3</v>
      </c>
      <c r="Q38" s="1">
        <v>0.7</v>
      </c>
      <c r="R38" s="2">
        <v>-1.9</v>
      </c>
      <c r="S38" s="1" t="s">
        <v>115</v>
      </c>
      <c r="T38" s="1" t="s">
        <v>87</v>
      </c>
      <c r="U38" s="2">
        <v>4.28</v>
      </c>
      <c r="V38" s="2">
        <v>2.64444446652023</v>
      </c>
      <c r="W38" s="11">
        <f>(sales[[#This Row],[Profit]]/sales[[#This Row],[Sales]])*100</f>
        <v>-79.831932773109244</v>
      </c>
      <c r="X38" s="1" t="e">
        <f>YEAR(sales[[#This Row],[order_date]])</f>
        <v>#VALUE!</v>
      </c>
    </row>
    <row r="39" spans="1:24" x14ac:dyDescent="0.25">
      <c r="A39" s="1" t="s">
        <v>274</v>
      </c>
      <c r="B39" s="15">
        <v>42381</v>
      </c>
      <c r="C39" s="13">
        <v>42533</v>
      </c>
      <c r="D39" s="1" t="s">
        <v>90</v>
      </c>
      <c r="E39" s="1" t="s">
        <v>79</v>
      </c>
      <c r="F39" s="1" t="s">
        <v>80</v>
      </c>
      <c r="G39" s="1" t="s">
        <v>275</v>
      </c>
      <c r="H39" s="1" t="s">
        <v>42</v>
      </c>
      <c r="I39" s="1">
        <v>37918</v>
      </c>
      <c r="J39" s="1" t="s">
        <v>92</v>
      </c>
      <c r="K39" s="1" t="s">
        <v>276</v>
      </c>
      <c r="L39" s="1" t="s">
        <v>20</v>
      </c>
      <c r="M39" s="1" t="s">
        <v>84</v>
      </c>
      <c r="N39" s="1" t="s">
        <v>277</v>
      </c>
      <c r="O39" s="3">
        <v>4.7</v>
      </c>
      <c r="P39" s="1">
        <v>2</v>
      </c>
      <c r="Q39" s="1">
        <v>0.2</v>
      </c>
      <c r="R39" s="2">
        <v>0.41</v>
      </c>
      <c r="S39" s="1" t="s">
        <v>96</v>
      </c>
      <c r="T39" s="1" t="s">
        <v>87</v>
      </c>
      <c r="U39" s="2">
        <v>4.29</v>
      </c>
      <c r="V39" s="2">
        <v>2.9374998917337498</v>
      </c>
      <c r="W39" s="11">
        <f>(sales[[#This Row],[Profit]]/sales[[#This Row],[Sales]])*100</f>
        <v>8.7234042553191475</v>
      </c>
      <c r="X39" s="1">
        <f>YEAR(sales[[#This Row],[order_date]])</f>
        <v>2016</v>
      </c>
    </row>
    <row r="40" spans="1:24" hidden="1" x14ac:dyDescent="0.25">
      <c r="A40" s="1" t="s">
        <v>278</v>
      </c>
      <c r="B40" s="15" t="s">
        <v>279</v>
      </c>
      <c r="C40" s="13" t="s">
        <v>280</v>
      </c>
      <c r="D40" s="1" t="s">
        <v>90</v>
      </c>
      <c r="E40" s="1" t="s">
        <v>79</v>
      </c>
      <c r="F40" s="1" t="s">
        <v>80</v>
      </c>
      <c r="G40" s="1" t="s">
        <v>281</v>
      </c>
      <c r="H40" s="1" t="s">
        <v>42</v>
      </c>
      <c r="I40" s="1">
        <v>37604</v>
      </c>
      <c r="J40" s="1" t="s">
        <v>92</v>
      </c>
      <c r="K40" s="1" t="s">
        <v>282</v>
      </c>
      <c r="L40" s="1" t="s">
        <v>20</v>
      </c>
      <c r="M40" s="1" t="s">
        <v>94</v>
      </c>
      <c r="N40" s="1" t="s">
        <v>283</v>
      </c>
      <c r="O40" s="3">
        <v>2.5099999999999998</v>
      </c>
      <c r="P40" s="1">
        <v>2</v>
      </c>
      <c r="Q40" s="1">
        <v>0.7</v>
      </c>
      <c r="R40" s="2">
        <v>-1.84</v>
      </c>
      <c r="S40" s="1" t="s">
        <v>96</v>
      </c>
      <c r="T40" s="1" t="s">
        <v>87</v>
      </c>
      <c r="U40" s="2">
        <v>4.3499999999999996</v>
      </c>
      <c r="V40" s="2">
        <v>4.1833331512080303</v>
      </c>
      <c r="W40" s="11">
        <f>(sales[[#This Row],[Profit]]/sales[[#This Row],[Sales]])*100</f>
        <v>-73.30677290836654</v>
      </c>
      <c r="X40" s="1" t="e">
        <f>YEAR(sales[[#This Row],[order_date]])</f>
        <v>#VALUE!</v>
      </c>
    </row>
    <row r="41" spans="1:24" x14ac:dyDescent="0.25">
      <c r="A41" s="1" t="s">
        <v>284</v>
      </c>
      <c r="B41" s="15">
        <v>42224</v>
      </c>
      <c r="C41" s="13">
        <v>42224</v>
      </c>
      <c r="D41" s="1" t="s">
        <v>181</v>
      </c>
      <c r="E41" s="1" t="s">
        <v>79</v>
      </c>
      <c r="F41" s="1" t="s">
        <v>80</v>
      </c>
      <c r="G41" s="1" t="s">
        <v>137</v>
      </c>
      <c r="H41" s="1" t="s">
        <v>26</v>
      </c>
      <c r="I41" s="1">
        <v>94109</v>
      </c>
      <c r="J41" s="1" t="s">
        <v>112</v>
      </c>
      <c r="K41" s="1" t="s">
        <v>285</v>
      </c>
      <c r="L41" s="1" t="s">
        <v>20</v>
      </c>
      <c r="M41" s="1" t="s">
        <v>94</v>
      </c>
      <c r="N41" s="1" t="s">
        <v>286</v>
      </c>
      <c r="O41" s="3">
        <v>6.61</v>
      </c>
      <c r="P41" s="1">
        <v>2</v>
      </c>
      <c r="Q41" s="1">
        <v>0.2</v>
      </c>
      <c r="R41" s="2">
        <v>2.23</v>
      </c>
      <c r="S41" s="1" t="s">
        <v>115</v>
      </c>
      <c r="T41" s="1" t="s">
        <v>87</v>
      </c>
      <c r="U41" s="2">
        <v>4.38</v>
      </c>
      <c r="V41" s="2">
        <v>4.1312500988365999</v>
      </c>
      <c r="W41" s="11">
        <f>(sales[[#This Row],[Profit]]/sales[[#This Row],[Sales]])*100</f>
        <v>33.736762481089258</v>
      </c>
      <c r="X41" s="1">
        <f>YEAR(sales[[#This Row],[order_date]])</f>
        <v>2015</v>
      </c>
    </row>
    <row r="42" spans="1:24" x14ac:dyDescent="0.25">
      <c r="A42" s="1" t="s">
        <v>284</v>
      </c>
      <c r="B42" s="15">
        <v>42224</v>
      </c>
      <c r="C42" s="13">
        <v>42224</v>
      </c>
      <c r="D42" s="1" t="s">
        <v>181</v>
      </c>
      <c r="E42" s="1" t="s">
        <v>79</v>
      </c>
      <c r="F42" s="1" t="s">
        <v>80</v>
      </c>
      <c r="G42" s="1" t="s">
        <v>137</v>
      </c>
      <c r="H42" s="1" t="s">
        <v>26</v>
      </c>
      <c r="I42" s="1">
        <v>94109</v>
      </c>
      <c r="J42" s="1" t="s">
        <v>112</v>
      </c>
      <c r="K42" s="1" t="s">
        <v>287</v>
      </c>
      <c r="L42" s="1" t="s">
        <v>20</v>
      </c>
      <c r="M42" s="1" t="s">
        <v>94</v>
      </c>
      <c r="N42" s="1" t="s">
        <v>288</v>
      </c>
      <c r="O42" s="3">
        <v>7.28</v>
      </c>
      <c r="P42" s="1">
        <v>2</v>
      </c>
      <c r="Q42" s="1">
        <v>0.2</v>
      </c>
      <c r="R42" s="2">
        <v>2.73</v>
      </c>
      <c r="S42" s="1" t="s">
        <v>115</v>
      </c>
      <c r="T42" s="1" t="s">
        <v>87</v>
      </c>
      <c r="U42" s="2">
        <v>4.55</v>
      </c>
      <c r="V42" s="2">
        <v>4.5500001480802901</v>
      </c>
      <c r="W42" s="11">
        <f>(sales[[#This Row],[Profit]]/sales[[#This Row],[Sales]])*100</f>
        <v>37.5</v>
      </c>
      <c r="X42" s="1">
        <f>YEAR(sales[[#This Row],[order_date]])</f>
        <v>2015</v>
      </c>
    </row>
    <row r="43" spans="1:24" hidden="1" x14ac:dyDescent="0.25">
      <c r="A43" s="1" t="s">
        <v>289</v>
      </c>
      <c r="B43" s="15" t="s">
        <v>290</v>
      </c>
      <c r="C43" s="13" t="s">
        <v>291</v>
      </c>
      <c r="D43" s="1" t="s">
        <v>90</v>
      </c>
      <c r="E43" s="1" t="s">
        <v>110</v>
      </c>
      <c r="F43" s="1" t="s">
        <v>80</v>
      </c>
      <c r="G43" s="1" t="s">
        <v>292</v>
      </c>
      <c r="H43" s="1" t="s">
        <v>43</v>
      </c>
      <c r="I43" s="1">
        <v>79907</v>
      </c>
      <c r="J43" s="1" t="s">
        <v>102</v>
      </c>
      <c r="K43" s="1" t="s">
        <v>293</v>
      </c>
      <c r="L43" s="1" t="s">
        <v>20</v>
      </c>
      <c r="M43" s="1" t="s">
        <v>199</v>
      </c>
      <c r="N43" s="1" t="s">
        <v>294</v>
      </c>
      <c r="O43" s="3">
        <v>6.94</v>
      </c>
      <c r="P43" s="1">
        <v>3</v>
      </c>
      <c r="Q43" s="1">
        <v>0.2</v>
      </c>
      <c r="R43" s="2">
        <v>2.34</v>
      </c>
      <c r="S43" s="1" t="s">
        <v>106</v>
      </c>
      <c r="T43" s="1" t="s">
        <v>87</v>
      </c>
      <c r="U43" s="2">
        <v>4.6000003999999999</v>
      </c>
      <c r="V43" s="2">
        <v>2.8916667012808199</v>
      </c>
      <c r="W43" s="11">
        <f>(sales[[#This Row],[Profit]]/sales[[#This Row],[Sales]])*100</f>
        <v>33.717579250720462</v>
      </c>
      <c r="X43" s="1" t="e">
        <f>YEAR(sales[[#This Row],[order_date]])</f>
        <v>#VALUE!</v>
      </c>
    </row>
    <row r="44" spans="1:24" hidden="1" x14ac:dyDescent="0.25">
      <c r="A44" s="1" t="s">
        <v>295</v>
      </c>
      <c r="B44" s="15" t="s">
        <v>296</v>
      </c>
      <c r="C44" s="13" t="s">
        <v>297</v>
      </c>
      <c r="D44" s="1" t="s">
        <v>100</v>
      </c>
      <c r="E44" s="1" t="s">
        <v>158</v>
      </c>
      <c r="F44" s="1" t="s">
        <v>80</v>
      </c>
      <c r="G44" s="1" t="s">
        <v>137</v>
      </c>
      <c r="H44" s="1" t="s">
        <v>26</v>
      </c>
      <c r="I44" s="1">
        <v>94110</v>
      </c>
      <c r="J44" s="1" t="s">
        <v>112</v>
      </c>
      <c r="K44" s="1" t="s">
        <v>298</v>
      </c>
      <c r="L44" s="1" t="s">
        <v>20</v>
      </c>
      <c r="M44" s="1" t="s">
        <v>299</v>
      </c>
      <c r="N44" s="1" t="s">
        <v>300</v>
      </c>
      <c r="O44" s="3">
        <v>8.9600000000000009</v>
      </c>
      <c r="P44" s="1">
        <v>2</v>
      </c>
      <c r="Q44" s="1">
        <v>0</v>
      </c>
      <c r="R44" s="2">
        <v>4.3</v>
      </c>
      <c r="S44" s="1" t="s">
        <v>115</v>
      </c>
      <c r="T44" s="1" t="s">
        <v>87</v>
      </c>
      <c r="U44" s="2">
        <v>4.66</v>
      </c>
      <c r="V44" s="2">
        <v>4.4800000190734801</v>
      </c>
      <c r="W44" s="11">
        <f>(sales[[#This Row],[Profit]]/sales[[#This Row],[Sales]])*100</f>
        <v>47.991071428571423</v>
      </c>
      <c r="X44" s="1" t="e">
        <f>YEAR(sales[[#This Row],[order_date]])</f>
        <v>#VALUE!</v>
      </c>
    </row>
    <row r="45" spans="1:24" hidden="1" x14ac:dyDescent="0.25">
      <c r="A45" s="1" t="s">
        <v>301</v>
      </c>
      <c r="B45" s="15" t="s">
        <v>89</v>
      </c>
      <c r="C45" s="13" t="s">
        <v>302</v>
      </c>
      <c r="D45" s="1" t="s">
        <v>90</v>
      </c>
      <c r="E45" s="1" t="s">
        <v>79</v>
      </c>
      <c r="F45" s="1" t="s">
        <v>80</v>
      </c>
      <c r="G45" s="1" t="s">
        <v>152</v>
      </c>
      <c r="H45" s="1" t="s">
        <v>36</v>
      </c>
      <c r="I45" s="1">
        <v>10024</v>
      </c>
      <c r="J45" s="1" t="s">
        <v>82</v>
      </c>
      <c r="K45" s="1" t="s">
        <v>303</v>
      </c>
      <c r="L45" s="1" t="s">
        <v>20</v>
      </c>
      <c r="M45" s="1" t="s">
        <v>139</v>
      </c>
      <c r="N45" s="1" t="s">
        <v>304</v>
      </c>
      <c r="O45" s="3">
        <v>8.56</v>
      </c>
      <c r="P45" s="1">
        <v>2</v>
      </c>
      <c r="Q45" s="1">
        <v>0</v>
      </c>
      <c r="R45" s="2">
        <v>3.85</v>
      </c>
      <c r="S45" s="1" t="s">
        <v>86</v>
      </c>
      <c r="T45" s="1" t="s">
        <v>87</v>
      </c>
      <c r="U45" s="2">
        <v>4.7100004999999996</v>
      </c>
      <c r="V45" s="2">
        <v>4.2800002098083496</v>
      </c>
      <c r="W45" s="11">
        <f>(sales[[#This Row],[Profit]]/sales[[#This Row],[Sales]])*100</f>
        <v>44.976635514018696</v>
      </c>
      <c r="X45" s="1" t="e">
        <f>YEAR(sales[[#This Row],[order_date]])</f>
        <v>#VALUE!</v>
      </c>
    </row>
    <row r="46" spans="1:24" hidden="1" x14ac:dyDescent="0.25">
      <c r="A46" s="1" t="s">
        <v>305</v>
      </c>
      <c r="B46" s="15" t="s">
        <v>306</v>
      </c>
      <c r="C46" s="13" t="s">
        <v>307</v>
      </c>
      <c r="D46" s="1" t="s">
        <v>90</v>
      </c>
      <c r="E46" s="1" t="s">
        <v>158</v>
      </c>
      <c r="F46" s="1" t="s">
        <v>80</v>
      </c>
      <c r="G46" s="1" t="s">
        <v>308</v>
      </c>
      <c r="H46" s="1" t="s">
        <v>26</v>
      </c>
      <c r="I46" s="1">
        <v>94513</v>
      </c>
      <c r="J46" s="1" t="s">
        <v>112</v>
      </c>
      <c r="K46" s="1" t="s">
        <v>309</v>
      </c>
      <c r="L46" s="1" t="s">
        <v>20</v>
      </c>
      <c r="M46" s="1" t="s">
        <v>139</v>
      </c>
      <c r="N46" s="1" t="s">
        <v>310</v>
      </c>
      <c r="O46" s="3">
        <v>8.56</v>
      </c>
      <c r="P46" s="1">
        <v>2</v>
      </c>
      <c r="Q46" s="1">
        <v>0</v>
      </c>
      <c r="R46" s="2">
        <v>3.85</v>
      </c>
      <c r="S46" s="1" t="s">
        <v>115</v>
      </c>
      <c r="T46" s="1" t="s">
        <v>87</v>
      </c>
      <c r="U46" s="2">
        <v>4.7100004999999996</v>
      </c>
      <c r="V46" s="2">
        <v>4.2800002098083496</v>
      </c>
      <c r="W46" s="11">
        <f>(sales[[#This Row],[Profit]]/sales[[#This Row],[Sales]])*100</f>
        <v>44.976635514018696</v>
      </c>
      <c r="X46" s="1" t="e">
        <f>YEAR(sales[[#This Row],[order_date]])</f>
        <v>#VALUE!</v>
      </c>
    </row>
    <row r="47" spans="1:24" x14ac:dyDescent="0.25">
      <c r="A47" s="1" t="s">
        <v>311</v>
      </c>
      <c r="B47" s="15">
        <v>42409</v>
      </c>
      <c r="C47" s="13">
        <v>42530</v>
      </c>
      <c r="D47" s="1" t="s">
        <v>90</v>
      </c>
      <c r="E47" s="1" t="s">
        <v>79</v>
      </c>
      <c r="F47" s="1" t="s">
        <v>80</v>
      </c>
      <c r="G47" s="1" t="s">
        <v>159</v>
      </c>
      <c r="H47" s="1" t="s">
        <v>26</v>
      </c>
      <c r="I47" s="1">
        <v>90036</v>
      </c>
      <c r="J47" s="1" t="s">
        <v>112</v>
      </c>
      <c r="K47" s="1" t="s">
        <v>312</v>
      </c>
      <c r="L47" s="1" t="s">
        <v>20</v>
      </c>
      <c r="M47" s="1" t="s">
        <v>94</v>
      </c>
      <c r="N47" s="1" t="s">
        <v>313</v>
      </c>
      <c r="O47" s="3">
        <v>7.31</v>
      </c>
      <c r="P47" s="1">
        <v>1</v>
      </c>
      <c r="Q47" s="1">
        <v>0.2</v>
      </c>
      <c r="R47" s="2">
        <v>2.56</v>
      </c>
      <c r="S47" s="1" t="s">
        <v>115</v>
      </c>
      <c r="T47" s="1" t="s">
        <v>87</v>
      </c>
      <c r="U47" s="2">
        <v>4.75</v>
      </c>
      <c r="V47" s="2">
        <v>9.1374999625142603</v>
      </c>
      <c r="W47" s="11">
        <f>(sales[[#This Row],[Profit]]/sales[[#This Row],[Sales]])*100</f>
        <v>35.02051983584132</v>
      </c>
      <c r="X47" s="1">
        <f>YEAR(sales[[#This Row],[order_date]])</f>
        <v>2016</v>
      </c>
    </row>
    <row r="48" spans="1:24" hidden="1" x14ac:dyDescent="0.25">
      <c r="A48" s="1" t="s">
        <v>314</v>
      </c>
      <c r="B48" s="15" t="s">
        <v>109</v>
      </c>
      <c r="C48" s="13">
        <v>42835</v>
      </c>
      <c r="D48" s="1" t="s">
        <v>90</v>
      </c>
      <c r="E48" s="1" t="s">
        <v>79</v>
      </c>
      <c r="F48" s="1" t="s">
        <v>80</v>
      </c>
      <c r="G48" s="1" t="s">
        <v>159</v>
      </c>
      <c r="H48" s="1" t="s">
        <v>26</v>
      </c>
      <c r="I48" s="1">
        <v>90032</v>
      </c>
      <c r="J48" s="1" t="s">
        <v>112</v>
      </c>
      <c r="K48" s="1" t="s">
        <v>196</v>
      </c>
      <c r="L48" s="1" t="s">
        <v>19</v>
      </c>
      <c r="M48" s="1" t="s">
        <v>104</v>
      </c>
      <c r="N48" s="1" t="s">
        <v>197</v>
      </c>
      <c r="O48" s="3">
        <v>9.24</v>
      </c>
      <c r="P48" s="1">
        <v>3</v>
      </c>
      <c r="Q48" s="1">
        <v>0</v>
      </c>
      <c r="R48" s="2">
        <v>4.4400000000000004</v>
      </c>
      <c r="S48" s="1" t="s">
        <v>115</v>
      </c>
      <c r="T48" s="1" t="s">
        <v>87</v>
      </c>
      <c r="U48" s="2">
        <v>4.7999996999999999</v>
      </c>
      <c r="V48" s="2">
        <v>3.0799999237060498</v>
      </c>
      <c r="W48" s="11">
        <f>(sales[[#This Row],[Profit]]/sales[[#This Row],[Sales]])*100</f>
        <v>48.05194805194806</v>
      </c>
      <c r="X48" s="1" t="e">
        <f>YEAR(sales[[#This Row],[order_date]])</f>
        <v>#VALUE!</v>
      </c>
    </row>
    <row r="49" spans="1:24" hidden="1" x14ac:dyDescent="0.25">
      <c r="A49" s="1" t="s">
        <v>315</v>
      </c>
      <c r="B49" s="15">
        <v>42227</v>
      </c>
      <c r="C49" s="13" t="s">
        <v>316</v>
      </c>
      <c r="D49" s="1" t="s">
        <v>90</v>
      </c>
      <c r="E49" s="1" t="s">
        <v>79</v>
      </c>
      <c r="F49" s="1" t="s">
        <v>80</v>
      </c>
      <c r="G49" s="1" t="s">
        <v>317</v>
      </c>
      <c r="H49" s="1" t="s">
        <v>318</v>
      </c>
      <c r="I49" s="1">
        <v>84084</v>
      </c>
      <c r="J49" s="1" t="s">
        <v>112</v>
      </c>
      <c r="K49" s="1" t="s">
        <v>319</v>
      </c>
      <c r="L49" s="1" t="s">
        <v>20</v>
      </c>
      <c r="M49" s="1" t="s">
        <v>127</v>
      </c>
      <c r="N49" s="1" t="s">
        <v>320</v>
      </c>
      <c r="O49" s="3">
        <v>5.04</v>
      </c>
      <c r="P49" s="1">
        <v>3</v>
      </c>
      <c r="Q49" s="1">
        <v>0</v>
      </c>
      <c r="R49" s="2">
        <v>0.2</v>
      </c>
      <c r="S49" s="1" t="s">
        <v>115</v>
      </c>
      <c r="T49" s="1" t="s">
        <v>87</v>
      </c>
      <c r="U49" s="2">
        <v>4.84</v>
      </c>
      <c r="V49" s="2">
        <v>1.6799999872843401</v>
      </c>
      <c r="W49" s="11">
        <f>(sales[[#This Row],[Profit]]/sales[[#This Row],[Sales]])*100</f>
        <v>3.9682539682539688</v>
      </c>
      <c r="X49" s="1">
        <f>YEAR(sales[[#This Row],[order_date]])</f>
        <v>2015</v>
      </c>
    </row>
    <row r="50" spans="1:24" hidden="1" x14ac:dyDescent="0.25">
      <c r="A50" s="1" t="s">
        <v>321</v>
      </c>
      <c r="B50" s="15">
        <v>41954</v>
      </c>
      <c r="C50" s="13" t="s">
        <v>322</v>
      </c>
      <c r="D50" s="1" t="s">
        <v>90</v>
      </c>
      <c r="E50" s="1" t="s">
        <v>110</v>
      </c>
      <c r="F50" s="1" t="s">
        <v>80</v>
      </c>
      <c r="G50" s="1" t="s">
        <v>323</v>
      </c>
      <c r="H50" s="1" t="s">
        <v>36</v>
      </c>
      <c r="I50" s="1">
        <v>10801</v>
      </c>
      <c r="J50" s="1" t="s">
        <v>82</v>
      </c>
      <c r="K50" s="1" t="s">
        <v>324</v>
      </c>
      <c r="L50" s="1" t="s">
        <v>20</v>
      </c>
      <c r="M50" s="1" t="s">
        <v>263</v>
      </c>
      <c r="N50" s="1" t="s">
        <v>325</v>
      </c>
      <c r="O50" s="3">
        <v>7.3</v>
      </c>
      <c r="P50" s="1">
        <v>2</v>
      </c>
      <c r="Q50" s="1">
        <v>0</v>
      </c>
      <c r="R50" s="2">
        <v>2.19</v>
      </c>
      <c r="S50" s="1" t="s">
        <v>86</v>
      </c>
      <c r="T50" s="1" t="s">
        <v>87</v>
      </c>
      <c r="U50" s="2">
        <v>5.1100000000000003</v>
      </c>
      <c r="V50" s="2">
        <v>3.6500000953674299</v>
      </c>
      <c r="W50" s="11">
        <f>(sales[[#This Row],[Profit]]/sales[[#This Row],[Sales]])*100</f>
        <v>30</v>
      </c>
      <c r="X50" s="1">
        <f>YEAR(sales[[#This Row],[order_date]])</f>
        <v>2014</v>
      </c>
    </row>
    <row r="51" spans="1:24" hidden="1" x14ac:dyDescent="0.25">
      <c r="A51" s="1" t="s">
        <v>179</v>
      </c>
      <c r="B51" s="15" t="s">
        <v>180</v>
      </c>
      <c r="C51" s="13" t="s">
        <v>180</v>
      </c>
      <c r="D51" s="1" t="s">
        <v>181</v>
      </c>
      <c r="E51" s="1" t="s">
        <v>79</v>
      </c>
      <c r="F51" s="1" t="s">
        <v>80</v>
      </c>
      <c r="G51" s="1" t="s">
        <v>176</v>
      </c>
      <c r="H51" s="1" t="s">
        <v>45</v>
      </c>
      <c r="I51" s="1">
        <v>98103</v>
      </c>
      <c r="J51" s="1" t="s">
        <v>112</v>
      </c>
      <c r="K51" s="1" t="s">
        <v>324</v>
      </c>
      <c r="L51" s="1" t="s">
        <v>20</v>
      </c>
      <c r="M51" s="1" t="s">
        <v>263</v>
      </c>
      <c r="N51" s="1" t="s">
        <v>325</v>
      </c>
      <c r="O51" s="3">
        <v>7.3</v>
      </c>
      <c r="P51" s="1">
        <v>2</v>
      </c>
      <c r="Q51" s="1">
        <v>0</v>
      </c>
      <c r="R51" s="2">
        <v>2.19</v>
      </c>
      <c r="S51" s="1" t="s">
        <v>115</v>
      </c>
      <c r="T51" s="1" t="s">
        <v>87</v>
      </c>
      <c r="U51" s="2">
        <v>5.1100000000000003</v>
      </c>
      <c r="V51" s="2">
        <v>3.6500000953674299</v>
      </c>
      <c r="W51" s="11">
        <f>(sales[[#This Row],[Profit]]/sales[[#This Row],[Sales]])*100</f>
        <v>30</v>
      </c>
      <c r="X51" s="1" t="e">
        <f>YEAR(sales[[#This Row],[order_date]])</f>
        <v>#VALUE!</v>
      </c>
    </row>
    <row r="52" spans="1:24" x14ac:dyDescent="0.25">
      <c r="A52" s="1" t="s">
        <v>326</v>
      </c>
      <c r="B52" s="15">
        <v>42865</v>
      </c>
      <c r="C52" s="13">
        <v>43018</v>
      </c>
      <c r="D52" s="1" t="s">
        <v>90</v>
      </c>
      <c r="E52" s="1" t="s">
        <v>158</v>
      </c>
      <c r="F52" s="1" t="s">
        <v>80</v>
      </c>
      <c r="G52" s="1" t="s">
        <v>327</v>
      </c>
      <c r="H52" s="1" t="s">
        <v>26</v>
      </c>
      <c r="I52" s="1">
        <v>95928</v>
      </c>
      <c r="J52" s="1" t="s">
        <v>112</v>
      </c>
      <c r="K52" s="1" t="s">
        <v>328</v>
      </c>
      <c r="L52" s="1" t="s">
        <v>21</v>
      </c>
      <c r="M52" s="1" t="s">
        <v>51</v>
      </c>
      <c r="N52" s="1" t="s">
        <v>329</v>
      </c>
      <c r="O52" s="3">
        <v>7.99</v>
      </c>
      <c r="P52" s="1">
        <v>1</v>
      </c>
      <c r="Q52" s="1">
        <v>0.2</v>
      </c>
      <c r="R52" s="2">
        <v>2.7</v>
      </c>
      <c r="S52" s="1" t="s">
        <v>115</v>
      </c>
      <c r="T52" s="1" t="s">
        <v>87</v>
      </c>
      <c r="U52" s="2">
        <v>5.29</v>
      </c>
      <c r="V52" s="2">
        <v>9.9874997511040409</v>
      </c>
      <c r="W52" s="11">
        <f>(sales[[#This Row],[Profit]]/sales[[#This Row],[Sales]])*100</f>
        <v>33.792240300375468</v>
      </c>
      <c r="X52" s="1">
        <f>YEAR(sales[[#This Row],[order_date]])</f>
        <v>2017</v>
      </c>
    </row>
    <row r="53" spans="1:24" hidden="1" x14ac:dyDescent="0.25">
      <c r="A53" s="1" t="s">
        <v>330</v>
      </c>
      <c r="B53" s="15" t="s">
        <v>331</v>
      </c>
      <c r="C53" s="13" t="s">
        <v>332</v>
      </c>
      <c r="D53" s="1" t="s">
        <v>78</v>
      </c>
      <c r="E53" s="1" t="s">
        <v>79</v>
      </c>
      <c r="F53" s="1" t="s">
        <v>80</v>
      </c>
      <c r="G53" s="1" t="s">
        <v>333</v>
      </c>
      <c r="H53" s="1" t="s">
        <v>26</v>
      </c>
      <c r="I53" s="1">
        <v>95123</v>
      </c>
      <c r="J53" s="1" t="s">
        <v>112</v>
      </c>
      <c r="K53" s="1" t="s">
        <v>334</v>
      </c>
      <c r="L53" s="1" t="s">
        <v>20</v>
      </c>
      <c r="M53" s="1" t="s">
        <v>127</v>
      </c>
      <c r="N53" s="1" t="s">
        <v>335</v>
      </c>
      <c r="O53" s="3">
        <v>10.23</v>
      </c>
      <c r="P53" s="1">
        <v>3</v>
      </c>
      <c r="Q53" s="1">
        <v>0</v>
      </c>
      <c r="R53" s="2">
        <v>4.91</v>
      </c>
      <c r="S53" s="1" t="s">
        <v>115</v>
      </c>
      <c r="T53" s="1" t="s">
        <v>87</v>
      </c>
      <c r="U53" s="2">
        <v>5.3199997000000003</v>
      </c>
      <c r="V53" s="2">
        <v>3.4099998474121</v>
      </c>
      <c r="W53" s="11">
        <f>(sales[[#This Row],[Profit]]/sales[[#This Row],[Sales]])*100</f>
        <v>47.996089931573806</v>
      </c>
      <c r="X53" s="1" t="e">
        <f>YEAR(sales[[#This Row],[order_date]])</f>
        <v>#VALUE!</v>
      </c>
    </row>
    <row r="54" spans="1:24" hidden="1" x14ac:dyDescent="0.25">
      <c r="A54" s="1" t="s">
        <v>188</v>
      </c>
      <c r="B54" s="15">
        <v>42987</v>
      </c>
      <c r="C54" s="13" t="s">
        <v>189</v>
      </c>
      <c r="D54" s="1" t="s">
        <v>90</v>
      </c>
      <c r="E54" s="1" t="s">
        <v>158</v>
      </c>
      <c r="F54" s="1" t="s">
        <v>80</v>
      </c>
      <c r="G54" s="1" t="s">
        <v>190</v>
      </c>
      <c r="H54" s="1" t="s">
        <v>41</v>
      </c>
      <c r="I54" s="1">
        <v>19134</v>
      </c>
      <c r="J54" s="1" t="s">
        <v>82</v>
      </c>
      <c r="K54" s="1" t="s">
        <v>336</v>
      </c>
      <c r="L54" s="1" t="s">
        <v>20</v>
      </c>
      <c r="M54" s="1" t="s">
        <v>94</v>
      </c>
      <c r="N54" s="1" t="s">
        <v>337</v>
      </c>
      <c r="O54" s="3">
        <v>3.04</v>
      </c>
      <c r="P54" s="1">
        <v>2</v>
      </c>
      <c r="Q54" s="1">
        <v>0.7</v>
      </c>
      <c r="R54" s="2">
        <v>-2.33</v>
      </c>
      <c r="S54" s="1" t="s">
        <v>86</v>
      </c>
      <c r="T54" s="1" t="s">
        <v>87</v>
      </c>
      <c r="U54" s="2">
        <v>5.37</v>
      </c>
      <c r="V54" s="2">
        <v>5.0666664017571401</v>
      </c>
      <c r="W54" s="11">
        <f>(sales[[#This Row],[Profit]]/sales[[#This Row],[Sales]])*100</f>
        <v>-76.64473684210526</v>
      </c>
      <c r="X54" s="1">
        <f>YEAR(sales[[#This Row],[order_date]])</f>
        <v>2017</v>
      </c>
    </row>
    <row r="55" spans="1:24" hidden="1" x14ac:dyDescent="0.25">
      <c r="A55" s="1" t="s">
        <v>254</v>
      </c>
      <c r="B55" s="15" t="s">
        <v>255</v>
      </c>
      <c r="C55" s="13" t="s">
        <v>256</v>
      </c>
      <c r="D55" s="1" t="s">
        <v>90</v>
      </c>
      <c r="E55" s="1" t="s">
        <v>110</v>
      </c>
      <c r="F55" s="1" t="s">
        <v>80</v>
      </c>
      <c r="G55" s="1" t="s">
        <v>257</v>
      </c>
      <c r="H55" s="1" t="s">
        <v>26</v>
      </c>
      <c r="I55" s="1">
        <v>91104</v>
      </c>
      <c r="J55" s="1" t="s">
        <v>112</v>
      </c>
      <c r="K55" s="1" t="s">
        <v>338</v>
      </c>
      <c r="L55" s="1" t="s">
        <v>20</v>
      </c>
      <c r="M55" s="1" t="s">
        <v>127</v>
      </c>
      <c r="N55" s="1" t="s">
        <v>339</v>
      </c>
      <c r="O55" s="3">
        <v>9.02</v>
      </c>
      <c r="P55" s="1">
        <v>2</v>
      </c>
      <c r="Q55" s="1">
        <v>0</v>
      </c>
      <c r="R55" s="2">
        <v>3.52</v>
      </c>
      <c r="S55" s="1" t="s">
        <v>115</v>
      </c>
      <c r="T55" s="1" t="s">
        <v>87</v>
      </c>
      <c r="U55" s="2">
        <v>5.5000004999999996</v>
      </c>
      <c r="V55" s="2">
        <v>4.5100002288818297</v>
      </c>
      <c r="W55" s="11">
        <f>(sales[[#This Row],[Profit]]/sales[[#This Row],[Sales]])*100</f>
        <v>39.024390243902438</v>
      </c>
      <c r="X55" s="1" t="e">
        <f>YEAR(sales[[#This Row],[order_date]])</f>
        <v>#VALUE!</v>
      </c>
    </row>
    <row r="56" spans="1:24" hidden="1" x14ac:dyDescent="0.25">
      <c r="A56" s="1" t="s">
        <v>340</v>
      </c>
      <c r="B56" s="15" t="s">
        <v>341</v>
      </c>
      <c r="C56" s="13" t="s">
        <v>342</v>
      </c>
      <c r="D56" s="1" t="s">
        <v>78</v>
      </c>
      <c r="E56" s="1" t="s">
        <v>79</v>
      </c>
      <c r="F56" s="1" t="s">
        <v>80</v>
      </c>
      <c r="G56" s="1" t="s">
        <v>125</v>
      </c>
      <c r="H56" s="1" t="s">
        <v>26</v>
      </c>
      <c r="I56" s="1">
        <v>95661</v>
      </c>
      <c r="J56" s="1" t="s">
        <v>112</v>
      </c>
      <c r="K56" s="1" t="s">
        <v>208</v>
      </c>
      <c r="L56" s="1" t="s">
        <v>20</v>
      </c>
      <c r="M56" s="1" t="s">
        <v>94</v>
      </c>
      <c r="N56" s="1" t="s">
        <v>209</v>
      </c>
      <c r="O56" s="3">
        <v>8.32</v>
      </c>
      <c r="P56" s="1">
        <v>5</v>
      </c>
      <c r="Q56" s="1">
        <v>0.2</v>
      </c>
      <c r="R56" s="2">
        <v>2.81</v>
      </c>
      <c r="S56" s="1" t="s">
        <v>115</v>
      </c>
      <c r="T56" s="1" t="s">
        <v>87</v>
      </c>
      <c r="U56" s="2">
        <v>5.5099998000000001</v>
      </c>
      <c r="V56" s="2">
        <v>2.0799999314546498</v>
      </c>
      <c r="W56" s="11">
        <f>(sales[[#This Row],[Profit]]/sales[[#This Row],[Sales]])*100</f>
        <v>33.774038461538467</v>
      </c>
      <c r="X56" s="1" t="e">
        <f>YEAR(sales[[#This Row],[order_date]])</f>
        <v>#VALUE!</v>
      </c>
    </row>
    <row r="57" spans="1:24" hidden="1" x14ac:dyDescent="0.25">
      <c r="A57" s="1" t="s">
        <v>343</v>
      </c>
      <c r="B57" s="15" t="s">
        <v>344</v>
      </c>
      <c r="C57" s="13" t="s">
        <v>345</v>
      </c>
      <c r="D57" s="1" t="s">
        <v>78</v>
      </c>
      <c r="E57" s="1" t="s">
        <v>79</v>
      </c>
      <c r="F57" s="1" t="s">
        <v>80</v>
      </c>
      <c r="G57" s="1" t="s">
        <v>346</v>
      </c>
      <c r="H57" s="1" t="s">
        <v>26</v>
      </c>
      <c r="I57" s="1">
        <v>92105</v>
      </c>
      <c r="J57" s="1" t="s">
        <v>112</v>
      </c>
      <c r="K57" s="1" t="s">
        <v>347</v>
      </c>
      <c r="L57" s="1" t="s">
        <v>20</v>
      </c>
      <c r="M57" s="1" t="s">
        <v>94</v>
      </c>
      <c r="N57" s="1" t="s">
        <v>348</v>
      </c>
      <c r="O57" s="3">
        <v>8.6999999999999993</v>
      </c>
      <c r="P57" s="1">
        <v>2</v>
      </c>
      <c r="Q57" s="1">
        <v>0.2</v>
      </c>
      <c r="R57" s="2">
        <v>3.16</v>
      </c>
      <c r="S57" s="1" t="s">
        <v>115</v>
      </c>
      <c r="T57" s="1" t="s">
        <v>87</v>
      </c>
      <c r="U57" s="2">
        <v>5.54</v>
      </c>
      <c r="V57" s="2">
        <v>5.4374999010469702</v>
      </c>
      <c r="W57" s="11">
        <f>(sales[[#This Row],[Profit]]/sales[[#This Row],[Sales]])*100</f>
        <v>36.321839080459775</v>
      </c>
      <c r="X57" s="1" t="e">
        <f>YEAR(sales[[#This Row],[order_date]])</f>
        <v>#VALUE!</v>
      </c>
    </row>
    <row r="58" spans="1:24" hidden="1" x14ac:dyDescent="0.25">
      <c r="A58" s="1" t="s">
        <v>349</v>
      </c>
      <c r="B58" s="15" t="s">
        <v>350</v>
      </c>
      <c r="C58" s="13" t="s">
        <v>351</v>
      </c>
      <c r="D58" s="1" t="s">
        <v>78</v>
      </c>
      <c r="E58" s="1" t="s">
        <v>158</v>
      </c>
      <c r="F58" s="1" t="s">
        <v>80</v>
      </c>
      <c r="G58" s="1" t="s">
        <v>352</v>
      </c>
      <c r="H58" s="1" t="s">
        <v>30</v>
      </c>
      <c r="I58" s="1">
        <v>60076</v>
      </c>
      <c r="J58" s="1" t="s">
        <v>102</v>
      </c>
      <c r="K58" s="1" t="s">
        <v>353</v>
      </c>
      <c r="L58" s="1" t="s">
        <v>20</v>
      </c>
      <c r="M58" s="1" t="s">
        <v>94</v>
      </c>
      <c r="N58" s="1" t="s">
        <v>354</v>
      </c>
      <c r="O58" s="3">
        <v>2.2999999999999998</v>
      </c>
      <c r="P58" s="1">
        <v>4</v>
      </c>
      <c r="Q58" s="1">
        <v>0.8</v>
      </c>
      <c r="R58" s="2">
        <v>-3.57</v>
      </c>
      <c r="S58" s="1" t="s">
        <v>106</v>
      </c>
      <c r="T58" s="1" t="s">
        <v>87</v>
      </c>
      <c r="U58" s="2">
        <v>5.87</v>
      </c>
      <c r="V58" s="2">
        <v>2.8750001117587098</v>
      </c>
      <c r="W58" s="11">
        <f>(sales[[#This Row],[Profit]]/sales[[#This Row],[Sales]])*100</f>
        <v>-155.21739130434784</v>
      </c>
      <c r="X58" s="1" t="e">
        <f>YEAR(sales[[#This Row],[order_date]])</f>
        <v>#VALUE!</v>
      </c>
    </row>
    <row r="59" spans="1:24" hidden="1" x14ac:dyDescent="0.25">
      <c r="A59" s="1" t="s">
        <v>301</v>
      </c>
      <c r="B59" s="15" t="s">
        <v>89</v>
      </c>
      <c r="C59" s="13" t="s">
        <v>302</v>
      </c>
      <c r="D59" s="1" t="s">
        <v>90</v>
      </c>
      <c r="E59" s="1" t="s">
        <v>79</v>
      </c>
      <c r="F59" s="1" t="s">
        <v>80</v>
      </c>
      <c r="G59" s="1" t="s">
        <v>152</v>
      </c>
      <c r="H59" s="1" t="s">
        <v>36</v>
      </c>
      <c r="I59" s="1">
        <v>10024</v>
      </c>
      <c r="J59" s="1" t="s">
        <v>82</v>
      </c>
      <c r="K59" s="1" t="s">
        <v>355</v>
      </c>
      <c r="L59" s="1" t="s">
        <v>20</v>
      </c>
      <c r="M59" s="1" t="s">
        <v>139</v>
      </c>
      <c r="N59" s="1" t="s">
        <v>356</v>
      </c>
      <c r="O59" s="3">
        <v>11.56</v>
      </c>
      <c r="P59" s="1">
        <v>2</v>
      </c>
      <c r="Q59" s="1">
        <v>0</v>
      </c>
      <c r="R59" s="2">
        <v>5.66</v>
      </c>
      <c r="S59" s="1" t="s">
        <v>86</v>
      </c>
      <c r="T59" s="1" t="s">
        <v>87</v>
      </c>
      <c r="U59" s="2">
        <v>5.9000006000000003</v>
      </c>
      <c r="V59" s="2">
        <v>5.7800002098083496</v>
      </c>
      <c r="W59" s="11">
        <f>(sales[[#This Row],[Profit]]/sales[[#This Row],[Sales]])*100</f>
        <v>48.961937716262973</v>
      </c>
      <c r="X59" s="1" t="e">
        <f>YEAR(sales[[#This Row],[order_date]])</f>
        <v>#VALUE!</v>
      </c>
    </row>
    <row r="60" spans="1:24" hidden="1" x14ac:dyDescent="0.25">
      <c r="A60" s="1" t="s">
        <v>174</v>
      </c>
      <c r="B60" s="15" t="s">
        <v>175</v>
      </c>
      <c r="C60" s="13">
        <v>42804</v>
      </c>
      <c r="D60" s="1" t="s">
        <v>78</v>
      </c>
      <c r="E60" s="1" t="s">
        <v>158</v>
      </c>
      <c r="F60" s="1" t="s">
        <v>80</v>
      </c>
      <c r="G60" s="1" t="s">
        <v>176</v>
      </c>
      <c r="H60" s="1" t="s">
        <v>45</v>
      </c>
      <c r="I60" s="1">
        <v>98103</v>
      </c>
      <c r="J60" s="1" t="s">
        <v>112</v>
      </c>
      <c r="K60" s="1" t="s">
        <v>357</v>
      </c>
      <c r="L60" s="1" t="s">
        <v>20</v>
      </c>
      <c r="M60" s="1" t="s">
        <v>139</v>
      </c>
      <c r="N60" s="1" t="s">
        <v>358</v>
      </c>
      <c r="O60" s="3">
        <v>11.76</v>
      </c>
      <c r="P60" s="1">
        <v>2</v>
      </c>
      <c r="Q60" s="1">
        <v>0</v>
      </c>
      <c r="R60" s="2">
        <v>5.76</v>
      </c>
      <c r="S60" s="1" t="s">
        <v>115</v>
      </c>
      <c r="T60" s="1" t="s">
        <v>87</v>
      </c>
      <c r="U60" s="2">
        <v>6</v>
      </c>
      <c r="V60" s="2">
        <v>5.88000011444091</v>
      </c>
      <c r="W60" s="11">
        <f>(sales[[#This Row],[Profit]]/sales[[#This Row],[Sales]])*100</f>
        <v>48.979591836734691</v>
      </c>
      <c r="X60" s="1" t="e">
        <f>YEAR(sales[[#This Row],[order_date]])</f>
        <v>#VALUE!</v>
      </c>
    </row>
    <row r="61" spans="1:24" hidden="1" x14ac:dyDescent="0.25">
      <c r="A61" s="1" t="s">
        <v>359</v>
      </c>
      <c r="B61" s="15" t="s">
        <v>360</v>
      </c>
      <c r="C61" s="13" t="s">
        <v>361</v>
      </c>
      <c r="D61" s="1" t="s">
        <v>90</v>
      </c>
      <c r="E61" s="1" t="s">
        <v>158</v>
      </c>
      <c r="F61" s="1" t="s">
        <v>80</v>
      </c>
      <c r="G61" s="1" t="s">
        <v>362</v>
      </c>
      <c r="H61" s="1" t="s">
        <v>363</v>
      </c>
      <c r="I61" s="1">
        <v>39212</v>
      </c>
      <c r="J61" s="1" t="s">
        <v>92</v>
      </c>
      <c r="K61" s="1" t="s">
        <v>364</v>
      </c>
      <c r="L61" s="1" t="s">
        <v>20</v>
      </c>
      <c r="M61" s="1" t="s">
        <v>94</v>
      </c>
      <c r="N61" s="1" t="s">
        <v>365</v>
      </c>
      <c r="O61" s="3">
        <v>11.43</v>
      </c>
      <c r="P61" s="1">
        <v>3</v>
      </c>
      <c r="Q61" s="1">
        <v>0</v>
      </c>
      <c r="R61" s="2">
        <v>5.37</v>
      </c>
      <c r="S61" s="1" t="s">
        <v>96</v>
      </c>
      <c r="T61" s="1" t="s">
        <v>87</v>
      </c>
      <c r="U61" s="2">
        <v>6.0600003999999998</v>
      </c>
      <c r="V61" s="2">
        <v>3.8100001017252598</v>
      </c>
      <c r="W61" s="11">
        <f>(sales[[#This Row],[Profit]]/sales[[#This Row],[Sales]])*100</f>
        <v>46.981627296587931</v>
      </c>
      <c r="X61" s="1" t="e">
        <f>YEAR(sales[[#This Row],[order_date]])</f>
        <v>#VALUE!</v>
      </c>
    </row>
    <row r="62" spans="1:24" hidden="1" x14ac:dyDescent="0.25">
      <c r="A62" s="1" t="s">
        <v>366</v>
      </c>
      <c r="B62" s="15" t="s">
        <v>367</v>
      </c>
      <c r="C62" s="13">
        <v>41648</v>
      </c>
      <c r="D62" s="1" t="s">
        <v>100</v>
      </c>
      <c r="E62" s="1" t="s">
        <v>79</v>
      </c>
      <c r="F62" s="1" t="s">
        <v>80</v>
      </c>
      <c r="G62" s="1" t="s">
        <v>137</v>
      </c>
      <c r="H62" s="1" t="s">
        <v>26</v>
      </c>
      <c r="I62" s="1">
        <v>94109</v>
      </c>
      <c r="J62" s="1" t="s">
        <v>112</v>
      </c>
      <c r="K62" s="1" t="s">
        <v>368</v>
      </c>
      <c r="L62" s="1" t="s">
        <v>20</v>
      </c>
      <c r="M62" s="1" t="s">
        <v>84</v>
      </c>
      <c r="N62" s="1" t="s">
        <v>369</v>
      </c>
      <c r="O62" s="3">
        <v>8.56</v>
      </c>
      <c r="P62" s="1">
        <v>2</v>
      </c>
      <c r="Q62" s="1">
        <v>0</v>
      </c>
      <c r="R62" s="2">
        <v>2.48</v>
      </c>
      <c r="S62" s="1" t="s">
        <v>115</v>
      </c>
      <c r="T62" s="1" t="s">
        <v>87</v>
      </c>
      <c r="U62" s="2">
        <v>6.0800004000000003</v>
      </c>
      <c r="V62" s="2">
        <v>4.2800002098083496</v>
      </c>
      <c r="W62" s="11">
        <f>(sales[[#This Row],[Profit]]/sales[[#This Row],[Sales]])*100</f>
        <v>28.971962616822427</v>
      </c>
      <c r="X62" s="1" t="e">
        <f>YEAR(sales[[#This Row],[order_date]])</f>
        <v>#VALUE!</v>
      </c>
    </row>
    <row r="63" spans="1:24" x14ac:dyDescent="0.25">
      <c r="A63" s="1" t="s">
        <v>370</v>
      </c>
      <c r="B63" s="15">
        <v>42068</v>
      </c>
      <c r="C63" s="13">
        <v>42160</v>
      </c>
      <c r="D63" s="1" t="s">
        <v>78</v>
      </c>
      <c r="E63" s="1" t="s">
        <v>79</v>
      </c>
      <c r="F63" s="1" t="s">
        <v>80</v>
      </c>
      <c r="G63" s="1" t="s">
        <v>137</v>
      </c>
      <c r="H63" s="1" t="s">
        <v>26</v>
      </c>
      <c r="I63" s="1">
        <v>94109</v>
      </c>
      <c r="J63" s="1" t="s">
        <v>112</v>
      </c>
      <c r="K63" s="1" t="s">
        <v>371</v>
      </c>
      <c r="L63" s="1" t="s">
        <v>20</v>
      </c>
      <c r="M63" s="1" t="s">
        <v>84</v>
      </c>
      <c r="N63" s="1" t="s">
        <v>372</v>
      </c>
      <c r="O63" s="3">
        <v>8.82</v>
      </c>
      <c r="P63" s="1">
        <v>3</v>
      </c>
      <c r="Q63" s="1">
        <v>0</v>
      </c>
      <c r="R63" s="2">
        <v>2.56</v>
      </c>
      <c r="S63" s="1" t="s">
        <v>115</v>
      </c>
      <c r="T63" s="1" t="s">
        <v>87</v>
      </c>
      <c r="U63" s="2">
        <v>6.2599998000000001</v>
      </c>
      <c r="V63" s="2">
        <v>2.93999989827473</v>
      </c>
      <c r="W63" s="11">
        <f>(sales[[#This Row],[Profit]]/sales[[#This Row],[Sales]])*100</f>
        <v>29.024943310657598</v>
      </c>
      <c r="X63" s="1">
        <f>YEAR(sales[[#This Row],[order_date]])</f>
        <v>2015</v>
      </c>
    </row>
    <row r="64" spans="1:24" x14ac:dyDescent="0.25">
      <c r="A64" s="1" t="s">
        <v>373</v>
      </c>
      <c r="B64" s="15">
        <v>42867</v>
      </c>
      <c r="C64" s="13">
        <v>42898</v>
      </c>
      <c r="D64" s="1" t="s">
        <v>78</v>
      </c>
      <c r="E64" s="1" t="s">
        <v>110</v>
      </c>
      <c r="F64" s="1" t="s">
        <v>80</v>
      </c>
      <c r="G64" s="1" t="s">
        <v>176</v>
      </c>
      <c r="H64" s="1" t="s">
        <v>45</v>
      </c>
      <c r="I64" s="1">
        <v>98115</v>
      </c>
      <c r="J64" s="1" t="s">
        <v>112</v>
      </c>
      <c r="K64" s="1" t="s">
        <v>374</v>
      </c>
      <c r="L64" s="1" t="s">
        <v>20</v>
      </c>
      <c r="M64" s="1" t="s">
        <v>94</v>
      </c>
      <c r="N64" s="1" t="s">
        <v>375</v>
      </c>
      <c r="O64" s="3">
        <v>9.3000000000000007</v>
      </c>
      <c r="P64" s="1">
        <v>2</v>
      </c>
      <c r="Q64" s="1">
        <v>0.2</v>
      </c>
      <c r="R64" s="2">
        <v>3.02</v>
      </c>
      <c r="S64" s="1" t="s">
        <v>115</v>
      </c>
      <c r="T64" s="1" t="s">
        <v>87</v>
      </c>
      <c r="U64" s="2">
        <v>6.28</v>
      </c>
      <c r="V64" s="2">
        <v>5.8125001408625403</v>
      </c>
      <c r="W64" s="11">
        <f>(sales[[#This Row],[Profit]]/sales[[#This Row],[Sales]])*100</f>
        <v>32.473118279569889</v>
      </c>
      <c r="X64" s="1">
        <f>YEAR(sales[[#This Row],[order_date]])</f>
        <v>2017</v>
      </c>
    </row>
    <row r="65" spans="1:24" hidden="1" x14ac:dyDescent="0.25">
      <c r="A65" s="1" t="s">
        <v>254</v>
      </c>
      <c r="B65" s="15" t="s">
        <v>255</v>
      </c>
      <c r="C65" s="13" t="s">
        <v>256</v>
      </c>
      <c r="D65" s="1" t="s">
        <v>90</v>
      </c>
      <c r="E65" s="1" t="s">
        <v>110</v>
      </c>
      <c r="F65" s="1" t="s">
        <v>80</v>
      </c>
      <c r="G65" s="1" t="s">
        <v>257</v>
      </c>
      <c r="H65" s="1" t="s">
        <v>26</v>
      </c>
      <c r="I65" s="1">
        <v>91104</v>
      </c>
      <c r="J65" s="1" t="s">
        <v>112</v>
      </c>
      <c r="K65" s="1" t="s">
        <v>376</v>
      </c>
      <c r="L65" s="1" t="s">
        <v>20</v>
      </c>
      <c r="M65" s="1" t="s">
        <v>132</v>
      </c>
      <c r="N65" s="1" t="s">
        <v>377</v>
      </c>
      <c r="O65" s="3">
        <v>8.6199999999999992</v>
      </c>
      <c r="P65" s="1">
        <v>1</v>
      </c>
      <c r="Q65" s="1">
        <v>0</v>
      </c>
      <c r="R65" s="2">
        <v>2.2400000000000002</v>
      </c>
      <c r="S65" s="1" t="s">
        <v>115</v>
      </c>
      <c r="T65" s="1" t="s">
        <v>87</v>
      </c>
      <c r="U65" s="2">
        <v>6.38</v>
      </c>
      <c r="V65" s="2">
        <v>8.6199998855590803</v>
      </c>
      <c r="W65" s="11">
        <f>(sales[[#This Row],[Profit]]/sales[[#This Row],[Sales]])*100</f>
        <v>25.98607888631091</v>
      </c>
      <c r="X65" s="1" t="e">
        <f>YEAR(sales[[#This Row],[order_date]])</f>
        <v>#VALUE!</v>
      </c>
    </row>
    <row r="66" spans="1:24" hidden="1" x14ac:dyDescent="0.25">
      <c r="A66" s="1" t="s">
        <v>378</v>
      </c>
      <c r="B66" s="15" t="s">
        <v>216</v>
      </c>
      <c r="C66" s="13" t="s">
        <v>379</v>
      </c>
      <c r="D66" s="1" t="s">
        <v>90</v>
      </c>
      <c r="E66" s="1" t="s">
        <v>110</v>
      </c>
      <c r="F66" s="1" t="s">
        <v>80</v>
      </c>
      <c r="G66" s="1" t="s">
        <v>380</v>
      </c>
      <c r="H66" s="1" t="s">
        <v>45</v>
      </c>
      <c r="I66" s="1">
        <v>98052</v>
      </c>
      <c r="J66" s="1" t="s">
        <v>112</v>
      </c>
      <c r="K66" s="1" t="s">
        <v>381</v>
      </c>
      <c r="L66" s="1" t="s">
        <v>20</v>
      </c>
      <c r="M66" s="1" t="s">
        <v>199</v>
      </c>
      <c r="N66" s="1" t="s">
        <v>382</v>
      </c>
      <c r="O66" s="3">
        <v>12.32</v>
      </c>
      <c r="P66" s="1">
        <v>4</v>
      </c>
      <c r="Q66" s="1">
        <v>0</v>
      </c>
      <c r="R66" s="2">
        <v>5.91</v>
      </c>
      <c r="S66" s="1" t="s">
        <v>115</v>
      </c>
      <c r="T66" s="1" t="s">
        <v>87</v>
      </c>
      <c r="U66" s="2">
        <v>6.41</v>
      </c>
      <c r="V66" s="2">
        <v>3.0799999237060498</v>
      </c>
      <c r="W66" s="11">
        <f>(sales[[#This Row],[Profit]]/sales[[#This Row],[Sales]])*100</f>
        <v>47.970779220779221</v>
      </c>
      <c r="X66" s="1" t="e">
        <f>YEAR(sales[[#This Row],[order_date]])</f>
        <v>#VALUE!</v>
      </c>
    </row>
    <row r="67" spans="1:24" hidden="1" x14ac:dyDescent="0.25">
      <c r="A67" s="1" t="s">
        <v>383</v>
      </c>
      <c r="B67" s="15" t="s">
        <v>332</v>
      </c>
      <c r="C67" s="13">
        <v>42378</v>
      </c>
      <c r="D67" s="1" t="s">
        <v>100</v>
      </c>
      <c r="E67" s="1" t="s">
        <v>79</v>
      </c>
      <c r="F67" s="1" t="s">
        <v>80</v>
      </c>
      <c r="G67" s="1" t="s">
        <v>384</v>
      </c>
      <c r="H67" s="1" t="s">
        <v>33</v>
      </c>
      <c r="I67" s="1">
        <v>2169</v>
      </c>
      <c r="J67" s="1" t="s">
        <v>82</v>
      </c>
      <c r="K67" s="1" t="s">
        <v>385</v>
      </c>
      <c r="L67" s="1" t="s">
        <v>20</v>
      </c>
      <c r="M67" s="1" t="s">
        <v>127</v>
      </c>
      <c r="N67" s="1" t="s">
        <v>386</v>
      </c>
      <c r="O67" s="3">
        <v>11.68</v>
      </c>
      <c r="P67" s="1">
        <v>4</v>
      </c>
      <c r="Q67" s="1">
        <v>0</v>
      </c>
      <c r="R67" s="2">
        <v>5.26</v>
      </c>
      <c r="S67" s="1" t="s">
        <v>86</v>
      </c>
      <c r="T67" s="1" t="s">
        <v>87</v>
      </c>
      <c r="U67" s="2">
        <v>6.42</v>
      </c>
      <c r="V67" s="2">
        <v>2.92000007629394</v>
      </c>
      <c r="W67" s="11">
        <f>(sales[[#This Row],[Profit]]/sales[[#This Row],[Sales]])*100</f>
        <v>45.034246575342465</v>
      </c>
      <c r="X67" s="1" t="e">
        <f>YEAR(sales[[#This Row],[order_date]])</f>
        <v>#VALUE!</v>
      </c>
    </row>
    <row r="68" spans="1:24" hidden="1" x14ac:dyDescent="0.25">
      <c r="A68" s="1" t="s">
        <v>387</v>
      </c>
      <c r="B68" s="15" t="s">
        <v>316</v>
      </c>
      <c r="C68" s="13" t="s">
        <v>388</v>
      </c>
      <c r="D68" s="1" t="s">
        <v>78</v>
      </c>
      <c r="E68" s="1" t="s">
        <v>158</v>
      </c>
      <c r="F68" s="1" t="s">
        <v>80</v>
      </c>
      <c r="G68" s="1" t="s">
        <v>389</v>
      </c>
      <c r="H68" s="1" t="s">
        <v>40</v>
      </c>
      <c r="I68" s="1">
        <v>97477</v>
      </c>
      <c r="J68" s="1" t="s">
        <v>112</v>
      </c>
      <c r="K68" s="1" t="s">
        <v>153</v>
      </c>
      <c r="L68" s="1" t="s">
        <v>20</v>
      </c>
      <c r="M68" s="1" t="s">
        <v>127</v>
      </c>
      <c r="N68" s="1" t="s">
        <v>154</v>
      </c>
      <c r="O68" s="3">
        <v>8.7200000000000006</v>
      </c>
      <c r="P68" s="1">
        <v>5</v>
      </c>
      <c r="Q68" s="1">
        <v>0.2</v>
      </c>
      <c r="R68" s="2">
        <v>2.29</v>
      </c>
      <c r="S68" s="1" t="s">
        <v>115</v>
      </c>
      <c r="T68" s="1" t="s">
        <v>87</v>
      </c>
      <c r="U68" s="2">
        <v>6.4300002999999997</v>
      </c>
      <c r="V68" s="2">
        <v>2.1800000748783299</v>
      </c>
      <c r="W68" s="11">
        <f>(sales[[#This Row],[Profit]]/sales[[#This Row],[Sales]])*100</f>
        <v>26.261467889908257</v>
      </c>
      <c r="X68" s="1" t="e">
        <f>YEAR(sales[[#This Row],[order_date]])</f>
        <v>#VALUE!</v>
      </c>
    </row>
    <row r="69" spans="1:24" hidden="1" x14ac:dyDescent="0.25">
      <c r="A69" s="1" t="s">
        <v>390</v>
      </c>
      <c r="B69" s="15" t="s">
        <v>391</v>
      </c>
      <c r="C69" s="13">
        <v>42888</v>
      </c>
      <c r="D69" s="1" t="s">
        <v>90</v>
      </c>
      <c r="E69" s="1" t="s">
        <v>110</v>
      </c>
      <c r="F69" s="1" t="s">
        <v>80</v>
      </c>
      <c r="G69" s="1" t="s">
        <v>137</v>
      </c>
      <c r="H69" s="1" t="s">
        <v>26</v>
      </c>
      <c r="I69" s="1">
        <v>94110</v>
      </c>
      <c r="J69" s="1" t="s">
        <v>112</v>
      </c>
      <c r="K69" s="1" t="s">
        <v>392</v>
      </c>
      <c r="L69" s="1" t="s">
        <v>20</v>
      </c>
      <c r="M69" s="1" t="s">
        <v>84</v>
      </c>
      <c r="N69" s="1" t="s">
        <v>393</v>
      </c>
      <c r="O69" s="3">
        <v>8.82</v>
      </c>
      <c r="P69" s="1">
        <v>3</v>
      </c>
      <c r="Q69" s="1">
        <v>0</v>
      </c>
      <c r="R69" s="2">
        <v>2.38</v>
      </c>
      <c r="S69" s="1" t="s">
        <v>115</v>
      </c>
      <c r="T69" s="1" t="s">
        <v>87</v>
      </c>
      <c r="U69" s="2">
        <v>6.4399996000000002</v>
      </c>
      <c r="V69" s="2">
        <v>2.93999989827473</v>
      </c>
      <c r="W69" s="11">
        <f>(sales[[#This Row],[Profit]]/sales[[#This Row],[Sales]])*100</f>
        <v>26.984126984126984</v>
      </c>
      <c r="X69" s="1" t="e">
        <f>YEAR(sales[[#This Row],[order_date]])</f>
        <v>#VALUE!</v>
      </c>
    </row>
    <row r="70" spans="1:24" x14ac:dyDescent="0.25">
      <c r="A70" s="1" t="s">
        <v>394</v>
      </c>
      <c r="B70" s="15">
        <v>42747</v>
      </c>
      <c r="C70" s="13">
        <v>42867</v>
      </c>
      <c r="D70" s="1" t="s">
        <v>90</v>
      </c>
      <c r="E70" s="1" t="s">
        <v>79</v>
      </c>
      <c r="F70" s="1" t="s">
        <v>80</v>
      </c>
      <c r="G70" s="1" t="s">
        <v>159</v>
      </c>
      <c r="H70" s="1" t="s">
        <v>26</v>
      </c>
      <c r="I70" s="1">
        <v>90008</v>
      </c>
      <c r="J70" s="1" t="s">
        <v>112</v>
      </c>
      <c r="K70" s="1" t="s">
        <v>395</v>
      </c>
      <c r="L70" s="1" t="s">
        <v>20</v>
      </c>
      <c r="M70" s="1" t="s">
        <v>94</v>
      </c>
      <c r="N70" s="1" t="s">
        <v>396</v>
      </c>
      <c r="O70" s="3">
        <v>10.130000000000001</v>
      </c>
      <c r="P70" s="1">
        <v>2</v>
      </c>
      <c r="Q70" s="1">
        <v>0.2</v>
      </c>
      <c r="R70" s="2">
        <v>3.67</v>
      </c>
      <c r="S70" s="1" t="s">
        <v>115</v>
      </c>
      <c r="T70" s="1" t="s">
        <v>87</v>
      </c>
      <c r="U70" s="2">
        <v>6.46</v>
      </c>
      <c r="V70" s="2">
        <v>6.3312500951113098</v>
      </c>
      <c r="W70" s="11">
        <f>(sales[[#This Row],[Profit]]/sales[[#This Row],[Sales]])*100</f>
        <v>36.229022704837114</v>
      </c>
      <c r="X70" s="1">
        <f>YEAR(sales[[#This Row],[order_date]])</f>
        <v>2017</v>
      </c>
    </row>
    <row r="71" spans="1:24" hidden="1" x14ac:dyDescent="0.25">
      <c r="A71" s="1" t="s">
        <v>397</v>
      </c>
      <c r="B71" s="15">
        <v>42258</v>
      </c>
      <c r="C71" s="13" t="s">
        <v>316</v>
      </c>
      <c r="D71" s="1" t="s">
        <v>100</v>
      </c>
      <c r="E71" s="1" t="s">
        <v>79</v>
      </c>
      <c r="F71" s="1" t="s">
        <v>80</v>
      </c>
      <c r="G71" s="1" t="s">
        <v>398</v>
      </c>
      <c r="H71" s="1" t="s">
        <v>36</v>
      </c>
      <c r="I71" s="1">
        <v>11572</v>
      </c>
      <c r="J71" s="1" t="s">
        <v>82</v>
      </c>
      <c r="K71" s="1" t="s">
        <v>399</v>
      </c>
      <c r="L71" s="1" t="s">
        <v>20</v>
      </c>
      <c r="M71" s="1" t="s">
        <v>299</v>
      </c>
      <c r="N71" s="1" t="s">
        <v>400</v>
      </c>
      <c r="O71" s="3">
        <v>12.24</v>
      </c>
      <c r="P71" s="1">
        <v>6</v>
      </c>
      <c r="Q71" s="1">
        <v>0</v>
      </c>
      <c r="R71" s="2">
        <v>5.75</v>
      </c>
      <c r="S71" s="1" t="s">
        <v>86</v>
      </c>
      <c r="T71" s="1" t="s">
        <v>87</v>
      </c>
      <c r="U71" s="2">
        <v>6.49</v>
      </c>
      <c r="V71" s="2">
        <v>2.0399999618530198</v>
      </c>
      <c r="W71" s="11">
        <f>(sales[[#This Row],[Profit]]/sales[[#This Row],[Sales]])*100</f>
        <v>46.977124183006538</v>
      </c>
      <c r="X71" s="1">
        <f>YEAR(sales[[#This Row],[order_date]])</f>
        <v>2015</v>
      </c>
    </row>
    <row r="72" spans="1:24" x14ac:dyDescent="0.25">
      <c r="A72" s="1" t="s">
        <v>157</v>
      </c>
      <c r="B72" s="15">
        <v>42800</v>
      </c>
      <c r="C72" s="13">
        <v>42922</v>
      </c>
      <c r="D72" s="1" t="s">
        <v>90</v>
      </c>
      <c r="E72" s="1" t="s">
        <v>158</v>
      </c>
      <c r="F72" s="1" t="s">
        <v>80</v>
      </c>
      <c r="G72" s="1" t="s">
        <v>159</v>
      </c>
      <c r="H72" s="1" t="s">
        <v>26</v>
      </c>
      <c r="I72" s="1">
        <v>90036</v>
      </c>
      <c r="J72" s="1" t="s">
        <v>112</v>
      </c>
      <c r="K72" s="1" t="s">
        <v>401</v>
      </c>
      <c r="L72" s="1" t="s">
        <v>20</v>
      </c>
      <c r="M72" s="1" t="s">
        <v>139</v>
      </c>
      <c r="N72" s="1" t="s">
        <v>402</v>
      </c>
      <c r="O72" s="3">
        <v>11.96</v>
      </c>
      <c r="P72" s="1">
        <v>2</v>
      </c>
      <c r="Q72" s="1">
        <v>0</v>
      </c>
      <c r="R72" s="2">
        <v>5.38</v>
      </c>
      <c r="S72" s="1" t="s">
        <v>115</v>
      </c>
      <c r="T72" s="1" t="s">
        <v>87</v>
      </c>
      <c r="U72" s="2">
        <v>6.58</v>
      </c>
      <c r="V72" s="2">
        <v>5.9800000190734801</v>
      </c>
      <c r="W72" s="11">
        <f>(sales[[#This Row],[Profit]]/sales[[#This Row],[Sales]])*100</f>
        <v>44.983277591973241</v>
      </c>
      <c r="X72" s="1">
        <f>YEAR(sales[[#This Row],[order_date]])</f>
        <v>2017</v>
      </c>
    </row>
    <row r="73" spans="1:24" hidden="1" x14ac:dyDescent="0.25">
      <c r="A73" s="1" t="s">
        <v>403</v>
      </c>
      <c r="B73" s="15" t="s">
        <v>404</v>
      </c>
      <c r="C73" s="13" t="s">
        <v>405</v>
      </c>
      <c r="D73" s="1" t="s">
        <v>78</v>
      </c>
      <c r="E73" s="1" t="s">
        <v>158</v>
      </c>
      <c r="F73" s="1" t="s">
        <v>80</v>
      </c>
      <c r="G73" s="1" t="s">
        <v>406</v>
      </c>
      <c r="H73" s="1" t="s">
        <v>26</v>
      </c>
      <c r="I73" s="1">
        <v>94533</v>
      </c>
      <c r="J73" s="1" t="s">
        <v>112</v>
      </c>
      <c r="K73" s="1" t="s">
        <v>407</v>
      </c>
      <c r="L73" s="1" t="s">
        <v>20</v>
      </c>
      <c r="M73" s="1" t="s">
        <v>139</v>
      </c>
      <c r="N73" s="1" t="s">
        <v>408</v>
      </c>
      <c r="O73" s="3">
        <v>12.96</v>
      </c>
      <c r="P73" s="1">
        <v>2</v>
      </c>
      <c r="Q73" s="1">
        <v>0</v>
      </c>
      <c r="R73" s="2">
        <v>6.35</v>
      </c>
      <c r="S73" s="1" t="s">
        <v>115</v>
      </c>
      <c r="T73" s="1" t="s">
        <v>87</v>
      </c>
      <c r="U73" s="2">
        <v>6.61</v>
      </c>
      <c r="V73" s="2">
        <v>6.4800000190734801</v>
      </c>
      <c r="W73" s="11">
        <f>(sales[[#This Row],[Profit]]/sales[[#This Row],[Sales]])*100</f>
        <v>48.996913580246911</v>
      </c>
      <c r="X73" s="1" t="e">
        <f>YEAR(sales[[#This Row],[order_date]])</f>
        <v>#VALUE!</v>
      </c>
    </row>
    <row r="74" spans="1:24" hidden="1" x14ac:dyDescent="0.25">
      <c r="A74" s="1" t="s">
        <v>359</v>
      </c>
      <c r="B74" s="15" t="s">
        <v>360</v>
      </c>
      <c r="C74" s="13" t="s">
        <v>361</v>
      </c>
      <c r="D74" s="1" t="s">
        <v>90</v>
      </c>
      <c r="E74" s="1" t="s">
        <v>158</v>
      </c>
      <c r="F74" s="1" t="s">
        <v>80</v>
      </c>
      <c r="G74" s="1" t="s">
        <v>362</v>
      </c>
      <c r="H74" s="1" t="s">
        <v>363</v>
      </c>
      <c r="I74" s="1">
        <v>39212</v>
      </c>
      <c r="J74" s="1" t="s">
        <v>92</v>
      </c>
      <c r="K74" s="1" t="s">
        <v>409</v>
      </c>
      <c r="L74" s="1" t="s">
        <v>20</v>
      </c>
      <c r="M74" s="1" t="s">
        <v>139</v>
      </c>
      <c r="N74" s="1" t="s">
        <v>410</v>
      </c>
      <c r="O74" s="3">
        <v>12.96</v>
      </c>
      <c r="P74" s="1">
        <v>2</v>
      </c>
      <c r="Q74" s="1">
        <v>0</v>
      </c>
      <c r="R74" s="2">
        <v>6.35</v>
      </c>
      <c r="S74" s="1" t="s">
        <v>96</v>
      </c>
      <c r="T74" s="1" t="s">
        <v>87</v>
      </c>
      <c r="U74" s="2">
        <v>6.61</v>
      </c>
      <c r="V74" s="2">
        <v>6.4800000190734801</v>
      </c>
      <c r="W74" s="11">
        <f>(sales[[#This Row],[Profit]]/sales[[#This Row],[Sales]])*100</f>
        <v>48.996913580246911</v>
      </c>
      <c r="X74" s="1" t="e">
        <f>YEAR(sales[[#This Row],[order_date]])</f>
        <v>#VALUE!</v>
      </c>
    </row>
    <row r="75" spans="1:24" hidden="1" x14ac:dyDescent="0.25">
      <c r="A75" s="1" t="s">
        <v>411</v>
      </c>
      <c r="B75" s="15" t="s">
        <v>412</v>
      </c>
      <c r="C75" s="13" t="s">
        <v>413</v>
      </c>
      <c r="D75" s="1" t="s">
        <v>90</v>
      </c>
      <c r="E75" s="1" t="s">
        <v>79</v>
      </c>
      <c r="F75" s="1" t="s">
        <v>80</v>
      </c>
      <c r="G75" s="1" t="s">
        <v>159</v>
      </c>
      <c r="H75" s="1" t="s">
        <v>26</v>
      </c>
      <c r="I75" s="1">
        <v>90045</v>
      </c>
      <c r="J75" s="1" t="s">
        <v>112</v>
      </c>
      <c r="K75" s="1" t="s">
        <v>414</v>
      </c>
      <c r="L75" s="1" t="s">
        <v>20</v>
      </c>
      <c r="M75" s="1" t="s">
        <v>84</v>
      </c>
      <c r="N75" s="1" t="s">
        <v>415</v>
      </c>
      <c r="O75" s="3">
        <v>12.39</v>
      </c>
      <c r="P75" s="1">
        <v>3</v>
      </c>
      <c r="Q75" s="1">
        <v>0</v>
      </c>
      <c r="R75" s="2">
        <v>5.7</v>
      </c>
      <c r="S75" s="1" t="s">
        <v>115</v>
      </c>
      <c r="T75" s="1" t="s">
        <v>87</v>
      </c>
      <c r="U75" s="2">
        <v>6.6900005</v>
      </c>
      <c r="V75" s="2">
        <v>4.13000011444091</v>
      </c>
      <c r="W75" s="11">
        <f>(sales[[#This Row],[Profit]]/sales[[#This Row],[Sales]])*100</f>
        <v>46.004842615012102</v>
      </c>
      <c r="X75" s="1" t="e">
        <f>YEAR(sales[[#This Row],[order_date]])</f>
        <v>#VALUE!</v>
      </c>
    </row>
    <row r="76" spans="1:24" hidden="1" x14ac:dyDescent="0.25">
      <c r="A76" s="1" t="s">
        <v>416</v>
      </c>
      <c r="B76" s="15" t="s">
        <v>417</v>
      </c>
      <c r="C76" s="13" t="s">
        <v>418</v>
      </c>
      <c r="D76" s="1" t="s">
        <v>90</v>
      </c>
      <c r="E76" s="1" t="s">
        <v>79</v>
      </c>
      <c r="F76" s="1" t="s">
        <v>80</v>
      </c>
      <c r="G76" s="1" t="s">
        <v>111</v>
      </c>
      <c r="H76" s="1" t="s">
        <v>40</v>
      </c>
      <c r="I76" s="1">
        <v>97301</v>
      </c>
      <c r="J76" s="1" t="s">
        <v>112</v>
      </c>
      <c r="K76" s="1" t="s">
        <v>419</v>
      </c>
      <c r="L76" s="1" t="s">
        <v>20</v>
      </c>
      <c r="M76" s="1" t="s">
        <v>139</v>
      </c>
      <c r="N76" s="1" t="s">
        <v>420</v>
      </c>
      <c r="O76" s="3">
        <v>10.37</v>
      </c>
      <c r="P76" s="1">
        <v>2</v>
      </c>
      <c r="Q76" s="1">
        <v>0.2</v>
      </c>
      <c r="R76" s="2">
        <v>3.63</v>
      </c>
      <c r="S76" s="1" t="s">
        <v>115</v>
      </c>
      <c r="T76" s="1" t="s">
        <v>87</v>
      </c>
      <c r="U76" s="2">
        <v>6.74</v>
      </c>
      <c r="V76" s="2">
        <v>6.4812499526189598</v>
      </c>
      <c r="W76" s="11">
        <f>(sales[[#This Row],[Profit]]/sales[[#This Row],[Sales]])*100</f>
        <v>35.004821600771457</v>
      </c>
      <c r="X76" s="1" t="e">
        <f>YEAR(sales[[#This Row],[order_date]])</f>
        <v>#VALUE!</v>
      </c>
    </row>
    <row r="77" spans="1:24" hidden="1" x14ac:dyDescent="0.25">
      <c r="A77" s="1" t="s">
        <v>421</v>
      </c>
      <c r="B77" s="15">
        <v>41950</v>
      </c>
      <c r="C77" s="13" t="s">
        <v>422</v>
      </c>
      <c r="D77" s="1" t="s">
        <v>78</v>
      </c>
      <c r="E77" s="1" t="s">
        <v>79</v>
      </c>
      <c r="F77" s="1" t="s">
        <v>80</v>
      </c>
      <c r="G77" s="1" t="s">
        <v>292</v>
      </c>
      <c r="H77" s="1" t="s">
        <v>43</v>
      </c>
      <c r="I77" s="1">
        <v>79907</v>
      </c>
      <c r="J77" s="1" t="s">
        <v>102</v>
      </c>
      <c r="K77" s="1" t="s">
        <v>423</v>
      </c>
      <c r="L77" s="1" t="s">
        <v>20</v>
      </c>
      <c r="M77" s="1" t="s">
        <v>139</v>
      </c>
      <c r="N77" s="1" t="s">
        <v>424</v>
      </c>
      <c r="O77" s="3">
        <v>10.37</v>
      </c>
      <c r="P77" s="1">
        <v>2</v>
      </c>
      <c r="Q77" s="1">
        <v>0.2</v>
      </c>
      <c r="R77" s="2">
        <v>3.63</v>
      </c>
      <c r="S77" s="1" t="s">
        <v>106</v>
      </c>
      <c r="T77" s="1" t="s">
        <v>87</v>
      </c>
      <c r="U77" s="2">
        <v>6.74</v>
      </c>
      <c r="V77" s="2">
        <v>6.4812499526189598</v>
      </c>
      <c r="W77" s="11">
        <f>(sales[[#This Row],[Profit]]/sales[[#This Row],[Sales]])*100</f>
        <v>35.004821600771457</v>
      </c>
      <c r="X77" s="1">
        <f>YEAR(sales[[#This Row],[order_date]])</f>
        <v>2014</v>
      </c>
    </row>
    <row r="78" spans="1:24" hidden="1" x14ac:dyDescent="0.25">
      <c r="A78" s="1" t="s">
        <v>425</v>
      </c>
      <c r="B78" s="15" t="s">
        <v>426</v>
      </c>
      <c r="C78" s="13" t="s">
        <v>427</v>
      </c>
      <c r="D78" s="1" t="s">
        <v>90</v>
      </c>
      <c r="E78" s="1" t="s">
        <v>158</v>
      </c>
      <c r="F78" s="1" t="s">
        <v>80</v>
      </c>
      <c r="G78" s="1" t="s">
        <v>101</v>
      </c>
      <c r="H78" s="1" t="s">
        <v>29</v>
      </c>
      <c r="I78" s="1">
        <v>31907</v>
      </c>
      <c r="J78" s="1" t="s">
        <v>92</v>
      </c>
      <c r="K78" s="1" t="s">
        <v>428</v>
      </c>
      <c r="L78" s="1" t="s">
        <v>20</v>
      </c>
      <c r="M78" s="1" t="s">
        <v>139</v>
      </c>
      <c r="N78" s="1" t="s">
        <v>429</v>
      </c>
      <c r="O78" s="3">
        <v>12.96</v>
      </c>
      <c r="P78" s="1">
        <v>2</v>
      </c>
      <c r="Q78" s="1">
        <v>0</v>
      </c>
      <c r="R78" s="2">
        <v>6.22</v>
      </c>
      <c r="S78" s="1" t="s">
        <v>96</v>
      </c>
      <c r="T78" s="1" t="s">
        <v>87</v>
      </c>
      <c r="U78" s="2">
        <v>6.7400001999999999</v>
      </c>
      <c r="V78" s="2">
        <v>6.4800000190734801</v>
      </c>
      <c r="W78" s="11">
        <f>(sales[[#This Row],[Profit]]/sales[[#This Row],[Sales]])*100</f>
        <v>47.993827160493822</v>
      </c>
      <c r="X78" s="1" t="e">
        <f>YEAR(sales[[#This Row],[order_date]])</f>
        <v>#VALUE!</v>
      </c>
    </row>
    <row r="79" spans="1:24" x14ac:dyDescent="0.25">
      <c r="A79" s="1" t="s">
        <v>430</v>
      </c>
      <c r="B79" s="15">
        <v>42586</v>
      </c>
      <c r="C79" s="13">
        <v>42708</v>
      </c>
      <c r="D79" s="1" t="s">
        <v>90</v>
      </c>
      <c r="E79" s="1" t="s">
        <v>79</v>
      </c>
      <c r="F79" s="1" t="s">
        <v>80</v>
      </c>
      <c r="G79" s="1" t="s">
        <v>159</v>
      </c>
      <c r="H79" s="1" t="s">
        <v>26</v>
      </c>
      <c r="I79" s="1">
        <v>90032</v>
      </c>
      <c r="J79" s="1" t="s">
        <v>112</v>
      </c>
      <c r="K79" s="1" t="s">
        <v>431</v>
      </c>
      <c r="L79" s="1" t="s">
        <v>20</v>
      </c>
      <c r="M79" s="1" t="s">
        <v>139</v>
      </c>
      <c r="N79" s="1" t="s">
        <v>432</v>
      </c>
      <c r="O79" s="3">
        <v>12.96</v>
      </c>
      <c r="P79" s="1">
        <v>2</v>
      </c>
      <c r="Q79" s="1">
        <v>0</v>
      </c>
      <c r="R79" s="2">
        <v>6.22</v>
      </c>
      <c r="S79" s="1" t="s">
        <v>115</v>
      </c>
      <c r="T79" s="1" t="s">
        <v>87</v>
      </c>
      <c r="U79" s="2">
        <v>6.7400001999999999</v>
      </c>
      <c r="V79" s="2">
        <v>6.4800000190734801</v>
      </c>
      <c r="W79" s="11">
        <f>(sales[[#This Row],[Profit]]/sales[[#This Row],[Sales]])*100</f>
        <v>47.993827160493822</v>
      </c>
      <c r="X79" s="1">
        <f>YEAR(sales[[#This Row],[order_date]])</f>
        <v>2016</v>
      </c>
    </row>
    <row r="80" spans="1:24" x14ac:dyDescent="0.25">
      <c r="A80" s="1" t="s">
        <v>433</v>
      </c>
      <c r="B80" s="15">
        <v>42866</v>
      </c>
      <c r="C80" s="13">
        <v>42989</v>
      </c>
      <c r="D80" s="1" t="s">
        <v>90</v>
      </c>
      <c r="E80" s="1" t="s">
        <v>79</v>
      </c>
      <c r="F80" s="1" t="s">
        <v>80</v>
      </c>
      <c r="G80" s="1" t="s">
        <v>346</v>
      </c>
      <c r="H80" s="1" t="s">
        <v>26</v>
      </c>
      <c r="I80" s="1">
        <v>92105</v>
      </c>
      <c r="J80" s="1" t="s">
        <v>112</v>
      </c>
      <c r="K80" s="1" t="s">
        <v>434</v>
      </c>
      <c r="L80" s="1" t="s">
        <v>20</v>
      </c>
      <c r="M80" s="1" t="s">
        <v>139</v>
      </c>
      <c r="N80" s="1" t="s">
        <v>435</v>
      </c>
      <c r="O80" s="3">
        <v>12.96</v>
      </c>
      <c r="P80" s="1">
        <v>2</v>
      </c>
      <c r="Q80" s="1">
        <v>0</v>
      </c>
      <c r="R80" s="2">
        <v>6.22</v>
      </c>
      <c r="S80" s="1" t="s">
        <v>115</v>
      </c>
      <c r="T80" s="1" t="s">
        <v>87</v>
      </c>
      <c r="U80" s="2">
        <v>6.7400001999999999</v>
      </c>
      <c r="V80" s="2">
        <v>6.4800000190734801</v>
      </c>
      <c r="W80" s="11">
        <f>(sales[[#This Row],[Profit]]/sales[[#This Row],[Sales]])*100</f>
        <v>47.993827160493822</v>
      </c>
      <c r="X80" s="1">
        <f>YEAR(sales[[#This Row],[order_date]])</f>
        <v>2017</v>
      </c>
    </row>
    <row r="81" spans="1:24" hidden="1" x14ac:dyDescent="0.25">
      <c r="A81" s="1" t="s">
        <v>436</v>
      </c>
      <c r="B81" s="15" t="s">
        <v>437</v>
      </c>
      <c r="C81" s="13" t="s">
        <v>438</v>
      </c>
      <c r="D81" s="1" t="s">
        <v>90</v>
      </c>
      <c r="E81" s="1" t="s">
        <v>110</v>
      </c>
      <c r="F81" s="1" t="s">
        <v>80</v>
      </c>
      <c r="G81" s="1" t="s">
        <v>159</v>
      </c>
      <c r="H81" s="1" t="s">
        <v>26</v>
      </c>
      <c r="I81" s="1">
        <v>90036</v>
      </c>
      <c r="J81" s="1" t="s">
        <v>112</v>
      </c>
      <c r="K81" s="1" t="s">
        <v>439</v>
      </c>
      <c r="L81" s="1" t="s">
        <v>20</v>
      </c>
      <c r="M81" s="1" t="s">
        <v>199</v>
      </c>
      <c r="N81" s="1" t="s">
        <v>440</v>
      </c>
      <c r="O81" s="3">
        <v>12.6</v>
      </c>
      <c r="P81" s="1">
        <v>2</v>
      </c>
      <c r="Q81" s="1">
        <v>0</v>
      </c>
      <c r="R81" s="2">
        <v>5.8</v>
      </c>
      <c r="S81" s="1" t="s">
        <v>115</v>
      </c>
      <c r="T81" s="1" t="s">
        <v>87</v>
      </c>
      <c r="U81" s="2">
        <v>6.8</v>
      </c>
      <c r="V81" s="2">
        <v>6.3000001907348597</v>
      </c>
      <c r="W81" s="11">
        <f>(sales[[#This Row],[Profit]]/sales[[#This Row],[Sales]])*100</f>
        <v>46.031746031746032</v>
      </c>
      <c r="X81" s="1" t="e">
        <f>YEAR(sales[[#This Row],[order_date]])</f>
        <v>#VALUE!</v>
      </c>
    </row>
    <row r="82" spans="1:24" hidden="1" x14ac:dyDescent="0.25">
      <c r="A82" s="1" t="s">
        <v>441</v>
      </c>
      <c r="B82" s="15">
        <v>41951</v>
      </c>
      <c r="C82" s="13" t="s">
        <v>442</v>
      </c>
      <c r="D82" s="1" t="s">
        <v>90</v>
      </c>
      <c r="E82" s="1" t="s">
        <v>79</v>
      </c>
      <c r="F82" s="1" t="s">
        <v>80</v>
      </c>
      <c r="G82" s="1" t="s">
        <v>176</v>
      </c>
      <c r="H82" s="1" t="s">
        <v>45</v>
      </c>
      <c r="I82" s="1">
        <v>98105</v>
      </c>
      <c r="J82" s="1" t="s">
        <v>112</v>
      </c>
      <c r="K82" s="1" t="s">
        <v>443</v>
      </c>
      <c r="L82" s="1" t="s">
        <v>19</v>
      </c>
      <c r="M82" s="1" t="s">
        <v>104</v>
      </c>
      <c r="N82" s="1" t="s">
        <v>444</v>
      </c>
      <c r="O82" s="3">
        <v>12.35</v>
      </c>
      <c r="P82" s="1">
        <v>1</v>
      </c>
      <c r="Q82" s="1">
        <v>0</v>
      </c>
      <c r="R82" s="2">
        <v>5.43</v>
      </c>
      <c r="S82" s="1" t="s">
        <v>115</v>
      </c>
      <c r="T82" s="1" t="s">
        <v>87</v>
      </c>
      <c r="U82" s="2">
        <v>6.9200005999999998</v>
      </c>
      <c r="V82" s="2">
        <v>12.3500003814697</v>
      </c>
      <c r="W82" s="11">
        <f>(sales[[#This Row],[Profit]]/sales[[#This Row],[Sales]])*100</f>
        <v>43.967611336032384</v>
      </c>
      <c r="X82" s="1">
        <f>YEAR(sales[[#This Row],[order_date]])</f>
        <v>2014</v>
      </c>
    </row>
    <row r="83" spans="1:24" hidden="1" x14ac:dyDescent="0.25">
      <c r="A83" s="1" t="s">
        <v>445</v>
      </c>
      <c r="B83" s="15" t="s">
        <v>446</v>
      </c>
      <c r="C83" s="13" t="s">
        <v>447</v>
      </c>
      <c r="D83" s="1" t="s">
        <v>100</v>
      </c>
      <c r="E83" s="1" t="s">
        <v>79</v>
      </c>
      <c r="F83" s="1" t="s">
        <v>80</v>
      </c>
      <c r="G83" s="1" t="s">
        <v>159</v>
      </c>
      <c r="H83" s="1" t="s">
        <v>26</v>
      </c>
      <c r="I83" s="1">
        <v>90004</v>
      </c>
      <c r="J83" s="1" t="s">
        <v>112</v>
      </c>
      <c r="K83" s="1" t="s">
        <v>448</v>
      </c>
      <c r="L83" s="1" t="s">
        <v>20</v>
      </c>
      <c r="M83" s="1" t="s">
        <v>139</v>
      </c>
      <c r="N83" s="1" t="s">
        <v>449</v>
      </c>
      <c r="O83" s="3">
        <v>13.36</v>
      </c>
      <c r="P83" s="1">
        <v>2</v>
      </c>
      <c r="Q83" s="1">
        <v>0</v>
      </c>
      <c r="R83" s="2">
        <v>6.41</v>
      </c>
      <c r="S83" s="1" t="s">
        <v>115</v>
      </c>
      <c r="T83" s="1" t="s">
        <v>87</v>
      </c>
      <c r="U83" s="2">
        <v>6.95</v>
      </c>
      <c r="V83" s="2">
        <v>6.6799998283386204</v>
      </c>
      <c r="W83" s="11">
        <f>(sales[[#This Row],[Profit]]/sales[[#This Row],[Sales]])*100</f>
        <v>47.979041916167667</v>
      </c>
      <c r="X83" s="1" t="e">
        <f>YEAR(sales[[#This Row],[order_date]])</f>
        <v>#VALUE!</v>
      </c>
    </row>
    <row r="84" spans="1:24" hidden="1" x14ac:dyDescent="0.25">
      <c r="A84" s="1" t="s">
        <v>450</v>
      </c>
      <c r="B84" s="15" t="s">
        <v>451</v>
      </c>
      <c r="C84" s="13" t="s">
        <v>451</v>
      </c>
      <c r="D84" s="1" t="s">
        <v>181</v>
      </c>
      <c r="E84" s="1" t="s">
        <v>158</v>
      </c>
      <c r="F84" s="1" t="s">
        <v>80</v>
      </c>
      <c r="G84" s="1" t="s">
        <v>137</v>
      </c>
      <c r="H84" s="1" t="s">
        <v>26</v>
      </c>
      <c r="I84" s="1">
        <v>94110</v>
      </c>
      <c r="J84" s="1" t="s">
        <v>112</v>
      </c>
      <c r="K84" s="1" t="s">
        <v>452</v>
      </c>
      <c r="L84" s="1" t="s">
        <v>20</v>
      </c>
      <c r="M84" s="1" t="s">
        <v>139</v>
      </c>
      <c r="N84" s="1" t="s">
        <v>453</v>
      </c>
      <c r="O84" s="3">
        <v>13.36</v>
      </c>
      <c r="P84" s="1">
        <v>2</v>
      </c>
      <c r="Q84" s="1">
        <v>0</v>
      </c>
      <c r="R84" s="2">
        <v>6.41</v>
      </c>
      <c r="S84" s="1" t="s">
        <v>115</v>
      </c>
      <c r="T84" s="1" t="s">
        <v>87</v>
      </c>
      <c r="U84" s="2">
        <v>6.95</v>
      </c>
      <c r="V84" s="2">
        <v>6.6799998283386204</v>
      </c>
      <c r="W84" s="11">
        <f>(sales[[#This Row],[Profit]]/sales[[#This Row],[Sales]])*100</f>
        <v>47.979041916167667</v>
      </c>
      <c r="X84" s="1" t="e">
        <f>YEAR(sales[[#This Row],[order_date]])</f>
        <v>#VALUE!</v>
      </c>
    </row>
    <row r="85" spans="1:24" hidden="1" x14ac:dyDescent="0.25">
      <c r="A85" s="1" t="s">
        <v>390</v>
      </c>
      <c r="B85" s="15" t="s">
        <v>391</v>
      </c>
      <c r="C85" s="13">
        <v>42888</v>
      </c>
      <c r="D85" s="1" t="s">
        <v>90</v>
      </c>
      <c r="E85" s="1" t="s">
        <v>110</v>
      </c>
      <c r="F85" s="1" t="s">
        <v>80</v>
      </c>
      <c r="G85" s="1" t="s">
        <v>137</v>
      </c>
      <c r="H85" s="1" t="s">
        <v>26</v>
      </c>
      <c r="I85" s="1">
        <v>94110</v>
      </c>
      <c r="J85" s="1" t="s">
        <v>112</v>
      </c>
      <c r="K85" s="1" t="s">
        <v>454</v>
      </c>
      <c r="L85" s="1" t="s">
        <v>20</v>
      </c>
      <c r="M85" s="1" t="s">
        <v>84</v>
      </c>
      <c r="N85" s="1" t="s">
        <v>455</v>
      </c>
      <c r="O85" s="3">
        <v>12.74</v>
      </c>
      <c r="P85" s="1">
        <v>7</v>
      </c>
      <c r="Q85" s="1">
        <v>0</v>
      </c>
      <c r="R85" s="2">
        <v>5.73</v>
      </c>
      <c r="S85" s="1" t="s">
        <v>115</v>
      </c>
      <c r="T85" s="1" t="s">
        <v>87</v>
      </c>
      <c r="U85" s="2">
        <v>7.0099998000000001</v>
      </c>
      <c r="V85" s="2">
        <v>1.8199999673025899</v>
      </c>
      <c r="W85" s="11">
        <f>(sales[[#This Row],[Profit]]/sales[[#This Row],[Sales]])*100</f>
        <v>44.976452119309265</v>
      </c>
      <c r="X85" s="1" t="e">
        <f>YEAR(sales[[#This Row],[order_date]])</f>
        <v>#VALUE!</v>
      </c>
    </row>
    <row r="86" spans="1:24" hidden="1" x14ac:dyDescent="0.25">
      <c r="A86" s="1" t="s">
        <v>456</v>
      </c>
      <c r="B86" s="15" t="s">
        <v>457</v>
      </c>
      <c r="C86" s="13" t="s">
        <v>458</v>
      </c>
      <c r="D86" s="1" t="s">
        <v>90</v>
      </c>
      <c r="E86" s="1" t="s">
        <v>110</v>
      </c>
      <c r="F86" s="1" t="s">
        <v>80</v>
      </c>
      <c r="G86" s="1" t="s">
        <v>459</v>
      </c>
      <c r="H86" s="1" t="s">
        <v>43</v>
      </c>
      <c r="I86" s="1">
        <v>77095</v>
      </c>
      <c r="J86" s="1" t="s">
        <v>102</v>
      </c>
      <c r="K86" s="1" t="s">
        <v>460</v>
      </c>
      <c r="L86" s="1" t="s">
        <v>20</v>
      </c>
      <c r="M86" s="1" t="s">
        <v>139</v>
      </c>
      <c r="N86" s="1" t="s">
        <v>461</v>
      </c>
      <c r="O86" s="3">
        <v>10.27</v>
      </c>
      <c r="P86" s="1">
        <v>3</v>
      </c>
      <c r="Q86" s="1">
        <v>0.2</v>
      </c>
      <c r="R86" s="2">
        <v>3.21</v>
      </c>
      <c r="S86" s="1" t="s">
        <v>106</v>
      </c>
      <c r="T86" s="1" t="s">
        <v>87</v>
      </c>
      <c r="U86" s="2">
        <v>7.0600003999999998</v>
      </c>
      <c r="V86" s="2">
        <v>4.2791668733426604</v>
      </c>
      <c r="W86" s="11">
        <f>(sales[[#This Row],[Profit]]/sales[[#This Row],[Sales]])*100</f>
        <v>31.256085686465436</v>
      </c>
      <c r="X86" s="1" t="e">
        <f>YEAR(sales[[#This Row],[order_date]])</f>
        <v>#VALUE!</v>
      </c>
    </row>
    <row r="87" spans="1:24" x14ac:dyDescent="0.25">
      <c r="A87" s="1" t="s">
        <v>462</v>
      </c>
      <c r="B87" s="15">
        <v>42406</v>
      </c>
      <c r="C87" s="13">
        <v>42527</v>
      </c>
      <c r="D87" s="1" t="s">
        <v>90</v>
      </c>
      <c r="E87" s="1" t="s">
        <v>158</v>
      </c>
      <c r="F87" s="1" t="s">
        <v>80</v>
      </c>
      <c r="G87" s="1" t="s">
        <v>176</v>
      </c>
      <c r="H87" s="1" t="s">
        <v>45</v>
      </c>
      <c r="I87" s="1">
        <v>98115</v>
      </c>
      <c r="J87" s="1" t="s">
        <v>112</v>
      </c>
      <c r="K87" s="1" t="s">
        <v>463</v>
      </c>
      <c r="L87" s="1" t="s">
        <v>20</v>
      </c>
      <c r="M87" s="1" t="s">
        <v>94</v>
      </c>
      <c r="N87" s="1" t="s">
        <v>464</v>
      </c>
      <c r="O87" s="3">
        <v>11.23</v>
      </c>
      <c r="P87" s="1">
        <v>3</v>
      </c>
      <c r="Q87" s="1">
        <v>0.2</v>
      </c>
      <c r="R87" s="2">
        <v>3.93</v>
      </c>
      <c r="S87" s="1" t="s">
        <v>115</v>
      </c>
      <c r="T87" s="1" t="s">
        <v>87</v>
      </c>
      <c r="U87" s="2">
        <v>7.2999989999999997</v>
      </c>
      <c r="V87" s="2">
        <v>4.6791664933630503</v>
      </c>
      <c r="W87" s="11">
        <f>(sales[[#This Row],[Profit]]/sales[[#This Row],[Sales]])*100</f>
        <v>34.995547640249328</v>
      </c>
      <c r="X87" s="1">
        <f>YEAR(sales[[#This Row],[order_date]])</f>
        <v>2016</v>
      </c>
    </row>
    <row r="88" spans="1:24" hidden="1" x14ac:dyDescent="0.25">
      <c r="A88" s="1" t="s">
        <v>244</v>
      </c>
      <c r="B88" s="15" t="s">
        <v>245</v>
      </c>
      <c r="C88" s="13" t="s">
        <v>246</v>
      </c>
      <c r="D88" s="1" t="s">
        <v>90</v>
      </c>
      <c r="E88" s="1" t="s">
        <v>79</v>
      </c>
      <c r="F88" s="1" t="s">
        <v>80</v>
      </c>
      <c r="G88" s="1" t="s">
        <v>159</v>
      </c>
      <c r="H88" s="1" t="s">
        <v>26</v>
      </c>
      <c r="I88" s="1">
        <v>90008</v>
      </c>
      <c r="J88" s="1" t="s">
        <v>112</v>
      </c>
      <c r="K88" s="1" t="s">
        <v>465</v>
      </c>
      <c r="L88" s="1" t="s">
        <v>20</v>
      </c>
      <c r="M88" s="1" t="s">
        <v>127</v>
      </c>
      <c r="N88" s="1" t="s">
        <v>466</v>
      </c>
      <c r="O88" s="3">
        <v>10.9</v>
      </c>
      <c r="P88" s="1">
        <v>5</v>
      </c>
      <c r="Q88" s="1">
        <v>0</v>
      </c>
      <c r="R88" s="2">
        <v>3.6</v>
      </c>
      <c r="S88" s="1" t="s">
        <v>115</v>
      </c>
      <c r="T88" s="1" t="s">
        <v>87</v>
      </c>
      <c r="U88" s="2">
        <v>7.2999996999999999</v>
      </c>
      <c r="V88" s="2">
        <v>2.1799999237060499</v>
      </c>
      <c r="W88" s="11">
        <f>(sales[[#This Row],[Profit]]/sales[[#This Row],[Sales]])*100</f>
        <v>33.027522935779821</v>
      </c>
      <c r="X88" s="1" t="e">
        <f>YEAR(sales[[#This Row],[order_date]])</f>
        <v>#VALUE!</v>
      </c>
    </row>
    <row r="89" spans="1:24" hidden="1" x14ac:dyDescent="0.25">
      <c r="A89" s="1" t="s">
        <v>445</v>
      </c>
      <c r="B89" s="15" t="s">
        <v>446</v>
      </c>
      <c r="C89" s="13" t="s">
        <v>447</v>
      </c>
      <c r="D89" s="1" t="s">
        <v>100</v>
      </c>
      <c r="E89" s="1" t="s">
        <v>79</v>
      </c>
      <c r="F89" s="1" t="s">
        <v>80</v>
      </c>
      <c r="G89" s="1" t="s">
        <v>159</v>
      </c>
      <c r="H89" s="1" t="s">
        <v>26</v>
      </c>
      <c r="I89" s="1">
        <v>90004</v>
      </c>
      <c r="J89" s="1" t="s">
        <v>112</v>
      </c>
      <c r="K89" s="1" t="s">
        <v>353</v>
      </c>
      <c r="L89" s="1" t="s">
        <v>20</v>
      </c>
      <c r="M89" s="1" t="s">
        <v>94</v>
      </c>
      <c r="N89" s="1" t="s">
        <v>354</v>
      </c>
      <c r="O89" s="3">
        <v>11.52</v>
      </c>
      <c r="P89" s="1">
        <v>5</v>
      </c>
      <c r="Q89" s="1">
        <v>0.2</v>
      </c>
      <c r="R89" s="2">
        <v>4.18</v>
      </c>
      <c r="S89" s="1" t="s">
        <v>115</v>
      </c>
      <c r="T89" s="1" t="s">
        <v>87</v>
      </c>
      <c r="U89" s="2">
        <v>7.3400005999999998</v>
      </c>
      <c r="V89" s="2">
        <v>2.88000012516975</v>
      </c>
      <c r="W89" s="11">
        <f>(sales[[#This Row],[Profit]]/sales[[#This Row],[Sales]])*100</f>
        <v>36.284722222222221</v>
      </c>
      <c r="X89" s="1" t="e">
        <f>YEAR(sales[[#This Row],[order_date]])</f>
        <v>#VALUE!</v>
      </c>
    </row>
    <row r="90" spans="1:24" hidden="1" x14ac:dyDescent="0.25">
      <c r="A90" s="1" t="s">
        <v>150</v>
      </c>
      <c r="B90" s="15" t="s">
        <v>151</v>
      </c>
      <c r="C90" s="13" t="s">
        <v>108</v>
      </c>
      <c r="D90" s="1" t="s">
        <v>90</v>
      </c>
      <c r="E90" s="1" t="s">
        <v>79</v>
      </c>
      <c r="F90" s="1" t="s">
        <v>80</v>
      </c>
      <c r="G90" s="1" t="s">
        <v>152</v>
      </c>
      <c r="H90" s="1" t="s">
        <v>36</v>
      </c>
      <c r="I90" s="1">
        <v>10035</v>
      </c>
      <c r="J90" s="1" t="s">
        <v>82</v>
      </c>
      <c r="K90" s="1" t="s">
        <v>467</v>
      </c>
      <c r="L90" s="1" t="s">
        <v>20</v>
      </c>
      <c r="M90" s="1" t="s">
        <v>139</v>
      </c>
      <c r="N90" s="1" t="s">
        <v>468</v>
      </c>
      <c r="O90" s="3">
        <v>13.76</v>
      </c>
      <c r="P90" s="1">
        <v>2</v>
      </c>
      <c r="Q90" s="1">
        <v>0</v>
      </c>
      <c r="R90" s="2">
        <v>6.33</v>
      </c>
      <c r="S90" s="1" t="s">
        <v>86</v>
      </c>
      <c r="T90" s="1" t="s">
        <v>87</v>
      </c>
      <c r="U90" s="2">
        <v>7.4300002999999997</v>
      </c>
      <c r="V90" s="2">
        <v>6.88000011444091</v>
      </c>
      <c r="W90" s="11">
        <f>(sales[[#This Row],[Profit]]/sales[[#This Row],[Sales]])*100</f>
        <v>46.002906976744192</v>
      </c>
      <c r="X90" s="1" t="e">
        <f>YEAR(sales[[#This Row],[order_date]])</f>
        <v>#VALUE!</v>
      </c>
    </row>
    <row r="91" spans="1:24" x14ac:dyDescent="0.25">
      <c r="A91" s="1" t="s">
        <v>469</v>
      </c>
      <c r="B91" s="15">
        <v>42014</v>
      </c>
      <c r="C91" s="13">
        <v>42134</v>
      </c>
      <c r="D91" s="1" t="s">
        <v>90</v>
      </c>
      <c r="E91" s="1" t="s">
        <v>79</v>
      </c>
      <c r="F91" s="1" t="s">
        <v>80</v>
      </c>
      <c r="G91" s="1" t="s">
        <v>384</v>
      </c>
      <c r="H91" s="1" t="s">
        <v>30</v>
      </c>
      <c r="I91" s="1">
        <v>62301</v>
      </c>
      <c r="J91" s="1" t="s">
        <v>102</v>
      </c>
      <c r="K91" s="1" t="s">
        <v>470</v>
      </c>
      <c r="L91" s="1" t="s">
        <v>20</v>
      </c>
      <c r="M91" s="1" t="s">
        <v>94</v>
      </c>
      <c r="N91" s="1" t="s">
        <v>471</v>
      </c>
      <c r="O91" s="3">
        <v>2.99</v>
      </c>
      <c r="P91" s="1">
        <v>4</v>
      </c>
      <c r="Q91" s="1">
        <v>0.8</v>
      </c>
      <c r="R91" s="2">
        <v>-4.49</v>
      </c>
      <c r="S91" s="1" t="s">
        <v>106</v>
      </c>
      <c r="T91" s="1" t="s">
        <v>87</v>
      </c>
      <c r="U91" s="2">
        <v>7.4799994999999999</v>
      </c>
      <c r="V91" s="2">
        <v>3.7375002346933002</v>
      </c>
      <c r="W91" s="11">
        <f>(sales[[#This Row],[Profit]]/sales[[#This Row],[Sales]])*100</f>
        <v>-150.16722408026754</v>
      </c>
      <c r="X91" s="1">
        <f>YEAR(sales[[#This Row],[order_date]])</f>
        <v>2015</v>
      </c>
    </row>
    <row r="92" spans="1:24" hidden="1" x14ac:dyDescent="0.25">
      <c r="A92" s="1" t="s">
        <v>472</v>
      </c>
      <c r="B92" s="15" t="s">
        <v>473</v>
      </c>
      <c r="C92" s="13" t="s">
        <v>296</v>
      </c>
      <c r="D92" s="1" t="s">
        <v>90</v>
      </c>
      <c r="E92" s="1" t="s">
        <v>79</v>
      </c>
      <c r="F92" s="1" t="s">
        <v>80</v>
      </c>
      <c r="G92" s="1" t="s">
        <v>474</v>
      </c>
      <c r="H92" s="1" t="s">
        <v>26</v>
      </c>
      <c r="I92" s="1">
        <v>93010</v>
      </c>
      <c r="J92" s="1" t="s">
        <v>112</v>
      </c>
      <c r="K92" s="1" t="s">
        <v>475</v>
      </c>
      <c r="L92" s="1" t="s">
        <v>20</v>
      </c>
      <c r="M92" s="1" t="s">
        <v>199</v>
      </c>
      <c r="N92" s="1" t="s">
        <v>476</v>
      </c>
      <c r="O92" s="3">
        <v>14.73</v>
      </c>
      <c r="P92" s="1">
        <v>3</v>
      </c>
      <c r="Q92" s="1">
        <v>0</v>
      </c>
      <c r="R92" s="2">
        <v>7.22</v>
      </c>
      <c r="S92" s="1" t="s">
        <v>115</v>
      </c>
      <c r="T92" s="1" t="s">
        <v>87</v>
      </c>
      <c r="U92" s="2">
        <v>7.5099998000000001</v>
      </c>
      <c r="V92" s="2">
        <v>4.9099998474120996</v>
      </c>
      <c r="W92" s="11">
        <f>(sales[[#This Row],[Profit]]/sales[[#This Row],[Sales]])*100</f>
        <v>49.015614392396465</v>
      </c>
      <c r="X92" s="1" t="e">
        <f>YEAR(sales[[#This Row],[order_date]])</f>
        <v>#VALUE!</v>
      </c>
    </row>
    <row r="93" spans="1:24" hidden="1" x14ac:dyDescent="0.25">
      <c r="A93" s="1" t="s">
        <v>75</v>
      </c>
      <c r="B93" s="15" t="s">
        <v>76</v>
      </c>
      <c r="C93" s="13" t="s">
        <v>77</v>
      </c>
      <c r="D93" s="1" t="s">
        <v>78</v>
      </c>
      <c r="E93" s="1" t="s">
        <v>79</v>
      </c>
      <c r="F93" s="1" t="s">
        <v>80</v>
      </c>
      <c r="G93" s="1" t="s">
        <v>81</v>
      </c>
      <c r="H93" s="1" t="s">
        <v>36</v>
      </c>
      <c r="I93" s="1">
        <v>12180</v>
      </c>
      <c r="J93" s="1" t="s">
        <v>82</v>
      </c>
      <c r="K93" s="1" t="s">
        <v>477</v>
      </c>
      <c r="L93" s="1" t="s">
        <v>20</v>
      </c>
      <c r="M93" s="1" t="s">
        <v>139</v>
      </c>
      <c r="N93" s="1" t="s">
        <v>478</v>
      </c>
      <c r="O93" s="3">
        <v>14.56</v>
      </c>
      <c r="P93" s="1">
        <v>2</v>
      </c>
      <c r="Q93" s="1">
        <v>0</v>
      </c>
      <c r="R93" s="2">
        <v>6.99</v>
      </c>
      <c r="S93" s="1" t="s">
        <v>86</v>
      </c>
      <c r="T93" s="1" t="s">
        <v>87</v>
      </c>
      <c r="U93" s="2">
        <v>7.5700006000000002</v>
      </c>
      <c r="V93" s="2">
        <v>7.2800002098083496</v>
      </c>
      <c r="W93" s="11">
        <f>(sales[[#This Row],[Profit]]/sales[[#This Row],[Sales]])*100</f>
        <v>48.008241758241759</v>
      </c>
      <c r="X93" s="1" t="e">
        <f>YEAR(sales[[#This Row],[order_date]])</f>
        <v>#VALUE!</v>
      </c>
    </row>
    <row r="94" spans="1:24" x14ac:dyDescent="0.25">
      <c r="A94" s="1" t="s">
        <v>479</v>
      </c>
      <c r="B94" s="15">
        <v>42440</v>
      </c>
      <c r="C94" s="13">
        <v>42501</v>
      </c>
      <c r="D94" s="1" t="s">
        <v>78</v>
      </c>
      <c r="E94" s="1" t="s">
        <v>79</v>
      </c>
      <c r="F94" s="1" t="s">
        <v>80</v>
      </c>
      <c r="G94" s="1" t="s">
        <v>480</v>
      </c>
      <c r="H94" s="1" t="s">
        <v>40</v>
      </c>
      <c r="I94" s="1">
        <v>97206</v>
      </c>
      <c r="J94" s="1" t="s">
        <v>112</v>
      </c>
      <c r="K94" s="1" t="s">
        <v>481</v>
      </c>
      <c r="L94" s="1" t="s">
        <v>20</v>
      </c>
      <c r="M94" s="1" t="s">
        <v>94</v>
      </c>
      <c r="N94" s="1" t="s">
        <v>482</v>
      </c>
      <c r="O94" s="3">
        <v>4.16</v>
      </c>
      <c r="P94" s="1">
        <v>7</v>
      </c>
      <c r="Q94" s="1">
        <v>0.7</v>
      </c>
      <c r="R94" s="2">
        <v>-3.47</v>
      </c>
      <c r="S94" s="1" t="s">
        <v>115</v>
      </c>
      <c r="T94" s="1" t="s">
        <v>87</v>
      </c>
      <c r="U94" s="2">
        <v>7.63</v>
      </c>
      <c r="V94" s="2">
        <v>1.98095222957551</v>
      </c>
      <c r="W94" s="11">
        <f>(sales[[#This Row],[Profit]]/sales[[#This Row],[Sales]])*100</f>
        <v>-83.413461538461547</v>
      </c>
      <c r="X94" s="1">
        <f>YEAR(sales[[#This Row],[order_date]])</f>
        <v>2016</v>
      </c>
    </row>
    <row r="95" spans="1:24" x14ac:dyDescent="0.25">
      <c r="A95" s="1" t="s">
        <v>155</v>
      </c>
      <c r="B95" s="15">
        <v>42499</v>
      </c>
      <c r="C95" s="13">
        <v>42530</v>
      </c>
      <c r="D95" s="1" t="s">
        <v>78</v>
      </c>
      <c r="E95" s="1" t="s">
        <v>79</v>
      </c>
      <c r="F95" s="1" t="s">
        <v>80</v>
      </c>
      <c r="G95" s="1" t="s">
        <v>156</v>
      </c>
      <c r="H95" s="1" t="s">
        <v>26</v>
      </c>
      <c r="I95" s="1">
        <v>90278</v>
      </c>
      <c r="J95" s="1" t="s">
        <v>112</v>
      </c>
      <c r="K95" s="1" t="s">
        <v>483</v>
      </c>
      <c r="L95" s="1" t="s">
        <v>20</v>
      </c>
      <c r="M95" s="1" t="s">
        <v>94</v>
      </c>
      <c r="N95" s="1" t="s">
        <v>484</v>
      </c>
      <c r="O95" s="3">
        <v>11.68</v>
      </c>
      <c r="P95" s="1">
        <v>2</v>
      </c>
      <c r="Q95" s="1">
        <v>0.2</v>
      </c>
      <c r="R95" s="2">
        <v>3.94</v>
      </c>
      <c r="S95" s="1" t="s">
        <v>115</v>
      </c>
      <c r="T95" s="1" t="s">
        <v>87</v>
      </c>
      <c r="U95" s="2">
        <v>7.7400001999999999</v>
      </c>
      <c r="V95" s="2">
        <v>7.3000002179294796</v>
      </c>
      <c r="W95" s="11">
        <f>(sales[[#This Row],[Profit]]/sales[[#This Row],[Sales]])*100</f>
        <v>33.732876712328768</v>
      </c>
      <c r="X95" s="1">
        <f>YEAR(sales[[#This Row],[order_date]])</f>
        <v>2016</v>
      </c>
    </row>
    <row r="96" spans="1:24" hidden="1" x14ac:dyDescent="0.25">
      <c r="A96" s="1" t="s">
        <v>485</v>
      </c>
      <c r="B96" s="15" t="s">
        <v>486</v>
      </c>
      <c r="C96" s="13" t="s">
        <v>487</v>
      </c>
      <c r="D96" s="1" t="s">
        <v>90</v>
      </c>
      <c r="E96" s="1" t="s">
        <v>110</v>
      </c>
      <c r="F96" s="1" t="s">
        <v>80</v>
      </c>
      <c r="G96" s="1" t="s">
        <v>488</v>
      </c>
      <c r="H96" s="1" t="s">
        <v>489</v>
      </c>
      <c r="I96" s="1">
        <v>59715</v>
      </c>
      <c r="J96" s="1" t="s">
        <v>112</v>
      </c>
      <c r="K96" s="1" t="s">
        <v>490</v>
      </c>
      <c r="L96" s="1" t="s">
        <v>20</v>
      </c>
      <c r="M96" s="1" t="s">
        <v>199</v>
      </c>
      <c r="N96" s="1" t="s">
        <v>491</v>
      </c>
      <c r="O96" s="3">
        <v>14.62</v>
      </c>
      <c r="P96" s="1">
        <v>2</v>
      </c>
      <c r="Q96" s="1">
        <v>0</v>
      </c>
      <c r="R96" s="2">
        <v>6.87</v>
      </c>
      <c r="S96" s="1" t="s">
        <v>115</v>
      </c>
      <c r="T96" s="1" t="s">
        <v>87</v>
      </c>
      <c r="U96" s="2">
        <v>7.75</v>
      </c>
      <c r="V96" s="2">
        <v>7.3099999427795401</v>
      </c>
      <c r="W96" s="11">
        <f>(sales[[#This Row],[Profit]]/sales[[#This Row],[Sales]])*100</f>
        <v>46.99042407660739</v>
      </c>
      <c r="X96" s="1" t="e">
        <f>YEAR(sales[[#This Row],[order_date]])</f>
        <v>#VALUE!</v>
      </c>
    </row>
    <row r="97" spans="1:24" hidden="1" x14ac:dyDescent="0.25">
      <c r="A97" s="1" t="s">
        <v>349</v>
      </c>
      <c r="B97" s="15" t="s">
        <v>350</v>
      </c>
      <c r="C97" s="13" t="s">
        <v>351</v>
      </c>
      <c r="D97" s="1" t="s">
        <v>78</v>
      </c>
      <c r="E97" s="1" t="s">
        <v>158</v>
      </c>
      <c r="F97" s="1" t="s">
        <v>80</v>
      </c>
      <c r="G97" s="1" t="s">
        <v>352</v>
      </c>
      <c r="H97" s="1" t="s">
        <v>30</v>
      </c>
      <c r="I97" s="1">
        <v>60076</v>
      </c>
      <c r="J97" s="1" t="s">
        <v>102</v>
      </c>
      <c r="K97" s="1" t="s">
        <v>492</v>
      </c>
      <c r="L97" s="1" t="s">
        <v>20</v>
      </c>
      <c r="M97" s="1" t="s">
        <v>139</v>
      </c>
      <c r="N97" s="1" t="s">
        <v>493</v>
      </c>
      <c r="O97" s="3">
        <v>12.22</v>
      </c>
      <c r="P97" s="1">
        <v>2</v>
      </c>
      <c r="Q97" s="1">
        <v>0.2</v>
      </c>
      <c r="R97" s="2">
        <v>4.43</v>
      </c>
      <c r="S97" s="1" t="s">
        <v>106</v>
      </c>
      <c r="T97" s="1" t="s">
        <v>87</v>
      </c>
      <c r="U97" s="2">
        <v>7.7900004000000003</v>
      </c>
      <c r="V97" s="2">
        <v>7.6375001953449102</v>
      </c>
      <c r="W97" s="11">
        <f>(sales[[#This Row],[Profit]]/sales[[#This Row],[Sales]])*100</f>
        <v>36.252045826513907</v>
      </c>
      <c r="X97" s="1" t="e">
        <f>YEAR(sales[[#This Row],[order_date]])</f>
        <v>#VALUE!</v>
      </c>
    </row>
    <row r="98" spans="1:24" hidden="1" x14ac:dyDescent="0.25">
      <c r="A98" s="1" t="s">
        <v>150</v>
      </c>
      <c r="B98" s="15" t="s">
        <v>151</v>
      </c>
      <c r="C98" s="13" t="s">
        <v>108</v>
      </c>
      <c r="D98" s="1" t="s">
        <v>90</v>
      </c>
      <c r="E98" s="1" t="s">
        <v>79</v>
      </c>
      <c r="F98" s="1" t="s">
        <v>80</v>
      </c>
      <c r="G98" s="1" t="s">
        <v>152</v>
      </c>
      <c r="H98" s="1" t="s">
        <v>36</v>
      </c>
      <c r="I98" s="1">
        <v>10035</v>
      </c>
      <c r="J98" s="1" t="s">
        <v>82</v>
      </c>
      <c r="K98" s="1" t="s">
        <v>494</v>
      </c>
      <c r="L98" s="1" t="s">
        <v>20</v>
      </c>
      <c r="M98" s="1" t="s">
        <v>94</v>
      </c>
      <c r="N98" s="1" t="s">
        <v>495</v>
      </c>
      <c r="O98" s="3">
        <v>11.78</v>
      </c>
      <c r="P98" s="1">
        <v>3</v>
      </c>
      <c r="Q98" s="1">
        <v>0.2</v>
      </c>
      <c r="R98" s="2">
        <v>3.98</v>
      </c>
      <c r="S98" s="1" t="s">
        <v>86</v>
      </c>
      <c r="T98" s="1" t="s">
        <v>87</v>
      </c>
      <c r="U98" s="2">
        <v>7.7999996999999999</v>
      </c>
      <c r="V98" s="2">
        <v>4.9083332403562903</v>
      </c>
      <c r="W98" s="11">
        <f>(sales[[#This Row],[Profit]]/sales[[#This Row],[Sales]])*100</f>
        <v>33.78607809847199</v>
      </c>
      <c r="X98" s="1" t="e">
        <f>YEAR(sales[[#This Row],[order_date]])</f>
        <v>#VALUE!</v>
      </c>
    </row>
    <row r="99" spans="1:24" hidden="1" x14ac:dyDescent="0.25">
      <c r="A99" s="1" t="s">
        <v>496</v>
      </c>
      <c r="B99" s="15" t="s">
        <v>497</v>
      </c>
      <c r="C99" s="13" t="s">
        <v>498</v>
      </c>
      <c r="D99" s="1" t="s">
        <v>78</v>
      </c>
      <c r="E99" s="1" t="s">
        <v>110</v>
      </c>
      <c r="F99" s="1" t="s">
        <v>80</v>
      </c>
      <c r="G99" s="1" t="s">
        <v>111</v>
      </c>
      <c r="H99" s="1" t="s">
        <v>40</v>
      </c>
      <c r="I99" s="1">
        <v>97301</v>
      </c>
      <c r="J99" s="1" t="s">
        <v>112</v>
      </c>
      <c r="K99" s="1" t="s">
        <v>499</v>
      </c>
      <c r="L99" s="1" t="s">
        <v>20</v>
      </c>
      <c r="M99" s="1" t="s">
        <v>139</v>
      </c>
      <c r="N99" s="1" t="s">
        <v>500</v>
      </c>
      <c r="O99" s="3">
        <v>11.65</v>
      </c>
      <c r="P99" s="1">
        <v>2</v>
      </c>
      <c r="Q99" s="1">
        <v>0.2</v>
      </c>
      <c r="R99" s="2">
        <v>3.79</v>
      </c>
      <c r="S99" s="1" t="s">
        <v>115</v>
      </c>
      <c r="T99" s="1" t="s">
        <v>87</v>
      </c>
      <c r="U99" s="2">
        <v>7.8599997000000004</v>
      </c>
      <c r="V99" s="2">
        <v>7.28124978870619</v>
      </c>
      <c r="W99" s="11">
        <f>(sales[[#This Row],[Profit]]/sales[[#This Row],[Sales]])*100</f>
        <v>32.532188841201716</v>
      </c>
      <c r="X99" s="1" t="e">
        <f>YEAR(sales[[#This Row],[order_date]])</f>
        <v>#VALUE!</v>
      </c>
    </row>
    <row r="100" spans="1:24" hidden="1" x14ac:dyDescent="0.25">
      <c r="A100" s="1" t="s">
        <v>501</v>
      </c>
      <c r="B100" s="15" t="s">
        <v>502</v>
      </c>
      <c r="C100" s="13" t="s">
        <v>503</v>
      </c>
      <c r="D100" s="1" t="s">
        <v>90</v>
      </c>
      <c r="E100" s="1" t="s">
        <v>158</v>
      </c>
      <c r="F100" s="1" t="s">
        <v>80</v>
      </c>
      <c r="G100" s="1" t="s">
        <v>176</v>
      </c>
      <c r="H100" s="1" t="s">
        <v>45</v>
      </c>
      <c r="I100" s="1">
        <v>98103</v>
      </c>
      <c r="J100" s="1" t="s">
        <v>112</v>
      </c>
      <c r="K100" s="1" t="s">
        <v>504</v>
      </c>
      <c r="L100" s="1" t="s">
        <v>20</v>
      </c>
      <c r="M100" s="1" t="s">
        <v>94</v>
      </c>
      <c r="N100" s="1" t="s">
        <v>505</v>
      </c>
      <c r="O100" s="3">
        <v>12.1</v>
      </c>
      <c r="P100" s="1">
        <v>7</v>
      </c>
      <c r="Q100" s="1">
        <v>0.2</v>
      </c>
      <c r="R100" s="2">
        <v>4.2300000000000004</v>
      </c>
      <c r="S100" s="1" t="s">
        <v>115</v>
      </c>
      <c r="T100" s="1" t="s">
        <v>87</v>
      </c>
      <c r="U100" s="2">
        <v>7.8700004000000003</v>
      </c>
      <c r="V100" s="2">
        <v>2.1607143618831599</v>
      </c>
      <c r="W100" s="11">
        <f>(sales[[#This Row],[Profit]]/sales[[#This Row],[Sales]])*100</f>
        <v>34.95867768595042</v>
      </c>
      <c r="X100" s="1" t="e">
        <f>YEAR(sales[[#This Row],[order_date]])</f>
        <v>#VALUE!</v>
      </c>
    </row>
    <row r="101" spans="1:24" hidden="1" x14ac:dyDescent="0.25">
      <c r="A101" s="1" t="s">
        <v>397</v>
      </c>
      <c r="B101" s="15">
        <v>42258</v>
      </c>
      <c r="C101" s="13" t="s">
        <v>316</v>
      </c>
      <c r="D101" s="1" t="s">
        <v>100</v>
      </c>
      <c r="E101" s="1" t="s">
        <v>79</v>
      </c>
      <c r="F101" s="1" t="s">
        <v>80</v>
      </c>
      <c r="G101" s="1" t="s">
        <v>398</v>
      </c>
      <c r="H101" s="1" t="s">
        <v>36</v>
      </c>
      <c r="I101" s="1">
        <v>11572</v>
      </c>
      <c r="J101" s="1" t="s">
        <v>82</v>
      </c>
      <c r="K101" s="1" t="s">
        <v>506</v>
      </c>
      <c r="L101" s="1" t="s">
        <v>21</v>
      </c>
      <c r="M101" s="1" t="s">
        <v>507</v>
      </c>
      <c r="N101" s="1" t="s">
        <v>508</v>
      </c>
      <c r="O101" s="3">
        <v>13.98</v>
      </c>
      <c r="P101" s="1">
        <v>2</v>
      </c>
      <c r="Q101" s="1">
        <v>0</v>
      </c>
      <c r="R101" s="2">
        <v>6.01</v>
      </c>
      <c r="S101" s="1" t="s">
        <v>86</v>
      </c>
      <c r="T101" s="1" t="s">
        <v>87</v>
      </c>
      <c r="U101" s="2">
        <v>7.9699992999999996</v>
      </c>
      <c r="V101" s="2">
        <v>6.9899997711181596</v>
      </c>
      <c r="W101" s="11">
        <f>(sales[[#This Row],[Profit]]/sales[[#This Row],[Sales]])*100</f>
        <v>42.989985693848354</v>
      </c>
      <c r="X101" s="1">
        <f>YEAR(sales[[#This Row],[order_date]])</f>
        <v>2015</v>
      </c>
    </row>
    <row r="102" spans="1:24" hidden="1" x14ac:dyDescent="0.25">
      <c r="A102" s="1" t="s">
        <v>509</v>
      </c>
      <c r="B102" s="15" t="s">
        <v>502</v>
      </c>
      <c r="C102" s="13" t="s">
        <v>510</v>
      </c>
      <c r="D102" s="1" t="s">
        <v>90</v>
      </c>
      <c r="E102" s="1" t="s">
        <v>158</v>
      </c>
      <c r="F102" s="1" t="s">
        <v>80</v>
      </c>
      <c r="G102" s="1" t="s">
        <v>362</v>
      </c>
      <c r="H102" s="1" t="s">
        <v>34</v>
      </c>
      <c r="I102" s="1">
        <v>49201</v>
      </c>
      <c r="J102" s="1" t="s">
        <v>102</v>
      </c>
      <c r="K102" s="1" t="s">
        <v>511</v>
      </c>
      <c r="L102" s="1" t="s">
        <v>20</v>
      </c>
      <c r="M102" s="1" t="s">
        <v>139</v>
      </c>
      <c r="N102" s="1" t="s">
        <v>512</v>
      </c>
      <c r="O102" s="3">
        <v>15.96</v>
      </c>
      <c r="P102" s="1">
        <v>2</v>
      </c>
      <c r="Q102" s="1">
        <v>0</v>
      </c>
      <c r="R102" s="2">
        <v>7.98</v>
      </c>
      <c r="S102" s="1" t="s">
        <v>106</v>
      </c>
      <c r="T102" s="1" t="s">
        <v>87</v>
      </c>
      <c r="U102" s="2">
        <v>7.98</v>
      </c>
      <c r="V102" s="2">
        <v>7.9800000190734801</v>
      </c>
      <c r="W102" s="11">
        <f>(sales[[#This Row],[Profit]]/sales[[#This Row],[Sales]])*100</f>
        <v>50</v>
      </c>
      <c r="X102" s="1" t="e">
        <f>YEAR(sales[[#This Row],[order_date]])</f>
        <v>#VALUE!</v>
      </c>
    </row>
    <row r="103" spans="1:24" x14ac:dyDescent="0.25">
      <c r="A103" s="1" t="s">
        <v>326</v>
      </c>
      <c r="B103" s="15">
        <v>42865</v>
      </c>
      <c r="C103" s="13">
        <v>43018</v>
      </c>
      <c r="D103" s="1" t="s">
        <v>90</v>
      </c>
      <c r="E103" s="1" t="s">
        <v>158</v>
      </c>
      <c r="F103" s="1" t="s">
        <v>80</v>
      </c>
      <c r="G103" s="1" t="s">
        <v>327</v>
      </c>
      <c r="H103" s="1" t="s">
        <v>26</v>
      </c>
      <c r="I103" s="1">
        <v>95928</v>
      </c>
      <c r="J103" s="1" t="s">
        <v>112</v>
      </c>
      <c r="K103" s="1" t="s">
        <v>513</v>
      </c>
      <c r="L103" s="1" t="s">
        <v>20</v>
      </c>
      <c r="M103" s="1" t="s">
        <v>127</v>
      </c>
      <c r="N103" s="1" t="s">
        <v>386</v>
      </c>
      <c r="O103" s="3">
        <v>14.9</v>
      </c>
      <c r="P103" s="1">
        <v>5</v>
      </c>
      <c r="Q103" s="1">
        <v>0</v>
      </c>
      <c r="R103" s="2">
        <v>6.85</v>
      </c>
      <c r="S103" s="1" t="s">
        <v>115</v>
      </c>
      <c r="T103" s="1" t="s">
        <v>87</v>
      </c>
      <c r="U103" s="2">
        <v>8.0499989999999997</v>
      </c>
      <c r="V103" s="2">
        <v>2.9799999237060502</v>
      </c>
      <c r="W103" s="11">
        <f>(sales[[#This Row],[Profit]]/sales[[#This Row],[Sales]])*100</f>
        <v>45.973154362416103</v>
      </c>
      <c r="X103" s="1">
        <f>YEAR(sales[[#This Row],[order_date]])</f>
        <v>2017</v>
      </c>
    </row>
    <row r="104" spans="1:24" hidden="1" x14ac:dyDescent="0.25">
      <c r="A104" s="1" t="s">
        <v>122</v>
      </c>
      <c r="B104" s="15" t="s">
        <v>123</v>
      </c>
      <c r="C104" s="13" t="s">
        <v>124</v>
      </c>
      <c r="D104" s="1" t="s">
        <v>90</v>
      </c>
      <c r="E104" s="1" t="s">
        <v>79</v>
      </c>
      <c r="F104" s="1" t="s">
        <v>80</v>
      </c>
      <c r="G104" s="1" t="s">
        <v>125</v>
      </c>
      <c r="H104" s="1" t="s">
        <v>26</v>
      </c>
      <c r="I104" s="1">
        <v>95661</v>
      </c>
      <c r="J104" s="1" t="s">
        <v>112</v>
      </c>
      <c r="K104" s="1" t="s">
        <v>514</v>
      </c>
      <c r="L104" s="1" t="s">
        <v>20</v>
      </c>
      <c r="M104" s="1" t="s">
        <v>84</v>
      </c>
      <c r="N104" s="1" t="s">
        <v>515</v>
      </c>
      <c r="O104" s="3">
        <v>11.52</v>
      </c>
      <c r="P104" s="1">
        <v>4</v>
      </c>
      <c r="Q104" s="1">
        <v>0</v>
      </c>
      <c r="R104" s="2">
        <v>3.46</v>
      </c>
      <c r="S104" s="1" t="s">
        <v>115</v>
      </c>
      <c r="T104" s="1" t="s">
        <v>87</v>
      </c>
      <c r="U104" s="2">
        <v>8.06</v>
      </c>
      <c r="V104" s="2">
        <v>2.88000011444091</v>
      </c>
      <c r="W104" s="11">
        <f>(sales[[#This Row],[Profit]]/sales[[#This Row],[Sales]])*100</f>
        <v>30.034722222222221</v>
      </c>
      <c r="X104" s="1" t="e">
        <f>YEAR(sales[[#This Row],[order_date]])</f>
        <v>#VALUE!</v>
      </c>
    </row>
    <row r="105" spans="1:24" hidden="1" x14ac:dyDescent="0.25">
      <c r="A105" s="1" t="s">
        <v>188</v>
      </c>
      <c r="B105" s="15">
        <v>42987</v>
      </c>
      <c r="C105" s="13" t="s">
        <v>189</v>
      </c>
      <c r="D105" s="1" t="s">
        <v>90</v>
      </c>
      <c r="E105" s="1" t="s">
        <v>158</v>
      </c>
      <c r="F105" s="1" t="s">
        <v>80</v>
      </c>
      <c r="G105" s="1" t="s">
        <v>190</v>
      </c>
      <c r="H105" s="1" t="s">
        <v>41</v>
      </c>
      <c r="I105" s="1">
        <v>19134</v>
      </c>
      <c r="J105" s="1" t="s">
        <v>82</v>
      </c>
      <c r="K105" s="1" t="s">
        <v>516</v>
      </c>
      <c r="L105" s="1" t="s">
        <v>20</v>
      </c>
      <c r="M105" s="1" t="s">
        <v>94</v>
      </c>
      <c r="N105" s="1" t="s">
        <v>517</v>
      </c>
      <c r="O105" s="3">
        <v>4.5</v>
      </c>
      <c r="P105" s="1">
        <v>1</v>
      </c>
      <c r="Q105" s="1">
        <v>0.7</v>
      </c>
      <c r="R105" s="2">
        <v>-3.6</v>
      </c>
      <c r="S105" s="1" t="s">
        <v>86</v>
      </c>
      <c r="T105" s="1" t="s">
        <v>87</v>
      </c>
      <c r="U105" s="2">
        <v>8.1</v>
      </c>
      <c r="V105" s="2">
        <v>14.999999403953501</v>
      </c>
      <c r="W105" s="11">
        <f>(sales[[#This Row],[Profit]]/sales[[#This Row],[Sales]])*100</f>
        <v>-80</v>
      </c>
      <c r="X105" s="1">
        <f>YEAR(sales[[#This Row],[order_date]])</f>
        <v>2017</v>
      </c>
    </row>
    <row r="106" spans="1:24" hidden="1" x14ac:dyDescent="0.25">
      <c r="A106" s="1" t="s">
        <v>518</v>
      </c>
      <c r="B106" s="15" t="s">
        <v>519</v>
      </c>
      <c r="C106" s="13" t="s">
        <v>520</v>
      </c>
      <c r="D106" s="1" t="s">
        <v>90</v>
      </c>
      <c r="E106" s="1" t="s">
        <v>79</v>
      </c>
      <c r="F106" s="1" t="s">
        <v>80</v>
      </c>
      <c r="G106" s="1" t="s">
        <v>521</v>
      </c>
      <c r="H106" s="1" t="s">
        <v>25</v>
      </c>
      <c r="I106" s="1">
        <v>85224</v>
      </c>
      <c r="J106" s="1" t="s">
        <v>112</v>
      </c>
      <c r="K106" s="1" t="s">
        <v>522</v>
      </c>
      <c r="L106" s="1" t="s">
        <v>20</v>
      </c>
      <c r="M106" s="1" t="s">
        <v>84</v>
      </c>
      <c r="N106" s="1" t="s">
        <v>523</v>
      </c>
      <c r="O106" s="3">
        <v>8.9</v>
      </c>
      <c r="P106" s="1">
        <v>4</v>
      </c>
      <c r="Q106" s="1">
        <v>0.2</v>
      </c>
      <c r="R106" s="2">
        <v>0.67</v>
      </c>
      <c r="S106" s="1" t="s">
        <v>115</v>
      </c>
      <c r="T106" s="1" t="s">
        <v>87</v>
      </c>
      <c r="U106" s="2">
        <v>8.23</v>
      </c>
      <c r="V106" s="2">
        <v>2.7812498911516701</v>
      </c>
      <c r="W106" s="11">
        <f>(sales[[#This Row],[Profit]]/sales[[#This Row],[Sales]])*100</f>
        <v>7.5280898876404487</v>
      </c>
      <c r="X106" s="1" t="e">
        <f>YEAR(sales[[#This Row],[order_date]])</f>
        <v>#VALUE!</v>
      </c>
    </row>
    <row r="107" spans="1:24" hidden="1" x14ac:dyDescent="0.25">
      <c r="A107" s="1" t="s">
        <v>524</v>
      </c>
      <c r="B107" s="15" t="s">
        <v>525</v>
      </c>
      <c r="C107" s="13">
        <v>43101</v>
      </c>
      <c r="D107" s="1" t="s">
        <v>90</v>
      </c>
      <c r="E107" s="1" t="s">
        <v>79</v>
      </c>
      <c r="F107" s="1" t="s">
        <v>80</v>
      </c>
      <c r="G107" s="1" t="s">
        <v>526</v>
      </c>
      <c r="H107" s="1" t="s">
        <v>43</v>
      </c>
      <c r="I107" s="1">
        <v>75081</v>
      </c>
      <c r="J107" s="1" t="s">
        <v>102</v>
      </c>
      <c r="K107" s="1" t="s">
        <v>527</v>
      </c>
      <c r="L107" s="1" t="s">
        <v>20</v>
      </c>
      <c r="M107" s="1" t="s">
        <v>94</v>
      </c>
      <c r="N107" s="1" t="s">
        <v>528</v>
      </c>
      <c r="O107" s="3">
        <v>3.17</v>
      </c>
      <c r="P107" s="1">
        <v>3</v>
      </c>
      <c r="Q107" s="1">
        <v>0.8</v>
      </c>
      <c r="R107" s="2">
        <v>-5.07</v>
      </c>
      <c r="S107" s="1" t="s">
        <v>106</v>
      </c>
      <c r="T107" s="1" t="s">
        <v>87</v>
      </c>
      <c r="U107" s="2">
        <v>8.24</v>
      </c>
      <c r="V107" s="2">
        <v>5.2833337754011396</v>
      </c>
      <c r="W107" s="11">
        <f>(sales[[#This Row],[Profit]]/sales[[#This Row],[Sales]])*100</f>
        <v>-159.93690851735016</v>
      </c>
      <c r="X107" s="1" t="e">
        <f>YEAR(sales[[#This Row],[order_date]])</f>
        <v>#VALUE!</v>
      </c>
    </row>
    <row r="108" spans="1:24" hidden="1" x14ac:dyDescent="0.25">
      <c r="A108" s="1" t="s">
        <v>529</v>
      </c>
      <c r="B108" s="15" t="s">
        <v>530</v>
      </c>
      <c r="C108" s="13" t="s">
        <v>531</v>
      </c>
      <c r="D108" s="1" t="s">
        <v>78</v>
      </c>
      <c r="E108" s="1" t="s">
        <v>79</v>
      </c>
      <c r="F108" s="1" t="s">
        <v>80</v>
      </c>
      <c r="G108" s="1" t="s">
        <v>532</v>
      </c>
      <c r="H108" s="1" t="s">
        <v>27</v>
      </c>
      <c r="I108" s="1">
        <v>80634</v>
      </c>
      <c r="J108" s="1" t="s">
        <v>112</v>
      </c>
      <c r="K108" s="1" t="s">
        <v>533</v>
      </c>
      <c r="L108" s="1" t="s">
        <v>19</v>
      </c>
      <c r="M108" s="1" t="s">
        <v>104</v>
      </c>
      <c r="N108" s="1" t="s">
        <v>534</v>
      </c>
      <c r="O108" s="3">
        <v>11.66</v>
      </c>
      <c r="P108" s="1">
        <v>3</v>
      </c>
      <c r="Q108" s="1">
        <v>0.2</v>
      </c>
      <c r="R108" s="2">
        <v>3.35</v>
      </c>
      <c r="S108" s="1" t="s">
        <v>115</v>
      </c>
      <c r="T108" s="1" t="s">
        <v>87</v>
      </c>
      <c r="U108" s="2">
        <v>8.3099989999999995</v>
      </c>
      <c r="V108" s="2">
        <v>4.85833328785374</v>
      </c>
      <c r="W108" s="11">
        <f>(sales[[#This Row],[Profit]]/sales[[#This Row],[Sales]])*100</f>
        <v>28.730703259005146</v>
      </c>
      <c r="X108" s="1" t="e">
        <f>YEAR(sales[[#This Row],[order_date]])</f>
        <v>#VALUE!</v>
      </c>
    </row>
    <row r="109" spans="1:24" hidden="1" x14ac:dyDescent="0.25">
      <c r="A109" s="1" t="s">
        <v>359</v>
      </c>
      <c r="B109" s="15" t="s">
        <v>360</v>
      </c>
      <c r="C109" s="13" t="s">
        <v>361</v>
      </c>
      <c r="D109" s="1" t="s">
        <v>90</v>
      </c>
      <c r="E109" s="1" t="s">
        <v>158</v>
      </c>
      <c r="F109" s="1" t="s">
        <v>80</v>
      </c>
      <c r="G109" s="1" t="s">
        <v>362</v>
      </c>
      <c r="H109" s="1" t="s">
        <v>363</v>
      </c>
      <c r="I109" s="1">
        <v>39212</v>
      </c>
      <c r="J109" s="1" t="s">
        <v>92</v>
      </c>
      <c r="K109" s="1" t="s">
        <v>535</v>
      </c>
      <c r="L109" s="1" t="s">
        <v>20</v>
      </c>
      <c r="M109" s="1" t="s">
        <v>139</v>
      </c>
      <c r="N109" s="1" t="s">
        <v>536</v>
      </c>
      <c r="O109" s="3">
        <v>16</v>
      </c>
      <c r="P109" s="1">
        <v>4</v>
      </c>
      <c r="Q109" s="1">
        <v>0</v>
      </c>
      <c r="R109" s="2">
        <v>7.68</v>
      </c>
      <c r="S109" s="1" t="s">
        <v>96</v>
      </c>
      <c r="T109" s="1" t="s">
        <v>87</v>
      </c>
      <c r="U109" s="2">
        <v>8.32</v>
      </c>
      <c r="V109" s="2">
        <v>4</v>
      </c>
      <c r="W109" s="11">
        <f>(sales[[#This Row],[Profit]]/sales[[#This Row],[Sales]])*100</f>
        <v>48</v>
      </c>
      <c r="X109" s="1" t="e">
        <f>YEAR(sales[[#This Row],[order_date]])</f>
        <v>#VALUE!</v>
      </c>
    </row>
    <row r="110" spans="1:24" hidden="1" x14ac:dyDescent="0.25">
      <c r="A110" s="1" t="s">
        <v>537</v>
      </c>
      <c r="B110" s="15">
        <v>42349</v>
      </c>
      <c r="C110" s="13" t="s">
        <v>538</v>
      </c>
      <c r="D110" s="1" t="s">
        <v>90</v>
      </c>
      <c r="E110" s="1" t="s">
        <v>158</v>
      </c>
      <c r="F110" s="1" t="s">
        <v>80</v>
      </c>
      <c r="G110" s="1" t="s">
        <v>539</v>
      </c>
      <c r="H110" s="1" t="s">
        <v>540</v>
      </c>
      <c r="I110" s="1">
        <v>33317</v>
      </c>
      <c r="J110" s="1" t="s">
        <v>92</v>
      </c>
      <c r="K110" s="1" t="s">
        <v>541</v>
      </c>
      <c r="L110" s="1" t="s">
        <v>20</v>
      </c>
      <c r="M110" s="1" t="s">
        <v>94</v>
      </c>
      <c r="N110" s="1" t="s">
        <v>542</v>
      </c>
      <c r="O110" s="3">
        <v>4.66</v>
      </c>
      <c r="P110" s="1">
        <v>3</v>
      </c>
      <c r="Q110" s="1">
        <v>0.7</v>
      </c>
      <c r="R110" s="2">
        <v>-3.73</v>
      </c>
      <c r="S110" s="1" t="s">
        <v>96</v>
      </c>
      <c r="T110" s="1" t="s">
        <v>87</v>
      </c>
      <c r="U110" s="2">
        <v>8.3899989999999995</v>
      </c>
      <c r="V110" s="2">
        <v>5.17777740248928</v>
      </c>
      <c r="W110" s="11">
        <f>(sales[[#This Row],[Profit]]/sales[[#This Row],[Sales]])*100</f>
        <v>-80.042918454935617</v>
      </c>
      <c r="X110" s="1">
        <f>YEAR(sales[[#This Row],[order_date]])</f>
        <v>2015</v>
      </c>
    </row>
    <row r="111" spans="1:24" x14ac:dyDescent="0.25">
      <c r="A111" s="1" t="s">
        <v>543</v>
      </c>
      <c r="B111" s="15">
        <v>41737</v>
      </c>
      <c r="C111" s="13">
        <v>41890</v>
      </c>
      <c r="D111" s="1" t="s">
        <v>100</v>
      </c>
      <c r="E111" s="1" t="s">
        <v>79</v>
      </c>
      <c r="F111" s="1" t="s">
        <v>80</v>
      </c>
      <c r="G111" s="1" t="s">
        <v>544</v>
      </c>
      <c r="H111" s="1" t="s">
        <v>318</v>
      </c>
      <c r="I111" s="1">
        <v>84062</v>
      </c>
      <c r="J111" s="1" t="s">
        <v>112</v>
      </c>
      <c r="K111" s="1" t="s">
        <v>545</v>
      </c>
      <c r="L111" s="1" t="s">
        <v>20</v>
      </c>
      <c r="M111" s="1" t="s">
        <v>94</v>
      </c>
      <c r="N111" s="1" t="s">
        <v>546</v>
      </c>
      <c r="O111" s="3">
        <v>13.18</v>
      </c>
      <c r="P111" s="1">
        <v>1</v>
      </c>
      <c r="Q111" s="1">
        <v>0.2</v>
      </c>
      <c r="R111" s="2">
        <v>4.78</v>
      </c>
      <c r="S111" s="1" t="s">
        <v>115</v>
      </c>
      <c r="T111" s="1" t="s">
        <v>87</v>
      </c>
      <c r="U111" s="2">
        <v>8.4</v>
      </c>
      <c r="V111" s="2">
        <v>16.4750004428438</v>
      </c>
      <c r="W111" s="11">
        <f>(sales[[#This Row],[Profit]]/sales[[#This Row],[Sales]])*100</f>
        <v>36.267071320182097</v>
      </c>
      <c r="X111" s="1">
        <f>YEAR(sales[[#This Row],[order_date]])</f>
        <v>2014</v>
      </c>
    </row>
    <row r="112" spans="1:24" hidden="1" x14ac:dyDescent="0.25">
      <c r="A112" s="1" t="s">
        <v>547</v>
      </c>
      <c r="B112" s="15" t="s">
        <v>548</v>
      </c>
      <c r="C112" s="13">
        <v>42744</v>
      </c>
      <c r="D112" s="1" t="s">
        <v>78</v>
      </c>
      <c r="E112" s="1" t="s">
        <v>158</v>
      </c>
      <c r="F112" s="1" t="s">
        <v>80</v>
      </c>
      <c r="G112" s="1" t="s">
        <v>384</v>
      </c>
      <c r="H112" s="1" t="s">
        <v>30</v>
      </c>
      <c r="I112" s="1">
        <v>62301</v>
      </c>
      <c r="J112" s="1" t="s">
        <v>102</v>
      </c>
      <c r="K112" s="1" t="s">
        <v>166</v>
      </c>
      <c r="L112" s="1" t="s">
        <v>20</v>
      </c>
      <c r="M112" s="1" t="s">
        <v>94</v>
      </c>
      <c r="N112" s="1" t="s">
        <v>167</v>
      </c>
      <c r="O112" s="3">
        <v>3.24</v>
      </c>
      <c r="P112" s="1">
        <v>9</v>
      </c>
      <c r="Q112" s="1">
        <v>0.8</v>
      </c>
      <c r="R112" s="2">
        <v>-5.18</v>
      </c>
      <c r="S112" s="1" t="s">
        <v>106</v>
      </c>
      <c r="T112" s="1" t="s">
        <v>87</v>
      </c>
      <c r="U112" s="2">
        <v>8.42</v>
      </c>
      <c r="V112" s="2">
        <v>1.8000001125865499</v>
      </c>
      <c r="W112" s="11">
        <f>(sales[[#This Row],[Profit]]/sales[[#This Row],[Sales]])*100</f>
        <v>-159.87654320987653</v>
      </c>
      <c r="X112" s="1" t="e">
        <f>YEAR(sales[[#This Row],[order_date]])</f>
        <v>#VALUE!</v>
      </c>
    </row>
    <row r="113" spans="1:24" hidden="1" x14ac:dyDescent="0.25">
      <c r="A113" s="1" t="s">
        <v>549</v>
      </c>
      <c r="B113" s="15" t="s">
        <v>550</v>
      </c>
      <c r="C113" s="13" t="s">
        <v>551</v>
      </c>
      <c r="D113" s="1" t="s">
        <v>90</v>
      </c>
      <c r="E113" s="1" t="s">
        <v>79</v>
      </c>
      <c r="F113" s="1" t="s">
        <v>80</v>
      </c>
      <c r="G113" s="1" t="s">
        <v>152</v>
      </c>
      <c r="H113" s="1" t="s">
        <v>36</v>
      </c>
      <c r="I113" s="1">
        <v>10011</v>
      </c>
      <c r="J113" s="1" t="s">
        <v>82</v>
      </c>
      <c r="K113" s="1" t="s">
        <v>166</v>
      </c>
      <c r="L113" s="1" t="s">
        <v>20</v>
      </c>
      <c r="M113" s="1" t="s">
        <v>94</v>
      </c>
      <c r="N113" s="1" t="s">
        <v>167</v>
      </c>
      <c r="O113" s="3">
        <v>12.96</v>
      </c>
      <c r="P113" s="1">
        <v>9</v>
      </c>
      <c r="Q113" s="1">
        <v>0.2</v>
      </c>
      <c r="R113" s="2">
        <v>4.54</v>
      </c>
      <c r="S113" s="1" t="s">
        <v>86</v>
      </c>
      <c r="T113" s="1" t="s">
        <v>87</v>
      </c>
      <c r="U113" s="2">
        <v>8.42</v>
      </c>
      <c r="V113" s="2">
        <v>1.8000000120037101</v>
      </c>
      <c r="W113" s="11">
        <f>(sales[[#This Row],[Profit]]/sales[[#This Row],[Sales]])*100</f>
        <v>35.030864197530867</v>
      </c>
      <c r="X113" s="1" t="e">
        <f>YEAR(sales[[#This Row],[order_date]])</f>
        <v>#VALUE!</v>
      </c>
    </row>
    <row r="114" spans="1:24" hidden="1" x14ac:dyDescent="0.25">
      <c r="A114" s="1" t="s">
        <v>552</v>
      </c>
      <c r="B114" s="15" t="s">
        <v>148</v>
      </c>
      <c r="C114" s="13" t="s">
        <v>553</v>
      </c>
      <c r="D114" s="1" t="s">
        <v>90</v>
      </c>
      <c r="E114" s="1" t="s">
        <v>79</v>
      </c>
      <c r="F114" s="1" t="s">
        <v>80</v>
      </c>
      <c r="G114" s="1" t="s">
        <v>554</v>
      </c>
      <c r="H114" s="1" t="s">
        <v>540</v>
      </c>
      <c r="I114" s="1">
        <v>32216</v>
      </c>
      <c r="J114" s="1" t="s">
        <v>92</v>
      </c>
      <c r="K114" s="1" t="s">
        <v>555</v>
      </c>
      <c r="L114" s="1" t="s">
        <v>20</v>
      </c>
      <c r="M114" s="1" t="s">
        <v>94</v>
      </c>
      <c r="N114" s="1" t="s">
        <v>556</v>
      </c>
      <c r="O114" s="3">
        <v>4.8099999999999996</v>
      </c>
      <c r="P114" s="1">
        <v>2</v>
      </c>
      <c r="Q114" s="1">
        <v>0.7</v>
      </c>
      <c r="R114" s="2">
        <v>-3.69</v>
      </c>
      <c r="S114" s="1" t="s">
        <v>96</v>
      </c>
      <c r="T114" s="1" t="s">
        <v>87</v>
      </c>
      <c r="U114" s="2">
        <v>8.5</v>
      </c>
      <c r="V114" s="2">
        <v>8.0166662527455301</v>
      </c>
      <c r="W114" s="11">
        <f>(sales[[#This Row],[Profit]]/sales[[#This Row],[Sales]])*100</f>
        <v>-76.715176715176725</v>
      </c>
      <c r="X114" s="1" t="e">
        <f>YEAR(sales[[#This Row],[order_date]])</f>
        <v>#VALUE!</v>
      </c>
    </row>
    <row r="115" spans="1:24" hidden="1" x14ac:dyDescent="0.25">
      <c r="A115" s="1" t="s">
        <v>557</v>
      </c>
      <c r="B115" s="15">
        <v>42708</v>
      </c>
      <c r="C115" s="13" t="s">
        <v>558</v>
      </c>
      <c r="D115" s="1" t="s">
        <v>90</v>
      </c>
      <c r="E115" s="1" t="s">
        <v>79</v>
      </c>
      <c r="F115" s="1" t="s">
        <v>80</v>
      </c>
      <c r="G115" s="1" t="s">
        <v>159</v>
      </c>
      <c r="H115" s="1" t="s">
        <v>26</v>
      </c>
      <c r="I115" s="1">
        <v>90036</v>
      </c>
      <c r="J115" s="1" t="s">
        <v>112</v>
      </c>
      <c r="K115" s="1" t="s">
        <v>559</v>
      </c>
      <c r="L115" s="1" t="s">
        <v>20</v>
      </c>
      <c r="M115" s="1" t="s">
        <v>94</v>
      </c>
      <c r="N115" s="1" t="s">
        <v>560</v>
      </c>
      <c r="O115" s="3">
        <v>13.21</v>
      </c>
      <c r="P115" s="1">
        <v>1</v>
      </c>
      <c r="Q115" s="1">
        <v>0.2</v>
      </c>
      <c r="R115" s="2">
        <v>4.62</v>
      </c>
      <c r="S115" s="1" t="s">
        <v>115</v>
      </c>
      <c r="T115" s="1" t="s">
        <v>87</v>
      </c>
      <c r="U115" s="2">
        <v>8.59</v>
      </c>
      <c r="V115" s="2">
        <v>16.5125001091975</v>
      </c>
      <c r="W115" s="11">
        <f>(sales[[#This Row],[Profit]]/sales[[#This Row],[Sales]])*100</f>
        <v>34.973504920514756</v>
      </c>
      <c r="X115" s="1">
        <f>YEAR(sales[[#This Row],[order_date]])</f>
        <v>2016</v>
      </c>
    </row>
    <row r="116" spans="1:24" hidden="1" x14ac:dyDescent="0.25">
      <c r="A116" s="1" t="s">
        <v>561</v>
      </c>
      <c r="B116" s="15">
        <v>42349</v>
      </c>
      <c r="C116" s="13" t="s">
        <v>316</v>
      </c>
      <c r="D116" s="1" t="s">
        <v>78</v>
      </c>
      <c r="E116" s="1" t="s">
        <v>158</v>
      </c>
      <c r="F116" s="1" t="s">
        <v>80</v>
      </c>
      <c r="G116" s="1" t="s">
        <v>159</v>
      </c>
      <c r="H116" s="1" t="s">
        <v>26</v>
      </c>
      <c r="I116" s="1">
        <v>90032</v>
      </c>
      <c r="J116" s="1" t="s">
        <v>112</v>
      </c>
      <c r="K116" s="1" t="s">
        <v>562</v>
      </c>
      <c r="L116" s="1" t="s">
        <v>20</v>
      </c>
      <c r="M116" s="1" t="s">
        <v>139</v>
      </c>
      <c r="N116" s="1" t="s">
        <v>563</v>
      </c>
      <c r="O116" s="3">
        <v>15.7</v>
      </c>
      <c r="P116" s="1">
        <v>5</v>
      </c>
      <c r="Q116" s="1">
        <v>0</v>
      </c>
      <c r="R116" s="2">
        <v>7.07</v>
      </c>
      <c r="S116" s="1" t="s">
        <v>115</v>
      </c>
      <c r="T116" s="1" t="s">
        <v>87</v>
      </c>
      <c r="U116" s="2">
        <v>8.6299989999999998</v>
      </c>
      <c r="V116" s="2">
        <v>3.1399999618530199</v>
      </c>
      <c r="W116" s="11">
        <f>(sales[[#This Row],[Profit]]/sales[[#This Row],[Sales]])*100</f>
        <v>45.031847133757964</v>
      </c>
      <c r="X116" s="1">
        <f>YEAR(sales[[#This Row],[order_date]])</f>
        <v>2015</v>
      </c>
    </row>
    <row r="117" spans="1:24" hidden="1" x14ac:dyDescent="0.25">
      <c r="A117" s="1" t="s">
        <v>564</v>
      </c>
      <c r="B117" s="15">
        <v>42281</v>
      </c>
      <c r="C117" s="13" t="s">
        <v>565</v>
      </c>
      <c r="D117" s="1" t="s">
        <v>90</v>
      </c>
      <c r="E117" s="1" t="s">
        <v>110</v>
      </c>
      <c r="F117" s="1" t="s">
        <v>80</v>
      </c>
      <c r="G117" s="1" t="s">
        <v>194</v>
      </c>
      <c r="H117" s="1" t="s">
        <v>36</v>
      </c>
      <c r="I117" s="1">
        <v>14609</v>
      </c>
      <c r="J117" s="1" t="s">
        <v>82</v>
      </c>
      <c r="K117" s="1" t="s">
        <v>172</v>
      </c>
      <c r="L117" s="1" t="s">
        <v>20</v>
      </c>
      <c r="M117" s="1" t="s">
        <v>84</v>
      </c>
      <c r="N117" s="1" t="s">
        <v>173</v>
      </c>
      <c r="O117" s="3">
        <v>14.67</v>
      </c>
      <c r="P117" s="1">
        <v>3</v>
      </c>
      <c r="Q117" s="1">
        <v>0</v>
      </c>
      <c r="R117" s="2">
        <v>6.01</v>
      </c>
      <c r="S117" s="1" t="s">
        <v>86</v>
      </c>
      <c r="T117" s="1" t="s">
        <v>87</v>
      </c>
      <c r="U117" s="2">
        <v>8.66</v>
      </c>
      <c r="V117" s="2">
        <v>4.8900000254313101</v>
      </c>
      <c r="W117" s="11">
        <f>(sales[[#This Row],[Profit]]/sales[[#This Row],[Sales]])*100</f>
        <v>40.967961826857533</v>
      </c>
      <c r="X117" s="1">
        <f>YEAR(sales[[#This Row],[order_date]])</f>
        <v>2015</v>
      </c>
    </row>
    <row r="118" spans="1:24" hidden="1" x14ac:dyDescent="0.25">
      <c r="A118" s="1" t="s">
        <v>179</v>
      </c>
      <c r="B118" s="15" t="s">
        <v>180</v>
      </c>
      <c r="C118" s="13" t="s">
        <v>180</v>
      </c>
      <c r="D118" s="1" t="s">
        <v>181</v>
      </c>
      <c r="E118" s="1" t="s">
        <v>79</v>
      </c>
      <c r="F118" s="1" t="s">
        <v>80</v>
      </c>
      <c r="G118" s="1" t="s">
        <v>176</v>
      </c>
      <c r="H118" s="1" t="s">
        <v>45</v>
      </c>
      <c r="I118" s="1">
        <v>98103</v>
      </c>
      <c r="J118" s="1" t="s">
        <v>112</v>
      </c>
      <c r="K118" s="1" t="s">
        <v>566</v>
      </c>
      <c r="L118" s="1" t="s">
        <v>19</v>
      </c>
      <c r="M118" s="1" t="s">
        <v>104</v>
      </c>
      <c r="N118" s="1" t="s">
        <v>567</v>
      </c>
      <c r="O118" s="3">
        <v>14.19</v>
      </c>
      <c r="P118" s="1">
        <v>3</v>
      </c>
      <c r="Q118" s="1">
        <v>0</v>
      </c>
      <c r="R118" s="2">
        <v>5.53</v>
      </c>
      <c r="S118" s="1" t="s">
        <v>115</v>
      </c>
      <c r="T118" s="1" t="s">
        <v>87</v>
      </c>
      <c r="U118" s="2">
        <v>8.66</v>
      </c>
      <c r="V118" s="2">
        <v>4.7299998601277604</v>
      </c>
      <c r="W118" s="11">
        <f>(sales[[#This Row],[Profit]]/sales[[#This Row],[Sales]])*100</f>
        <v>38.971106412966883</v>
      </c>
      <c r="X118" s="1" t="e">
        <f>YEAR(sales[[#This Row],[order_date]])</f>
        <v>#VALUE!</v>
      </c>
    </row>
    <row r="119" spans="1:24" x14ac:dyDescent="0.25">
      <c r="A119" s="1" t="s">
        <v>568</v>
      </c>
      <c r="B119" s="15">
        <v>41646</v>
      </c>
      <c r="C119" s="13">
        <v>41766</v>
      </c>
      <c r="D119" s="1" t="s">
        <v>90</v>
      </c>
      <c r="E119" s="1" t="s">
        <v>158</v>
      </c>
      <c r="F119" s="1" t="s">
        <v>80</v>
      </c>
      <c r="G119" s="1" t="s">
        <v>569</v>
      </c>
      <c r="H119" s="1" t="s">
        <v>540</v>
      </c>
      <c r="I119" s="1">
        <v>32725</v>
      </c>
      <c r="J119" s="1" t="s">
        <v>92</v>
      </c>
      <c r="K119" s="1" t="s">
        <v>353</v>
      </c>
      <c r="L119" s="1" t="s">
        <v>20</v>
      </c>
      <c r="M119" s="1" t="s">
        <v>94</v>
      </c>
      <c r="N119" s="1" t="s">
        <v>354</v>
      </c>
      <c r="O119" s="3">
        <v>5.18</v>
      </c>
      <c r="P119" s="1">
        <v>6</v>
      </c>
      <c r="Q119" s="1">
        <v>0.7</v>
      </c>
      <c r="R119" s="2">
        <v>-3.63</v>
      </c>
      <c r="S119" s="1" t="s">
        <v>96</v>
      </c>
      <c r="T119" s="1" t="s">
        <v>87</v>
      </c>
      <c r="U119" s="2">
        <v>8.8099989999999995</v>
      </c>
      <c r="V119" s="2">
        <v>2.8777775680577302</v>
      </c>
      <c r="W119" s="11">
        <f>(sales[[#This Row],[Profit]]/sales[[#This Row],[Sales]])*100</f>
        <v>-70.077220077220076</v>
      </c>
      <c r="X119" s="1">
        <f>YEAR(sales[[#This Row],[order_date]])</f>
        <v>2014</v>
      </c>
    </row>
    <row r="120" spans="1:24" hidden="1" x14ac:dyDescent="0.25">
      <c r="A120" s="1" t="s">
        <v>570</v>
      </c>
      <c r="B120" s="15" t="s">
        <v>571</v>
      </c>
      <c r="C120" s="13" t="s">
        <v>572</v>
      </c>
      <c r="D120" s="1" t="s">
        <v>90</v>
      </c>
      <c r="E120" s="1" t="s">
        <v>110</v>
      </c>
      <c r="F120" s="1" t="s">
        <v>80</v>
      </c>
      <c r="G120" s="1" t="s">
        <v>176</v>
      </c>
      <c r="H120" s="1" t="s">
        <v>45</v>
      </c>
      <c r="I120" s="1">
        <v>98103</v>
      </c>
      <c r="J120" s="1" t="s">
        <v>112</v>
      </c>
      <c r="K120" s="1" t="s">
        <v>334</v>
      </c>
      <c r="L120" s="1" t="s">
        <v>20</v>
      </c>
      <c r="M120" s="1" t="s">
        <v>127</v>
      </c>
      <c r="N120" s="1" t="s">
        <v>335</v>
      </c>
      <c r="O120" s="3">
        <v>17.05</v>
      </c>
      <c r="P120" s="1">
        <v>5</v>
      </c>
      <c r="Q120" s="1">
        <v>0</v>
      </c>
      <c r="R120" s="2">
        <v>8.18</v>
      </c>
      <c r="S120" s="1" t="s">
        <v>115</v>
      </c>
      <c r="T120" s="1" t="s">
        <v>87</v>
      </c>
      <c r="U120" s="2">
        <v>8.869999</v>
      </c>
      <c r="V120" s="2">
        <v>3.4099998474121</v>
      </c>
      <c r="W120" s="11">
        <f>(sales[[#This Row],[Profit]]/sales[[#This Row],[Sales]])*100</f>
        <v>47.976539589442815</v>
      </c>
      <c r="X120" s="1" t="e">
        <f>YEAR(sales[[#This Row],[order_date]])</f>
        <v>#VALUE!</v>
      </c>
    </row>
    <row r="121" spans="1:24" hidden="1" x14ac:dyDescent="0.25">
      <c r="A121" s="1" t="s">
        <v>305</v>
      </c>
      <c r="B121" s="15" t="s">
        <v>306</v>
      </c>
      <c r="C121" s="13" t="s">
        <v>307</v>
      </c>
      <c r="D121" s="1" t="s">
        <v>90</v>
      </c>
      <c r="E121" s="1" t="s">
        <v>158</v>
      </c>
      <c r="F121" s="1" t="s">
        <v>80</v>
      </c>
      <c r="G121" s="1" t="s">
        <v>308</v>
      </c>
      <c r="H121" s="1" t="s">
        <v>26</v>
      </c>
      <c r="I121" s="1">
        <v>94513</v>
      </c>
      <c r="J121" s="1" t="s">
        <v>112</v>
      </c>
      <c r="K121" s="1" t="s">
        <v>573</v>
      </c>
      <c r="L121" s="1" t="s">
        <v>20</v>
      </c>
      <c r="M121" s="1" t="s">
        <v>94</v>
      </c>
      <c r="N121" s="1" t="s">
        <v>574</v>
      </c>
      <c r="O121" s="3">
        <v>13.92</v>
      </c>
      <c r="P121" s="1">
        <v>3</v>
      </c>
      <c r="Q121" s="1">
        <v>0.2</v>
      </c>
      <c r="R121" s="2">
        <v>4.87</v>
      </c>
      <c r="S121" s="1" t="s">
        <v>115</v>
      </c>
      <c r="T121" s="1" t="s">
        <v>87</v>
      </c>
      <c r="U121" s="2">
        <v>9.0500000000000007</v>
      </c>
      <c r="V121" s="2">
        <v>5.80000005339582</v>
      </c>
      <c r="W121" s="11">
        <f>(sales[[#This Row],[Profit]]/sales[[#This Row],[Sales]])*100</f>
        <v>34.985632183908045</v>
      </c>
      <c r="X121" s="1" t="e">
        <f>YEAR(sales[[#This Row],[order_date]])</f>
        <v>#VALUE!</v>
      </c>
    </row>
    <row r="122" spans="1:24" hidden="1" x14ac:dyDescent="0.25">
      <c r="A122" s="1" t="s">
        <v>575</v>
      </c>
      <c r="B122" s="15">
        <v>42924</v>
      </c>
      <c r="C122" s="13" t="s">
        <v>576</v>
      </c>
      <c r="D122" s="1" t="s">
        <v>90</v>
      </c>
      <c r="E122" s="1" t="s">
        <v>79</v>
      </c>
      <c r="F122" s="1" t="s">
        <v>80</v>
      </c>
      <c r="G122" s="1" t="s">
        <v>346</v>
      </c>
      <c r="H122" s="1" t="s">
        <v>26</v>
      </c>
      <c r="I122" s="1">
        <v>92105</v>
      </c>
      <c r="J122" s="1" t="s">
        <v>112</v>
      </c>
      <c r="K122" s="1" t="s">
        <v>577</v>
      </c>
      <c r="L122" s="1" t="s">
        <v>20</v>
      </c>
      <c r="M122" s="1" t="s">
        <v>94</v>
      </c>
      <c r="N122" s="1" t="s">
        <v>578</v>
      </c>
      <c r="O122" s="3">
        <v>13.76</v>
      </c>
      <c r="P122" s="1">
        <v>2</v>
      </c>
      <c r="Q122" s="1">
        <v>0.2</v>
      </c>
      <c r="R122" s="2">
        <v>4.6399999999999997</v>
      </c>
      <c r="S122" s="1" t="s">
        <v>115</v>
      </c>
      <c r="T122" s="1" t="s">
        <v>87</v>
      </c>
      <c r="U122" s="2">
        <v>9.1200010000000002</v>
      </c>
      <c r="V122" s="2">
        <v>8.6000001750886401</v>
      </c>
      <c r="W122" s="11">
        <f>(sales[[#This Row],[Profit]]/sales[[#This Row],[Sales]])*100</f>
        <v>33.720930232558139</v>
      </c>
      <c r="X122" s="1">
        <f>YEAR(sales[[#This Row],[order_date]])</f>
        <v>2017</v>
      </c>
    </row>
    <row r="123" spans="1:24" hidden="1" x14ac:dyDescent="0.25">
      <c r="A123" s="1" t="s">
        <v>537</v>
      </c>
      <c r="B123" s="15">
        <v>42349</v>
      </c>
      <c r="C123" s="13" t="s">
        <v>538</v>
      </c>
      <c r="D123" s="1" t="s">
        <v>90</v>
      </c>
      <c r="E123" s="1" t="s">
        <v>158</v>
      </c>
      <c r="F123" s="1" t="s">
        <v>80</v>
      </c>
      <c r="G123" s="1" t="s">
        <v>539</v>
      </c>
      <c r="H123" s="1" t="s">
        <v>540</v>
      </c>
      <c r="I123" s="1">
        <v>33317</v>
      </c>
      <c r="J123" s="1" t="s">
        <v>92</v>
      </c>
      <c r="K123" s="1" t="s">
        <v>579</v>
      </c>
      <c r="L123" s="1" t="s">
        <v>20</v>
      </c>
      <c r="M123" s="1" t="s">
        <v>94</v>
      </c>
      <c r="N123" s="1" t="s">
        <v>580</v>
      </c>
      <c r="O123" s="3">
        <v>5.24</v>
      </c>
      <c r="P123" s="1">
        <v>2</v>
      </c>
      <c r="Q123" s="1">
        <v>0.7</v>
      </c>
      <c r="R123" s="2">
        <v>-4.0199999999999996</v>
      </c>
      <c r="S123" s="1" t="s">
        <v>96</v>
      </c>
      <c r="T123" s="1" t="s">
        <v>87</v>
      </c>
      <c r="U123" s="2">
        <v>9.26</v>
      </c>
      <c r="V123" s="2">
        <v>8.7333326048321407</v>
      </c>
      <c r="W123" s="11">
        <f>(sales[[#This Row],[Profit]]/sales[[#This Row],[Sales]])*100</f>
        <v>-76.717557251908389</v>
      </c>
      <c r="X123" s="1">
        <f>YEAR(sales[[#This Row],[order_date]])</f>
        <v>2015</v>
      </c>
    </row>
    <row r="124" spans="1:24" hidden="1" x14ac:dyDescent="0.25">
      <c r="A124" s="1" t="s">
        <v>581</v>
      </c>
      <c r="B124" s="15" t="s">
        <v>582</v>
      </c>
      <c r="C124" s="13">
        <v>43160</v>
      </c>
      <c r="D124" s="1" t="s">
        <v>90</v>
      </c>
      <c r="E124" s="1" t="s">
        <v>158</v>
      </c>
      <c r="F124" s="1" t="s">
        <v>80</v>
      </c>
      <c r="G124" s="1" t="s">
        <v>406</v>
      </c>
      <c r="H124" s="1" t="s">
        <v>26</v>
      </c>
      <c r="I124" s="1">
        <v>94533</v>
      </c>
      <c r="J124" s="1" t="s">
        <v>112</v>
      </c>
      <c r="K124" s="1" t="s">
        <v>583</v>
      </c>
      <c r="L124" s="1" t="s">
        <v>20</v>
      </c>
      <c r="M124" s="1" t="s">
        <v>94</v>
      </c>
      <c r="N124" s="1" t="s">
        <v>584</v>
      </c>
      <c r="O124" s="3">
        <v>13.9</v>
      </c>
      <c r="P124" s="1">
        <v>2</v>
      </c>
      <c r="Q124" s="1">
        <v>0.2</v>
      </c>
      <c r="R124" s="2">
        <v>4.5199999999999996</v>
      </c>
      <c r="S124" s="1" t="s">
        <v>115</v>
      </c>
      <c r="T124" s="1" t="s">
        <v>87</v>
      </c>
      <c r="U124" s="2">
        <v>9.3799989999999998</v>
      </c>
      <c r="V124" s="2">
        <v>8.6874997939448804</v>
      </c>
      <c r="W124" s="11">
        <f>(sales[[#This Row],[Profit]]/sales[[#This Row],[Sales]])*100</f>
        <v>32.517985611510788</v>
      </c>
      <c r="X124" s="1" t="e">
        <f>YEAR(sales[[#This Row],[order_date]])</f>
        <v>#VALUE!</v>
      </c>
    </row>
    <row r="125" spans="1:24" hidden="1" x14ac:dyDescent="0.25">
      <c r="A125" s="1" t="s">
        <v>585</v>
      </c>
      <c r="B125" s="15" t="s">
        <v>586</v>
      </c>
      <c r="C125" s="13" t="s">
        <v>587</v>
      </c>
      <c r="D125" s="1" t="s">
        <v>90</v>
      </c>
      <c r="E125" s="1" t="s">
        <v>158</v>
      </c>
      <c r="F125" s="1" t="s">
        <v>80</v>
      </c>
      <c r="G125" s="1" t="s">
        <v>176</v>
      </c>
      <c r="H125" s="1" t="s">
        <v>45</v>
      </c>
      <c r="I125" s="1">
        <v>98103</v>
      </c>
      <c r="J125" s="1" t="s">
        <v>112</v>
      </c>
      <c r="K125" s="1" t="s">
        <v>583</v>
      </c>
      <c r="L125" s="1" t="s">
        <v>20</v>
      </c>
      <c r="M125" s="1" t="s">
        <v>94</v>
      </c>
      <c r="N125" s="1" t="s">
        <v>584</v>
      </c>
      <c r="O125" s="3">
        <v>13.9</v>
      </c>
      <c r="P125" s="1">
        <v>2</v>
      </c>
      <c r="Q125" s="1">
        <v>0.2</v>
      </c>
      <c r="R125" s="2">
        <v>4.5199999999999996</v>
      </c>
      <c r="S125" s="1" t="s">
        <v>115</v>
      </c>
      <c r="T125" s="1" t="s">
        <v>87</v>
      </c>
      <c r="U125" s="2">
        <v>9.3799989999999998</v>
      </c>
      <c r="V125" s="2">
        <v>8.6874997939448804</v>
      </c>
      <c r="W125" s="11">
        <f>(sales[[#This Row],[Profit]]/sales[[#This Row],[Sales]])*100</f>
        <v>32.517985611510788</v>
      </c>
      <c r="X125" s="1" t="e">
        <f>YEAR(sales[[#This Row],[order_date]])</f>
        <v>#VALUE!</v>
      </c>
    </row>
    <row r="126" spans="1:24" hidden="1" x14ac:dyDescent="0.25">
      <c r="A126" s="1" t="s">
        <v>588</v>
      </c>
      <c r="B126" s="15" t="s">
        <v>427</v>
      </c>
      <c r="C126" s="13" t="s">
        <v>589</v>
      </c>
      <c r="D126" s="1" t="s">
        <v>100</v>
      </c>
      <c r="E126" s="1" t="s">
        <v>158</v>
      </c>
      <c r="F126" s="1" t="s">
        <v>80</v>
      </c>
      <c r="G126" s="1" t="s">
        <v>159</v>
      </c>
      <c r="H126" s="1" t="s">
        <v>26</v>
      </c>
      <c r="I126" s="1">
        <v>90045</v>
      </c>
      <c r="J126" s="1" t="s">
        <v>112</v>
      </c>
      <c r="K126" s="1" t="s">
        <v>374</v>
      </c>
      <c r="L126" s="1" t="s">
        <v>20</v>
      </c>
      <c r="M126" s="1" t="s">
        <v>94</v>
      </c>
      <c r="N126" s="1" t="s">
        <v>375</v>
      </c>
      <c r="O126" s="3">
        <v>13.94</v>
      </c>
      <c r="P126" s="1">
        <v>3</v>
      </c>
      <c r="Q126" s="1">
        <v>0.2</v>
      </c>
      <c r="R126" s="2">
        <v>4.53</v>
      </c>
      <c r="S126" s="1" t="s">
        <v>115</v>
      </c>
      <c r="T126" s="1" t="s">
        <v>87</v>
      </c>
      <c r="U126" s="2">
        <v>9.41</v>
      </c>
      <c r="V126" s="2">
        <v>5.8083331801307603</v>
      </c>
      <c r="W126" s="11">
        <f>(sales[[#This Row],[Profit]]/sales[[#This Row],[Sales]])*100</f>
        <v>32.496413199426115</v>
      </c>
      <c r="X126" s="1" t="e">
        <f>YEAR(sales[[#This Row],[order_date]])</f>
        <v>#VALUE!</v>
      </c>
    </row>
    <row r="127" spans="1:24" hidden="1" x14ac:dyDescent="0.25">
      <c r="A127" s="1" t="s">
        <v>234</v>
      </c>
      <c r="B127" s="15" t="s">
        <v>235</v>
      </c>
      <c r="C127" s="13" t="s">
        <v>235</v>
      </c>
      <c r="D127" s="1" t="s">
        <v>181</v>
      </c>
      <c r="E127" s="1" t="s">
        <v>79</v>
      </c>
      <c r="F127" s="1" t="s">
        <v>80</v>
      </c>
      <c r="G127" s="1" t="s">
        <v>236</v>
      </c>
      <c r="H127" s="1" t="s">
        <v>26</v>
      </c>
      <c r="I127" s="1">
        <v>92374</v>
      </c>
      <c r="J127" s="1" t="s">
        <v>112</v>
      </c>
      <c r="K127" s="1" t="s">
        <v>232</v>
      </c>
      <c r="L127" s="1" t="s">
        <v>20</v>
      </c>
      <c r="M127" s="1" t="s">
        <v>127</v>
      </c>
      <c r="N127" s="1" t="s">
        <v>233</v>
      </c>
      <c r="O127" s="3">
        <v>17.45</v>
      </c>
      <c r="P127" s="1">
        <v>5</v>
      </c>
      <c r="Q127" s="1">
        <v>0</v>
      </c>
      <c r="R127" s="2">
        <v>8.0299999999999994</v>
      </c>
      <c r="S127" s="1" t="s">
        <v>115</v>
      </c>
      <c r="T127" s="1" t="s">
        <v>87</v>
      </c>
      <c r="U127" s="2">
        <v>9.4200009999999992</v>
      </c>
      <c r="V127" s="2">
        <v>3.4900001525878901</v>
      </c>
      <c r="W127" s="11">
        <f>(sales[[#This Row],[Profit]]/sales[[#This Row],[Sales]])*100</f>
        <v>46.01719197707736</v>
      </c>
      <c r="X127" s="1" t="e">
        <f>YEAR(sales[[#This Row],[order_date]])</f>
        <v>#VALUE!</v>
      </c>
    </row>
    <row r="128" spans="1:24" hidden="1" x14ac:dyDescent="0.25">
      <c r="A128" s="1" t="s">
        <v>590</v>
      </c>
      <c r="B128" s="15" t="s">
        <v>591</v>
      </c>
      <c r="C128" s="13">
        <v>42036</v>
      </c>
      <c r="D128" s="1" t="s">
        <v>90</v>
      </c>
      <c r="E128" s="1" t="s">
        <v>158</v>
      </c>
      <c r="F128" s="1" t="s">
        <v>80</v>
      </c>
      <c r="G128" s="1" t="s">
        <v>137</v>
      </c>
      <c r="H128" s="1" t="s">
        <v>26</v>
      </c>
      <c r="I128" s="1">
        <v>94110</v>
      </c>
      <c r="J128" s="1" t="s">
        <v>112</v>
      </c>
      <c r="K128" s="1" t="s">
        <v>592</v>
      </c>
      <c r="L128" s="1" t="s">
        <v>20</v>
      </c>
      <c r="M128" s="1" t="s">
        <v>94</v>
      </c>
      <c r="N128" s="1" t="s">
        <v>593</v>
      </c>
      <c r="O128" s="3">
        <v>14.35</v>
      </c>
      <c r="P128" s="1">
        <v>3</v>
      </c>
      <c r="Q128" s="1">
        <v>0.2</v>
      </c>
      <c r="R128" s="2">
        <v>4.66</v>
      </c>
      <c r="S128" s="1" t="s">
        <v>115</v>
      </c>
      <c r="T128" s="1" t="s">
        <v>87</v>
      </c>
      <c r="U128" s="2">
        <v>9.6900010000000005</v>
      </c>
      <c r="V128" s="2">
        <v>5.9791668478865097</v>
      </c>
      <c r="W128" s="11">
        <f>(sales[[#This Row],[Profit]]/sales[[#This Row],[Sales]])*100</f>
        <v>32.473867595818817</v>
      </c>
      <c r="X128" s="1" t="e">
        <f>YEAR(sales[[#This Row],[order_date]])</f>
        <v>#VALUE!</v>
      </c>
    </row>
    <row r="129" spans="1:24" hidden="1" x14ac:dyDescent="0.25">
      <c r="A129" s="1" t="s">
        <v>594</v>
      </c>
      <c r="B129" s="15" t="s">
        <v>595</v>
      </c>
      <c r="C129" s="13">
        <v>43132</v>
      </c>
      <c r="D129" s="1" t="s">
        <v>90</v>
      </c>
      <c r="E129" s="1" t="s">
        <v>79</v>
      </c>
      <c r="F129" s="1" t="s">
        <v>80</v>
      </c>
      <c r="G129" s="1" t="s">
        <v>596</v>
      </c>
      <c r="H129" s="1" t="s">
        <v>45</v>
      </c>
      <c r="I129" s="1">
        <v>98026</v>
      </c>
      <c r="J129" s="1" t="s">
        <v>112</v>
      </c>
      <c r="K129" s="1" t="s">
        <v>597</v>
      </c>
      <c r="L129" s="1" t="s">
        <v>20</v>
      </c>
      <c r="M129" s="1" t="s">
        <v>127</v>
      </c>
      <c r="N129" s="1" t="s">
        <v>598</v>
      </c>
      <c r="O129" s="3">
        <v>19.600000000000001</v>
      </c>
      <c r="P129" s="1">
        <v>5</v>
      </c>
      <c r="Q129" s="1">
        <v>0</v>
      </c>
      <c r="R129" s="2">
        <v>9.6</v>
      </c>
      <c r="S129" s="1" t="s">
        <v>115</v>
      </c>
      <c r="T129" s="1" t="s">
        <v>87</v>
      </c>
      <c r="U129" s="2">
        <v>10</v>
      </c>
      <c r="V129" s="2">
        <v>3.92000007629394</v>
      </c>
      <c r="W129" s="11">
        <f>(sales[[#This Row],[Profit]]/sales[[#This Row],[Sales]])*100</f>
        <v>48.979591836734684</v>
      </c>
      <c r="X129" s="1" t="e">
        <f>YEAR(sales[[#This Row],[order_date]])</f>
        <v>#VALUE!</v>
      </c>
    </row>
    <row r="130" spans="1:24" hidden="1" x14ac:dyDescent="0.25">
      <c r="A130" s="1" t="s">
        <v>599</v>
      </c>
      <c r="B130" s="15" t="s">
        <v>600</v>
      </c>
      <c r="C130" s="13" t="s">
        <v>601</v>
      </c>
      <c r="D130" s="1" t="s">
        <v>90</v>
      </c>
      <c r="E130" s="1" t="s">
        <v>79</v>
      </c>
      <c r="F130" s="1" t="s">
        <v>80</v>
      </c>
      <c r="G130" s="1" t="s">
        <v>159</v>
      </c>
      <c r="H130" s="1" t="s">
        <v>26</v>
      </c>
      <c r="I130" s="1">
        <v>90049</v>
      </c>
      <c r="J130" s="1" t="s">
        <v>112</v>
      </c>
      <c r="K130" s="1" t="s">
        <v>602</v>
      </c>
      <c r="L130" s="1" t="s">
        <v>20</v>
      </c>
      <c r="M130" s="1" t="s">
        <v>139</v>
      </c>
      <c r="N130" s="1" t="s">
        <v>603</v>
      </c>
      <c r="O130" s="3">
        <v>19.36</v>
      </c>
      <c r="P130" s="1">
        <v>2</v>
      </c>
      <c r="Q130" s="1">
        <v>0</v>
      </c>
      <c r="R130" s="2">
        <v>9.2899999999999991</v>
      </c>
      <c r="S130" s="1" t="s">
        <v>115</v>
      </c>
      <c r="T130" s="1" t="s">
        <v>87</v>
      </c>
      <c r="U130" s="2">
        <v>10.070001</v>
      </c>
      <c r="V130" s="2">
        <v>9.6800003051757795</v>
      </c>
      <c r="W130" s="11">
        <f>(sales[[#This Row],[Profit]]/sales[[#This Row],[Sales]])*100</f>
        <v>47.985537190082646</v>
      </c>
      <c r="X130" s="1" t="e">
        <f>YEAR(sales[[#This Row],[order_date]])</f>
        <v>#VALUE!</v>
      </c>
    </row>
    <row r="131" spans="1:24" hidden="1" x14ac:dyDescent="0.25">
      <c r="A131" s="1" t="s">
        <v>604</v>
      </c>
      <c r="B131" s="15" t="s">
        <v>605</v>
      </c>
      <c r="C131" s="13" t="s">
        <v>270</v>
      </c>
      <c r="D131" s="1" t="s">
        <v>90</v>
      </c>
      <c r="E131" s="1" t="s">
        <v>110</v>
      </c>
      <c r="F131" s="1" t="s">
        <v>80</v>
      </c>
      <c r="G131" s="1" t="s">
        <v>101</v>
      </c>
      <c r="H131" s="1" t="s">
        <v>29</v>
      </c>
      <c r="I131" s="1">
        <v>31907</v>
      </c>
      <c r="J131" s="1" t="s">
        <v>92</v>
      </c>
      <c r="K131" s="1" t="s">
        <v>602</v>
      </c>
      <c r="L131" s="1" t="s">
        <v>20</v>
      </c>
      <c r="M131" s="1" t="s">
        <v>139</v>
      </c>
      <c r="N131" s="1" t="s">
        <v>603</v>
      </c>
      <c r="O131" s="3">
        <v>19.36</v>
      </c>
      <c r="P131" s="1">
        <v>2</v>
      </c>
      <c r="Q131" s="1">
        <v>0</v>
      </c>
      <c r="R131" s="2">
        <v>9.2899999999999991</v>
      </c>
      <c r="S131" s="1" t="s">
        <v>96</v>
      </c>
      <c r="T131" s="1" t="s">
        <v>87</v>
      </c>
      <c r="U131" s="2">
        <v>10.070001</v>
      </c>
      <c r="V131" s="2">
        <v>9.6800003051757795</v>
      </c>
      <c r="W131" s="11">
        <f>(sales[[#This Row],[Profit]]/sales[[#This Row],[Sales]])*100</f>
        <v>47.985537190082646</v>
      </c>
      <c r="X131" s="1" t="e">
        <f>YEAR(sales[[#This Row],[order_date]])</f>
        <v>#VALUE!</v>
      </c>
    </row>
    <row r="132" spans="1:24" hidden="1" x14ac:dyDescent="0.25">
      <c r="A132" s="1" t="s">
        <v>606</v>
      </c>
      <c r="B132" s="15" t="s">
        <v>607</v>
      </c>
      <c r="C132" s="13" t="s">
        <v>608</v>
      </c>
      <c r="D132" s="1" t="s">
        <v>90</v>
      </c>
      <c r="E132" s="1" t="s">
        <v>158</v>
      </c>
      <c r="F132" s="1" t="s">
        <v>80</v>
      </c>
      <c r="G132" s="1" t="s">
        <v>159</v>
      </c>
      <c r="H132" s="1" t="s">
        <v>26</v>
      </c>
      <c r="I132" s="1">
        <v>90008</v>
      </c>
      <c r="J132" s="1" t="s">
        <v>112</v>
      </c>
      <c r="K132" s="1" t="s">
        <v>609</v>
      </c>
      <c r="L132" s="1" t="s">
        <v>20</v>
      </c>
      <c r="M132" s="1" t="s">
        <v>299</v>
      </c>
      <c r="N132" s="1" t="s">
        <v>610</v>
      </c>
      <c r="O132" s="3">
        <v>19.399999999999999</v>
      </c>
      <c r="P132" s="1">
        <v>5</v>
      </c>
      <c r="Q132" s="1">
        <v>0</v>
      </c>
      <c r="R132" s="2">
        <v>9.31</v>
      </c>
      <c r="S132" s="1" t="s">
        <v>115</v>
      </c>
      <c r="T132" s="1" t="s">
        <v>87</v>
      </c>
      <c r="U132" s="2">
        <v>10.089999000000001</v>
      </c>
      <c r="V132" s="2">
        <v>3.8799999237060501</v>
      </c>
      <c r="W132" s="11">
        <f>(sales[[#This Row],[Profit]]/sales[[#This Row],[Sales]])*100</f>
        <v>47.989690721649495</v>
      </c>
      <c r="X132" s="1" t="e">
        <f>YEAR(sales[[#This Row],[order_date]])</f>
        <v>#VALUE!</v>
      </c>
    </row>
    <row r="133" spans="1:24" hidden="1" x14ac:dyDescent="0.25">
      <c r="A133" s="1" t="s">
        <v>611</v>
      </c>
      <c r="B133" s="15">
        <v>42221</v>
      </c>
      <c r="C133" s="13" t="s">
        <v>612</v>
      </c>
      <c r="D133" s="1" t="s">
        <v>90</v>
      </c>
      <c r="E133" s="1" t="s">
        <v>79</v>
      </c>
      <c r="F133" s="1" t="s">
        <v>80</v>
      </c>
      <c r="G133" s="1" t="s">
        <v>152</v>
      </c>
      <c r="H133" s="1" t="s">
        <v>36</v>
      </c>
      <c r="I133" s="1">
        <v>10024</v>
      </c>
      <c r="J133" s="1" t="s">
        <v>82</v>
      </c>
      <c r="K133" s="1" t="s">
        <v>613</v>
      </c>
      <c r="L133" s="1" t="s">
        <v>20</v>
      </c>
      <c r="M133" s="1" t="s">
        <v>139</v>
      </c>
      <c r="N133" s="1" t="s">
        <v>614</v>
      </c>
      <c r="O133" s="3">
        <v>19.440000000000001</v>
      </c>
      <c r="P133" s="1">
        <v>3</v>
      </c>
      <c r="Q133" s="1">
        <v>0</v>
      </c>
      <c r="R133" s="2">
        <v>9.33</v>
      </c>
      <c r="S133" s="1" t="s">
        <v>86</v>
      </c>
      <c r="T133" s="1" t="s">
        <v>87</v>
      </c>
      <c r="U133" s="2">
        <v>10.110001</v>
      </c>
      <c r="V133" s="2">
        <v>6.4800001780191998</v>
      </c>
      <c r="W133" s="11">
        <f>(sales[[#This Row],[Profit]]/sales[[#This Row],[Sales]])*100</f>
        <v>47.993827160493822</v>
      </c>
      <c r="X133" s="1">
        <f>YEAR(sales[[#This Row],[order_date]])</f>
        <v>2015</v>
      </c>
    </row>
    <row r="134" spans="1:24" hidden="1" x14ac:dyDescent="0.25">
      <c r="A134" s="1" t="s">
        <v>615</v>
      </c>
      <c r="B134" s="15">
        <v>43048</v>
      </c>
      <c r="C134" s="13" t="s">
        <v>189</v>
      </c>
      <c r="D134" s="1" t="s">
        <v>100</v>
      </c>
      <c r="E134" s="1" t="s">
        <v>158</v>
      </c>
      <c r="F134" s="1" t="s">
        <v>80</v>
      </c>
      <c r="G134" s="1" t="s">
        <v>616</v>
      </c>
      <c r="H134" s="1" t="s">
        <v>26</v>
      </c>
      <c r="I134" s="1">
        <v>92704</v>
      </c>
      <c r="J134" s="1" t="s">
        <v>112</v>
      </c>
      <c r="K134" s="1" t="s">
        <v>617</v>
      </c>
      <c r="L134" s="1" t="s">
        <v>20</v>
      </c>
      <c r="M134" s="1" t="s">
        <v>139</v>
      </c>
      <c r="N134" s="1" t="s">
        <v>618</v>
      </c>
      <c r="O134" s="3">
        <v>19.440000000000001</v>
      </c>
      <c r="P134" s="1">
        <v>3</v>
      </c>
      <c r="Q134" s="1">
        <v>0</v>
      </c>
      <c r="R134" s="2">
        <v>9.33</v>
      </c>
      <c r="S134" s="1" t="s">
        <v>115</v>
      </c>
      <c r="T134" s="1" t="s">
        <v>87</v>
      </c>
      <c r="U134" s="2">
        <v>10.110001</v>
      </c>
      <c r="V134" s="2">
        <v>6.4800001780191998</v>
      </c>
      <c r="W134" s="11">
        <f>(sales[[#This Row],[Profit]]/sales[[#This Row],[Sales]])*100</f>
        <v>47.993827160493822</v>
      </c>
      <c r="X134" s="1">
        <f>YEAR(sales[[#This Row],[order_date]])</f>
        <v>2017</v>
      </c>
    </row>
    <row r="135" spans="1:24" x14ac:dyDescent="0.25">
      <c r="A135" s="1" t="s">
        <v>619</v>
      </c>
      <c r="B135" s="15">
        <v>41794</v>
      </c>
      <c r="C135" s="13">
        <v>41977</v>
      </c>
      <c r="D135" s="1" t="s">
        <v>90</v>
      </c>
      <c r="E135" s="1" t="s">
        <v>158</v>
      </c>
      <c r="F135" s="1" t="s">
        <v>80</v>
      </c>
      <c r="G135" s="1" t="s">
        <v>159</v>
      </c>
      <c r="H135" s="1" t="s">
        <v>26</v>
      </c>
      <c r="I135" s="1">
        <v>90049</v>
      </c>
      <c r="J135" s="1" t="s">
        <v>112</v>
      </c>
      <c r="K135" s="1" t="s">
        <v>620</v>
      </c>
      <c r="L135" s="1" t="s">
        <v>20</v>
      </c>
      <c r="M135" s="1" t="s">
        <v>139</v>
      </c>
      <c r="N135" s="1" t="s">
        <v>621</v>
      </c>
      <c r="O135" s="3">
        <v>19.440000000000001</v>
      </c>
      <c r="P135" s="1">
        <v>3</v>
      </c>
      <c r="Q135" s="1">
        <v>0</v>
      </c>
      <c r="R135" s="2">
        <v>9.33</v>
      </c>
      <c r="S135" s="1" t="s">
        <v>115</v>
      </c>
      <c r="T135" s="1" t="s">
        <v>87</v>
      </c>
      <c r="U135" s="2">
        <v>10.110001</v>
      </c>
      <c r="V135" s="2">
        <v>6.4800001780191998</v>
      </c>
      <c r="W135" s="11">
        <f>(sales[[#This Row],[Profit]]/sales[[#This Row],[Sales]])*100</f>
        <v>47.993827160493822</v>
      </c>
      <c r="X135" s="1">
        <f>YEAR(sales[[#This Row],[order_date]])</f>
        <v>2014</v>
      </c>
    </row>
    <row r="136" spans="1:24" hidden="1" x14ac:dyDescent="0.25">
      <c r="A136" s="1" t="s">
        <v>445</v>
      </c>
      <c r="B136" s="15" t="s">
        <v>446</v>
      </c>
      <c r="C136" s="13" t="s">
        <v>447</v>
      </c>
      <c r="D136" s="1" t="s">
        <v>100</v>
      </c>
      <c r="E136" s="1" t="s">
        <v>79</v>
      </c>
      <c r="F136" s="1" t="s">
        <v>80</v>
      </c>
      <c r="G136" s="1" t="s">
        <v>159</v>
      </c>
      <c r="H136" s="1" t="s">
        <v>26</v>
      </c>
      <c r="I136" s="1">
        <v>90004</v>
      </c>
      <c r="J136" s="1" t="s">
        <v>112</v>
      </c>
      <c r="K136" s="1" t="s">
        <v>622</v>
      </c>
      <c r="L136" s="1" t="s">
        <v>20</v>
      </c>
      <c r="M136" s="1" t="s">
        <v>139</v>
      </c>
      <c r="N136" s="1" t="s">
        <v>623</v>
      </c>
      <c r="O136" s="3">
        <v>19.440000000000001</v>
      </c>
      <c r="P136" s="1">
        <v>3</v>
      </c>
      <c r="Q136" s="1">
        <v>0</v>
      </c>
      <c r="R136" s="2">
        <v>9.33</v>
      </c>
      <c r="S136" s="1" t="s">
        <v>115</v>
      </c>
      <c r="T136" s="1" t="s">
        <v>87</v>
      </c>
      <c r="U136" s="2">
        <v>10.110001</v>
      </c>
      <c r="V136" s="2">
        <v>6.4800001780191998</v>
      </c>
      <c r="W136" s="11">
        <f>(sales[[#This Row],[Profit]]/sales[[#This Row],[Sales]])*100</f>
        <v>47.993827160493822</v>
      </c>
      <c r="X136" s="1" t="e">
        <f>YEAR(sales[[#This Row],[order_date]])</f>
        <v>#VALUE!</v>
      </c>
    </row>
    <row r="137" spans="1:24" hidden="1" x14ac:dyDescent="0.25">
      <c r="A137" s="1" t="s">
        <v>624</v>
      </c>
      <c r="B137" s="15">
        <v>42675</v>
      </c>
      <c r="C137" s="13" t="s">
        <v>625</v>
      </c>
      <c r="D137" s="1" t="s">
        <v>100</v>
      </c>
      <c r="E137" s="1" t="s">
        <v>110</v>
      </c>
      <c r="F137" s="1" t="s">
        <v>80</v>
      </c>
      <c r="G137" s="1" t="s">
        <v>389</v>
      </c>
      <c r="H137" s="1" t="s">
        <v>38</v>
      </c>
      <c r="I137" s="1">
        <v>45503</v>
      </c>
      <c r="J137" s="1" t="s">
        <v>82</v>
      </c>
      <c r="K137" s="1" t="s">
        <v>428</v>
      </c>
      <c r="L137" s="1" t="s">
        <v>20</v>
      </c>
      <c r="M137" s="1" t="s">
        <v>139</v>
      </c>
      <c r="N137" s="1" t="s">
        <v>429</v>
      </c>
      <c r="O137" s="3">
        <v>15.55</v>
      </c>
      <c r="P137" s="1">
        <v>3</v>
      </c>
      <c r="Q137" s="1">
        <v>0.2</v>
      </c>
      <c r="R137" s="2">
        <v>5.44</v>
      </c>
      <c r="S137" s="1" t="s">
        <v>86</v>
      </c>
      <c r="T137" s="1" t="s">
        <v>87</v>
      </c>
      <c r="U137" s="2">
        <v>10.110001</v>
      </c>
      <c r="V137" s="2">
        <v>6.4791667702762998</v>
      </c>
      <c r="W137" s="11">
        <f>(sales[[#This Row],[Profit]]/sales[[#This Row],[Sales]])*100</f>
        <v>34.983922829581992</v>
      </c>
      <c r="X137" s="1">
        <f>YEAR(sales[[#This Row],[order_date]])</f>
        <v>2016</v>
      </c>
    </row>
    <row r="138" spans="1:24" hidden="1" x14ac:dyDescent="0.25">
      <c r="A138" s="1" t="s">
        <v>626</v>
      </c>
      <c r="B138" s="15">
        <v>42585</v>
      </c>
      <c r="C138" s="13" t="s">
        <v>627</v>
      </c>
      <c r="D138" s="1" t="s">
        <v>90</v>
      </c>
      <c r="E138" s="1" t="s">
        <v>158</v>
      </c>
      <c r="F138" s="1" t="s">
        <v>80</v>
      </c>
      <c r="G138" s="1" t="s">
        <v>362</v>
      </c>
      <c r="H138" s="1" t="s">
        <v>34</v>
      </c>
      <c r="I138" s="1">
        <v>49201</v>
      </c>
      <c r="J138" s="1" t="s">
        <v>102</v>
      </c>
      <c r="K138" s="1" t="s">
        <v>628</v>
      </c>
      <c r="L138" s="1" t="s">
        <v>20</v>
      </c>
      <c r="M138" s="1" t="s">
        <v>84</v>
      </c>
      <c r="N138" s="1" t="s">
        <v>114</v>
      </c>
      <c r="O138" s="3">
        <v>13.9</v>
      </c>
      <c r="P138" s="1">
        <v>5</v>
      </c>
      <c r="Q138" s="1">
        <v>0</v>
      </c>
      <c r="R138" s="2">
        <v>3.75</v>
      </c>
      <c r="S138" s="1" t="s">
        <v>106</v>
      </c>
      <c r="T138" s="1" t="s">
        <v>87</v>
      </c>
      <c r="U138" s="2">
        <v>10.15</v>
      </c>
      <c r="V138" s="2">
        <v>2.77999992370605</v>
      </c>
      <c r="W138" s="11">
        <f>(sales[[#This Row],[Profit]]/sales[[#This Row],[Sales]])*100</f>
        <v>26.978417266187048</v>
      </c>
      <c r="X138" s="1">
        <f>YEAR(sales[[#This Row],[order_date]])</f>
        <v>2016</v>
      </c>
    </row>
    <row r="139" spans="1:24" hidden="1" x14ac:dyDescent="0.25">
      <c r="A139" s="1" t="s">
        <v>606</v>
      </c>
      <c r="B139" s="15" t="s">
        <v>607</v>
      </c>
      <c r="C139" s="13" t="s">
        <v>608</v>
      </c>
      <c r="D139" s="1" t="s">
        <v>90</v>
      </c>
      <c r="E139" s="1" t="s">
        <v>158</v>
      </c>
      <c r="F139" s="1" t="s">
        <v>80</v>
      </c>
      <c r="G139" s="1" t="s">
        <v>159</v>
      </c>
      <c r="H139" s="1" t="s">
        <v>26</v>
      </c>
      <c r="I139" s="1">
        <v>90008</v>
      </c>
      <c r="J139" s="1" t="s">
        <v>112</v>
      </c>
      <c r="K139" s="1" t="s">
        <v>628</v>
      </c>
      <c r="L139" s="1" t="s">
        <v>20</v>
      </c>
      <c r="M139" s="1" t="s">
        <v>84</v>
      </c>
      <c r="N139" s="1" t="s">
        <v>114</v>
      </c>
      <c r="O139" s="3">
        <v>13.9</v>
      </c>
      <c r="P139" s="1">
        <v>5</v>
      </c>
      <c r="Q139" s="1">
        <v>0</v>
      </c>
      <c r="R139" s="2">
        <v>3.75</v>
      </c>
      <c r="S139" s="1" t="s">
        <v>115</v>
      </c>
      <c r="T139" s="1" t="s">
        <v>87</v>
      </c>
      <c r="U139" s="2">
        <v>10.15</v>
      </c>
      <c r="V139" s="2">
        <v>2.77999992370605</v>
      </c>
      <c r="W139" s="11">
        <f>(sales[[#This Row],[Profit]]/sales[[#This Row],[Sales]])*100</f>
        <v>26.978417266187048</v>
      </c>
      <c r="X139" s="1" t="e">
        <f>YEAR(sales[[#This Row],[order_date]])</f>
        <v>#VALUE!</v>
      </c>
    </row>
    <row r="140" spans="1:24" hidden="1" x14ac:dyDescent="0.25">
      <c r="A140" s="1" t="s">
        <v>343</v>
      </c>
      <c r="B140" s="15" t="s">
        <v>344</v>
      </c>
      <c r="C140" s="13" t="s">
        <v>345</v>
      </c>
      <c r="D140" s="1" t="s">
        <v>78</v>
      </c>
      <c r="E140" s="1" t="s">
        <v>79</v>
      </c>
      <c r="F140" s="1" t="s">
        <v>80</v>
      </c>
      <c r="G140" s="1" t="s">
        <v>346</v>
      </c>
      <c r="H140" s="1" t="s">
        <v>26</v>
      </c>
      <c r="I140" s="1">
        <v>92105</v>
      </c>
      <c r="J140" s="1" t="s">
        <v>112</v>
      </c>
      <c r="K140" s="1" t="s">
        <v>629</v>
      </c>
      <c r="L140" s="1" t="s">
        <v>20</v>
      </c>
      <c r="M140" s="1" t="s">
        <v>139</v>
      </c>
      <c r="N140" s="1" t="s">
        <v>630</v>
      </c>
      <c r="O140" s="3">
        <v>19.920000000000002</v>
      </c>
      <c r="P140" s="1">
        <v>4</v>
      </c>
      <c r="Q140" s="1">
        <v>0</v>
      </c>
      <c r="R140" s="2">
        <v>9.76</v>
      </c>
      <c r="S140" s="1" t="s">
        <v>115</v>
      </c>
      <c r="T140" s="1" t="s">
        <v>87</v>
      </c>
      <c r="U140" s="2">
        <v>10.16</v>
      </c>
      <c r="V140" s="2">
        <v>4.9800000190734801</v>
      </c>
      <c r="W140" s="11">
        <f>(sales[[#This Row],[Profit]]/sales[[#This Row],[Sales]])*100</f>
        <v>48.995983935742963</v>
      </c>
      <c r="X140" s="1" t="e">
        <f>YEAR(sales[[#This Row],[order_date]])</f>
        <v>#VALUE!</v>
      </c>
    </row>
    <row r="141" spans="1:24" hidden="1" x14ac:dyDescent="0.25">
      <c r="A141" s="1" t="s">
        <v>631</v>
      </c>
      <c r="B141" s="15" t="s">
        <v>632</v>
      </c>
      <c r="C141" s="13" t="s">
        <v>605</v>
      </c>
      <c r="D141" s="1" t="s">
        <v>90</v>
      </c>
      <c r="E141" s="1" t="s">
        <v>110</v>
      </c>
      <c r="F141" s="1" t="s">
        <v>80</v>
      </c>
      <c r="G141" s="1" t="s">
        <v>633</v>
      </c>
      <c r="H141" s="1" t="s">
        <v>26</v>
      </c>
      <c r="I141" s="1">
        <v>94591</v>
      </c>
      <c r="J141" s="1" t="s">
        <v>112</v>
      </c>
      <c r="K141" s="1" t="s">
        <v>634</v>
      </c>
      <c r="L141" s="1" t="s">
        <v>20</v>
      </c>
      <c r="M141" s="1" t="s">
        <v>94</v>
      </c>
      <c r="N141" s="1" t="s">
        <v>635</v>
      </c>
      <c r="O141" s="3">
        <v>15.42</v>
      </c>
      <c r="P141" s="1">
        <v>4</v>
      </c>
      <c r="Q141" s="1">
        <v>0.2</v>
      </c>
      <c r="R141" s="2">
        <v>5.01</v>
      </c>
      <c r="S141" s="1" t="s">
        <v>115</v>
      </c>
      <c r="T141" s="1" t="s">
        <v>87</v>
      </c>
      <c r="U141" s="2">
        <v>10.41</v>
      </c>
      <c r="V141" s="2">
        <v>4.8187500417931002</v>
      </c>
      <c r="W141" s="11">
        <f>(sales[[#This Row],[Profit]]/sales[[#This Row],[Sales]])*100</f>
        <v>32.490272373540854</v>
      </c>
      <c r="X141" s="1" t="e">
        <f>YEAR(sales[[#This Row],[order_date]])</f>
        <v>#VALUE!</v>
      </c>
    </row>
    <row r="142" spans="1:24" hidden="1" x14ac:dyDescent="0.25">
      <c r="A142" s="1" t="s">
        <v>403</v>
      </c>
      <c r="B142" s="15" t="s">
        <v>404</v>
      </c>
      <c r="C142" s="13" t="s">
        <v>405</v>
      </c>
      <c r="D142" s="1" t="s">
        <v>78</v>
      </c>
      <c r="E142" s="1" t="s">
        <v>158</v>
      </c>
      <c r="F142" s="1" t="s">
        <v>80</v>
      </c>
      <c r="G142" s="1" t="s">
        <v>406</v>
      </c>
      <c r="H142" s="1" t="s">
        <v>26</v>
      </c>
      <c r="I142" s="1">
        <v>94533</v>
      </c>
      <c r="J142" s="1" t="s">
        <v>112</v>
      </c>
      <c r="K142" s="1" t="s">
        <v>636</v>
      </c>
      <c r="L142" s="1" t="s">
        <v>20</v>
      </c>
      <c r="M142" s="1" t="s">
        <v>139</v>
      </c>
      <c r="N142" s="1" t="s">
        <v>637</v>
      </c>
      <c r="O142" s="3">
        <v>20.04</v>
      </c>
      <c r="P142" s="1">
        <v>3</v>
      </c>
      <c r="Q142" s="1">
        <v>0</v>
      </c>
      <c r="R142" s="2">
        <v>9.6199999999999992</v>
      </c>
      <c r="S142" s="1" t="s">
        <v>115</v>
      </c>
      <c r="T142" s="1" t="s">
        <v>87</v>
      </c>
      <c r="U142" s="2">
        <v>10.420000999999999</v>
      </c>
      <c r="V142" s="2">
        <v>6.6800003051757804</v>
      </c>
      <c r="W142" s="11">
        <f>(sales[[#This Row],[Profit]]/sales[[#This Row],[Sales]])*100</f>
        <v>48.003992015968059</v>
      </c>
      <c r="X142" s="1" t="e">
        <f>YEAR(sales[[#This Row],[order_date]])</f>
        <v>#VALUE!</v>
      </c>
    </row>
    <row r="143" spans="1:24" x14ac:dyDescent="0.25">
      <c r="A143" s="1" t="s">
        <v>430</v>
      </c>
      <c r="B143" s="15">
        <v>42586</v>
      </c>
      <c r="C143" s="13">
        <v>42708</v>
      </c>
      <c r="D143" s="1" t="s">
        <v>90</v>
      </c>
      <c r="E143" s="1" t="s">
        <v>79</v>
      </c>
      <c r="F143" s="1" t="s">
        <v>80</v>
      </c>
      <c r="G143" s="1" t="s">
        <v>159</v>
      </c>
      <c r="H143" s="1" t="s">
        <v>26</v>
      </c>
      <c r="I143" s="1">
        <v>90032</v>
      </c>
      <c r="J143" s="1" t="s">
        <v>112</v>
      </c>
      <c r="K143" s="1" t="s">
        <v>638</v>
      </c>
      <c r="L143" s="1" t="s">
        <v>20</v>
      </c>
      <c r="M143" s="1" t="s">
        <v>139</v>
      </c>
      <c r="N143" s="1" t="s">
        <v>639</v>
      </c>
      <c r="O143" s="3">
        <v>20.04</v>
      </c>
      <c r="P143" s="1">
        <v>3</v>
      </c>
      <c r="Q143" s="1">
        <v>0</v>
      </c>
      <c r="R143" s="2">
        <v>9.6199999999999992</v>
      </c>
      <c r="S143" s="1" t="s">
        <v>115</v>
      </c>
      <c r="T143" s="1" t="s">
        <v>87</v>
      </c>
      <c r="U143" s="2">
        <v>10.420000999999999</v>
      </c>
      <c r="V143" s="2">
        <v>6.6800003051757804</v>
      </c>
      <c r="W143" s="11">
        <f>(sales[[#This Row],[Profit]]/sales[[#This Row],[Sales]])*100</f>
        <v>48.003992015968059</v>
      </c>
      <c r="X143" s="1">
        <f>YEAR(sales[[#This Row],[order_date]])</f>
        <v>2016</v>
      </c>
    </row>
    <row r="144" spans="1:24" hidden="1" x14ac:dyDescent="0.25">
      <c r="A144" s="1" t="s">
        <v>122</v>
      </c>
      <c r="B144" s="15" t="s">
        <v>123</v>
      </c>
      <c r="C144" s="13" t="s">
        <v>124</v>
      </c>
      <c r="D144" s="1" t="s">
        <v>90</v>
      </c>
      <c r="E144" s="1" t="s">
        <v>79</v>
      </c>
      <c r="F144" s="1" t="s">
        <v>80</v>
      </c>
      <c r="G144" s="1" t="s">
        <v>125</v>
      </c>
      <c r="H144" s="1" t="s">
        <v>26</v>
      </c>
      <c r="I144" s="1">
        <v>95661</v>
      </c>
      <c r="J144" s="1" t="s">
        <v>112</v>
      </c>
      <c r="K144" s="1" t="s">
        <v>640</v>
      </c>
      <c r="L144" s="1" t="s">
        <v>20</v>
      </c>
      <c r="M144" s="1" t="s">
        <v>139</v>
      </c>
      <c r="N144" s="1" t="s">
        <v>641</v>
      </c>
      <c r="O144" s="3">
        <v>20.04</v>
      </c>
      <c r="P144" s="1">
        <v>3</v>
      </c>
      <c r="Q144" s="1">
        <v>0</v>
      </c>
      <c r="R144" s="2">
        <v>9.6199999999999992</v>
      </c>
      <c r="S144" s="1" t="s">
        <v>115</v>
      </c>
      <c r="T144" s="1" t="s">
        <v>87</v>
      </c>
      <c r="U144" s="2">
        <v>10.420000999999999</v>
      </c>
      <c r="V144" s="2">
        <v>6.6800003051757804</v>
      </c>
      <c r="W144" s="11">
        <f>(sales[[#This Row],[Profit]]/sales[[#This Row],[Sales]])*100</f>
        <v>48.003992015968059</v>
      </c>
      <c r="X144" s="1" t="e">
        <f>YEAR(sales[[#This Row],[order_date]])</f>
        <v>#VALUE!</v>
      </c>
    </row>
    <row r="145" spans="1:24" hidden="1" x14ac:dyDescent="0.25">
      <c r="A145" s="1" t="s">
        <v>642</v>
      </c>
      <c r="B145" s="15" t="s">
        <v>643</v>
      </c>
      <c r="C145" s="13" t="s">
        <v>99</v>
      </c>
      <c r="D145" s="1" t="s">
        <v>78</v>
      </c>
      <c r="E145" s="1" t="s">
        <v>79</v>
      </c>
      <c r="F145" s="1" t="s">
        <v>80</v>
      </c>
      <c r="G145" s="1" t="s">
        <v>176</v>
      </c>
      <c r="H145" s="1" t="s">
        <v>45</v>
      </c>
      <c r="I145" s="1">
        <v>98115</v>
      </c>
      <c r="J145" s="1" t="s">
        <v>112</v>
      </c>
      <c r="K145" s="1" t="s">
        <v>644</v>
      </c>
      <c r="L145" s="1" t="s">
        <v>20</v>
      </c>
      <c r="M145" s="1" t="s">
        <v>139</v>
      </c>
      <c r="N145" s="1" t="s">
        <v>645</v>
      </c>
      <c r="O145" s="3">
        <v>20.04</v>
      </c>
      <c r="P145" s="1">
        <v>3</v>
      </c>
      <c r="Q145" s="1">
        <v>0</v>
      </c>
      <c r="R145" s="2">
        <v>9.6199999999999992</v>
      </c>
      <c r="S145" s="1" t="s">
        <v>115</v>
      </c>
      <c r="T145" s="1" t="s">
        <v>87</v>
      </c>
      <c r="U145" s="2">
        <v>10.420000999999999</v>
      </c>
      <c r="V145" s="2">
        <v>6.6800003051757804</v>
      </c>
      <c r="W145" s="11">
        <f>(sales[[#This Row],[Profit]]/sales[[#This Row],[Sales]])*100</f>
        <v>48.003992015968059</v>
      </c>
      <c r="X145" s="1" t="e">
        <f>YEAR(sales[[#This Row],[order_date]])</f>
        <v>#VALUE!</v>
      </c>
    </row>
    <row r="146" spans="1:24" hidden="1" x14ac:dyDescent="0.25">
      <c r="A146" s="1" t="s">
        <v>537</v>
      </c>
      <c r="B146" s="15">
        <v>42349</v>
      </c>
      <c r="C146" s="13" t="s">
        <v>538</v>
      </c>
      <c r="D146" s="1" t="s">
        <v>90</v>
      </c>
      <c r="E146" s="1" t="s">
        <v>158</v>
      </c>
      <c r="F146" s="1" t="s">
        <v>80</v>
      </c>
      <c r="G146" s="1" t="s">
        <v>539</v>
      </c>
      <c r="H146" s="1" t="s">
        <v>540</v>
      </c>
      <c r="I146" s="1">
        <v>33317</v>
      </c>
      <c r="J146" s="1" t="s">
        <v>92</v>
      </c>
      <c r="K146" s="1" t="s">
        <v>371</v>
      </c>
      <c r="L146" s="1" t="s">
        <v>20</v>
      </c>
      <c r="M146" s="1" t="s">
        <v>84</v>
      </c>
      <c r="N146" s="1" t="s">
        <v>372</v>
      </c>
      <c r="O146" s="3">
        <v>11.76</v>
      </c>
      <c r="P146" s="1">
        <v>5</v>
      </c>
      <c r="Q146" s="1">
        <v>0.2</v>
      </c>
      <c r="R146" s="2">
        <v>1.32</v>
      </c>
      <c r="S146" s="1" t="s">
        <v>96</v>
      </c>
      <c r="T146" s="1" t="s">
        <v>87</v>
      </c>
      <c r="U146" s="2">
        <v>10.440001000000001</v>
      </c>
      <c r="V146" s="2">
        <v>2.94000006817281</v>
      </c>
      <c r="W146" s="11">
        <f>(sales[[#This Row],[Profit]]/sales[[#This Row],[Sales]])*100</f>
        <v>11.22448979591837</v>
      </c>
      <c r="X146" s="1">
        <f>YEAR(sales[[#This Row],[order_date]])</f>
        <v>2015</v>
      </c>
    </row>
    <row r="147" spans="1:24" hidden="1" x14ac:dyDescent="0.25">
      <c r="A147" s="1" t="s">
        <v>646</v>
      </c>
      <c r="B147" s="15" t="s">
        <v>647</v>
      </c>
      <c r="C147" s="13" t="s">
        <v>648</v>
      </c>
      <c r="D147" s="1" t="s">
        <v>78</v>
      </c>
      <c r="E147" s="1" t="s">
        <v>110</v>
      </c>
      <c r="F147" s="1" t="s">
        <v>80</v>
      </c>
      <c r="G147" s="1" t="s">
        <v>81</v>
      </c>
      <c r="H147" s="1" t="s">
        <v>38</v>
      </c>
      <c r="I147" s="1">
        <v>45373</v>
      </c>
      <c r="J147" s="1" t="s">
        <v>82</v>
      </c>
      <c r="K147" s="1" t="s">
        <v>649</v>
      </c>
      <c r="L147" s="1" t="s">
        <v>20</v>
      </c>
      <c r="M147" s="1" t="s">
        <v>94</v>
      </c>
      <c r="N147" s="1" t="s">
        <v>650</v>
      </c>
      <c r="O147" s="3">
        <v>5.72</v>
      </c>
      <c r="P147" s="1">
        <v>5</v>
      </c>
      <c r="Q147" s="1">
        <v>0.7</v>
      </c>
      <c r="R147" s="2">
        <v>-4.76</v>
      </c>
      <c r="S147" s="1" t="s">
        <v>86</v>
      </c>
      <c r="T147" s="1" t="s">
        <v>87</v>
      </c>
      <c r="U147" s="2">
        <v>10.48</v>
      </c>
      <c r="V147" s="2">
        <v>3.8133330419328502</v>
      </c>
      <c r="W147" s="11">
        <f>(sales[[#This Row],[Profit]]/sales[[#This Row],[Sales]])*100</f>
        <v>-83.216783216783213</v>
      </c>
      <c r="X147" s="1" t="e">
        <f>YEAR(sales[[#This Row],[order_date]])</f>
        <v>#VALUE!</v>
      </c>
    </row>
    <row r="148" spans="1:24" hidden="1" x14ac:dyDescent="0.25">
      <c r="A148" s="1" t="s">
        <v>278</v>
      </c>
      <c r="B148" s="15" t="s">
        <v>279</v>
      </c>
      <c r="C148" s="13" t="s">
        <v>280</v>
      </c>
      <c r="D148" s="1" t="s">
        <v>90</v>
      </c>
      <c r="E148" s="1" t="s">
        <v>79</v>
      </c>
      <c r="F148" s="1" t="s">
        <v>80</v>
      </c>
      <c r="G148" s="1" t="s">
        <v>281</v>
      </c>
      <c r="H148" s="1" t="s">
        <v>42</v>
      </c>
      <c r="I148" s="1">
        <v>37604</v>
      </c>
      <c r="J148" s="1" t="s">
        <v>92</v>
      </c>
      <c r="K148" s="1" t="s">
        <v>651</v>
      </c>
      <c r="L148" s="1" t="s">
        <v>20</v>
      </c>
      <c r="M148" s="1" t="s">
        <v>94</v>
      </c>
      <c r="N148" s="1" t="s">
        <v>652</v>
      </c>
      <c r="O148" s="3">
        <v>5.97</v>
      </c>
      <c r="P148" s="1">
        <v>5</v>
      </c>
      <c r="Q148" s="1">
        <v>0.7</v>
      </c>
      <c r="R148" s="2">
        <v>-4.58</v>
      </c>
      <c r="S148" s="1" t="s">
        <v>96</v>
      </c>
      <c r="T148" s="1" t="s">
        <v>87</v>
      </c>
      <c r="U148" s="2">
        <v>10.549999</v>
      </c>
      <c r="V148" s="2">
        <v>3.9799997019767801</v>
      </c>
      <c r="W148" s="11">
        <f>(sales[[#This Row],[Profit]]/sales[[#This Row],[Sales]])*100</f>
        <v>-76.716917922948085</v>
      </c>
      <c r="X148" s="1" t="e">
        <f>YEAR(sales[[#This Row],[order_date]])</f>
        <v>#VALUE!</v>
      </c>
    </row>
    <row r="149" spans="1:24" x14ac:dyDescent="0.25">
      <c r="A149" s="1" t="s">
        <v>653</v>
      </c>
      <c r="B149" s="15">
        <v>42747</v>
      </c>
      <c r="C149" s="13">
        <v>42898</v>
      </c>
      <c r="D149" s="1" t="s">
        <v>90</v>
      </c>
      <c r="E149" s="1" t="s">
        <v>158</v>
      </c>
      <c r="F149" s="1" t="s">
        <v>80</v>
      </c>
      <c r="G149" s="1" t="s">
        <v>176</v>
      </c>
      <c r="H149" s="1" t="s">
        <v>45</v>
      </c>
      <c r="I149" s="1">
        <v>98105</v>
      </c>
      <c r="J149" s="1" t="s">
        <v>112</v>
      </c>
      <c r="K149" s="1" t="s">
        <v>651</v>
      </c>
      <c r="L149" s="1" t="s">
        <v>20</v>
      </c>
      <c r="M149" s="1" t="s">
        <v>94</v>
      </c>
      <c r="N149" s="1" t="s">
        <v>652</v>
      </c>
      <c r="O149" s="3">
        <v>15.92</v>
      </c>
      <c r="P149" s="1">
        <v>5</v>
      </c>
      <c r="Q149" s="1">
        <v>0.2</v>
      </c>
      <c r="R149" s="2">
        <v>5.37</v>
      </c>
      <c r="S149" s="1" t="s">
        <v>115</v>
      </c>
      <c r="T149" s="1" t="s">
        <v>87</v>
      </c>
      <c r="U149" s="2">
        <v>10.55</v>
      </c>
      <c r="V149" s="2">
        <v>3.98000003390014</v>
      </c>
      <c r="W149" s="11">
        <f>(sales[[#This Row],[Profit]]/sales[[#This Row],[Sales]])*100</f>
        <v>33.731155778894475</v>
      </c>
      <c r="X149" s="1">
        <f>YEAR(sales[[#This Row],[order_date]])</f>
        <v>2017</v>
      </c>
    </row>
    <row r="150" spans="1:24" hidden="1" x14ac:dyDescent="0.25">
      <c r="A150" s="1" t="s">
        <v>654</v>
      </c>
      <c r="B150" s="15" t="s">
        <v>655</v>
      </c>
      <c r="C150" s="13" t="s">
        <v>656</v>
      </c>
      <c r="D150" s="1" t="s">
        <v>100</v>
      </c>
      <c r="E150" s="1" t="s">
        <v>158</v>
      </c>
      <c r="F150" s="1" t="s">
        <v>80</v>
      </c>
      <c r="G150" s="1" t="s">
        <v>657</v>
      </c>
      <c r="H150" s="1" t="s">
        <v>26</v>
      </c>
      <c r="I150" s="1">
        <v>92307</v>
      </c>
      <c r="J150" s="1" t="s">
        <v>112</v>
      </c>
      <c r="K150" s="1" t="s">
        <v>658</v>
      </c>
      <c r="L150" s="1" t="s">
        <v>20</v>
      </c>
      <c r="M150" s="1" t="s">
        <v>47</v>
      </c>
      <c r="N150" s="1" t="s">
        <v>659</v>
      </c>
      <c r="O150" s="3">
        <v>10.56</v>
      </c>
      <c r="P150" s="1">
        <v>2</v>
      </c>
      <c r="Q150" s="1">
        <v>0</v>
      </c>
      <c r="R150" s="2">
        <v>0</v>
      </c>
      <c r="S150" s="1" t="s">
        <v>115</v>
      </c>
      <c r="T150" s="1" t="s">
        <v>87</v>
      </c>
      <c r="U150" s="2">
        <v>10.56</v>
      </c>
      <c r="V150" s="2">
        <v>5.2800002098083496</v>
      </c>
      <c r="W150" s="11">
        <f>(sales[[#This Row],[Profit]]/sales[[#This Row],[Sales]])*100</f>
        <v>0</v>
      </c>
      <c r="X150" s="1" t="e">
        <f>YEAR(sales[[#This Row],[order_date]])</f>
        <v>#VALUE!</v>
      </c>
    </row>
    <row r="151" spans="1:24" hidden="1" x14ac:dyDescent="0.25">
      <c r="A151" s="1" t="s">
        <v>234</v>
      </c>
      <c r="B151" s="15" t="s">
        <v>235</v>
      </c>
      <c r="C151" s="13" t="s">
        <v>235</v>
      </c>
      <c r="D151" s="1" t="s">
        <v>181</v>
      </c>
      <c r="E151" s="1" t="s">
        <v>79</v>
      </c>
      <c r="F151" s="1" t="s">
        <v>80</v>
      </c>
      <c r="G151" s="1" t="s">
        <v>236</v>
      </c>
      <c r="H151" s="1" t="s">
        <v>26</v>
      </c>
      <c r="I151" s="1">
        <v>92374</v>
      </c>
      <c r="J151" s="1" t="s">
        <v>112</v>
      </c>
      <c r="K151" s="1" t="s">
        <v>660</v>
      </c>
      <c r="L151" s="1" t="s">
        <v>20</v>
      </c>
      <c r="M151" s="1" t="s">
        <v>139</v>
      </c>
      <c r="N151" s="1" t="s">
        <v>661</v>
      </c>
      <c r="O151" s="3">
        <v>19.98</v>
      </c>
      <c r="P151" s="1">
        <v>1</v>
      </c>
      <c r="Q151" s="1">
        <v>0</v>
      </c>
      <c r="R151" s="2">
        <v>9.39</v>
      </c>
      <c r="S151" s="1" t="s">
        <v>115</v>
      </c>
      <c r="T151" s="1" t="s">
        <v>87</v>
      </c>
      <c r="U151" s="2">
        <v>10.589999000000001</v>
      </c>
      <c r="V151" s="2">
        <v>19.9799995422363</v>
      </c>
      <c r="W151" s="11">
        <f>(sales[[#This Row],[Profit]]/sales[[#This Row],[Sales]])*100</f>
        <v>46.996996996996998</v>
      </c>
      <c r="X151" s="1" t="e">
        <f>YEAR(sales[[#This Row],[order_date]])</f>
        <v>#VALUE!</v>
      </c>
    </row>
    <row r="152" spans="1:24" hidden="1" x14ac:dyDescent="0.25">
      <c r="A152" s="1" t="s">
        <v>496</v>
      </c>
      <c r="B152" s="15" t="s">
        <v>497</v>
      </c>
      <c r="C152" s="13" t="s">
        <v>498</v>
      </c>
      <c r="D152" s="1" t="s">
        <v>78</v>
      </c>
      <c r="E152" s="1" t="s">
        <v>110</v>
      </c>
      <c r="F152" s="1" t="s">
        <v>80</v>
      </c>
      <c r="G152" s="1" t="s">
        <v>111</v>
      </c>
      <c r="H152" s="1" t="s">
        <v>40</v>
      </c>
      <c r="I152" s="1">
        <v>97301</v>
      </c>
      <c r="J152" s="1" t="s">
        <v>112</v>
      </c>
      <c r="K152" s="1" t="s">
        <v>662</v>
      </c>
      <c r="L152" s="1" t="s">
        <v>20</v>
      </c>
      <c r="M152" s="1" t="s">
        <v>199</v>
      </c>
      <c r="N152" s="1" t="s">
        <v>663</v>
      </c>
      <c r="O152" s="3">
        <v>15.94</v>
      </c>
      <c r="P152" s="1">
        <v>4</v>
      </c>
      <c r="Q152" s="1">
        <v>0.2</v>
      </c>
      <c r="R152" s="2">
        <v>5.18</v>
      </c>
      <c r="S152" s="1" t="s">
        <v>115</v>
      </c>
      <c r="T152" s="1" t="s">
        <v>87</v>
      </c>
      <c r="U152" s="2">
        <v>10.76</v>
      </c>
      <c r="V152" s="2">
        <v>4.9812498874263804</v>
      </c>
      <c r="W152" s="11">
        <f>(sales[[#This Row],[Profit]]/sales[[#This Row],[Sales]])*100</f>
        <v>32.496863237139273</v>
      </c>
      <c r="X152" s="1" t="e">
        <f>YEAR(sales[[#This Row],[order_date]])</f>
        <v>#VALUE!</v>
      </c>
    </row>
    <row r="153" spans="1:24" x14ac:dyDescent="0.25">
      <c r="A153" s="1" t="s">
        <v>664</v>
      </c>
      <c r="B153" s="15">
        <v>41829</v>
      </c>
      <c r="C153" s="13">
        <v>41982</v>
      </c>
      <c r="D153" s="1" t="s">
        <v>100</v>
      </c>
      <c r="E153" s="1" t="s">
        <v>158</v>
      </c>
      <c r="F153" s="1" t="s">
        <v>80</v>
      </c>
      <c r="G153" s="1" t="s">
        <v>665</v>
      </c>
      <c r="H153" s="1" t="s">
        <v>26</v>
      </c>
      <c r="I153" s="1">
        <v>95051</v>
      </c>
      <c r="J153" s="1" t="s">
        <v>112</v>
      </c>
      <c r="K153" s="1" t="s">
        <v>666</v>
      </c>
      <c r="L153" s="1" t="s">
        <v>20</v>
      </c>
      <c r="M153" s="1" t="s">
        <v>139</v>
      </c>
      <c r="N153" s="1" t="s">
        <v>667</v>
      </c>
      <c r="O153" s="3">
        <v>20.56</v>
      </c>
      <c r="P153" s="1">
        <v>2</v>
      </c>
      <c r="Q153" s="1">
        <v>0</v>
      </c>
      <c r="R153" s="2">
        <v>9.66</v>
      </c>
      <c r="S153" s="1" t="s">
        <v>115</v>
      </c>
      <c r="T153" s="1" t="s">
        <v>87</v>
      </c>
      <c r="U153" s="2">
        <v>10.9</v>
      </c>
      <c r="V153" s="2">
        <v>10.279999732971101</v>
      </c>
      <c r="W153" s="11">
        <f>(sales[[#This Row],[Profit]]/sales[[#This Row],[Sales]])*100</f>
        <v>46.984435797665377</v>
      </c>
      <c r="X153" s="1">
        <f>YEAR(sales[[#This Row],[order_date]])</f>
        <v>2014</v>
      </c>
    </row>
    <row r="154" spans="1:24" hidden="1" x14ac:dyDescent="0.25">
      <c r="A154" s="1" t="s">
        <v>289</v>
      </c>
      <c r="B154" s="15" t="s">
        <v>290</v>
      </c>
      <c r="C154" s="13" t="s">
        <v>291</v>
      </c>
      <c r="D154" s="1" t="s">
        <v>90</v>
      </c>
      <c r="E154" s="1" t="s">
        <v>110</v>
      </c>
      <c r="F154" s="1" t="s">
        <v>80</v>
      </c>
      <c r="G154" s="1" t="s">
        <v>292</v>
      </c>
      <c r="H154" s="1" t="s">
        <v>43</v>
      </c>
      <c r="I154" s="1">
        <v>79907</v>
      </c>
      <c r="J154" s="1" t="s">
        <v>102</v>
      </c>
      <c r="K154" s="1" t="s">
        <v>668</v>
      </c>
      <c r="L154" s="1" t="s">
        <v>20</v>
      </c>
      <c r="M154" s="1" t="s">
        <v>94</v>
      </c>
      <c r="N154" s="1" t="s">
        <v>669</v>
      </c>
      <c r="O154" s="3">
        <v>4.43</v>
      </c>
      <c r="P154" s="1">
        <v>3</v>
      </c>
      <c r="Q154" s="1">
        <v>0.8</v>
      </c>
      <c r="R154" s="2">
        <v>-6.86</v>
      </c>
      <c r="S154" s="1" t="s">
        <v>106</v>
      </c>
      <c r="T154" s="1" t="s">
        <v>87</v>
      </c>
      <c r="U154" s="2">
        <v>11.29</v>
      </c>
      <c r="V154" s="2">
        <v>7.383333487312</v>
      </c>
      <c r="W154" s="11">
        <f>(sales[[#This Row],[Profit]]/sales[[#This Row],[Sales]])*100</f>
        <v>-154.85327313769756</v>
      </c>
      <c r="X154" s="1" t="e">
        <f>YEAR(sales[[#This Row],[order_date]])</f>
        <v>#VALUE!</v>
      </c>
    </row>
    <row r="155" spans="1:24" hidden="1" x14ac:dyDescent="0.25">
      <c r="A155" s="1" t="s">
        <v>670</v>
      </c>
      <c r="B155" s="15" t="s">
        <v>671</v>
      </c>
      <c r="C155" s="13" t="s">
        <v>672</v>
      </c>
      <c r="D155" s="1" t="s">
        <v>100</v>
      </c>
      <c r="E155" s="1" t="s">
        <v>158</v>
      </c>
      <c r="F155" s="1" t="s">
        <v>80</v>
      </c>
      <c r="G155" s="1" t="s">
        <v>398</v>
      </c>
      <c r="H155" s="1" t="s">
        <v>26</v>
      </c>
      <c r="I155" s="1">
        <v>92054</v>
      </c>
      <c r="J155" s="1" t="s">
        <v>112</v>
      </c>
      <c r="K155" s="1" t="s">
        <v>673</v>
      </c>
      <c r="L155" s="1" t="s">
        <v>19</v>
      </c>
      <c r="M155" s="1" t="s">
        <v>104</v>
      </c>
      <c r="N155" s="1" t="s">
        <v>674</v>
      </c>
      <c r="O155" s="3">
        <v>18.96</v>
      </c>
      <c r="P155" s="1">
        <v>2</v>
      </c>
      <c r="Q155" s="1">
        <v>0</v>
      </c>
      <c r="R155" s="2">
        <v>7.58</v>
      </c>
      <c r="S155" s="1" t="s">
        <v>115</v>
      </c>
      <c r="T155" s="1" t="s">
        <v>87</v>
      </c>
      <c r="U155" s="2">
        <v>11.379999</v>
      </c>
      <c r="V155" s="2">
        <v>9.4799995422363192</v>
      </c>
      <c r="W155" s="11">
        <f>(sales[[#This Row],[Profit]]/sales[[#This Row],[Sales]])*100</f>
        <v>39.978902953586498</v>
      </c>
      <c r="X155" s="1" t="e">
        <f>YEAR(sales[[#This Row],[order_date]])</f>
        <v>#VALUE!</v>
      </c>
    </row>
    <row r="156" spans="1:24" hidden="1" x14ac:dyDescent="0.25">
      <c r="A156" s="1" t="s">
        <v>675</v>
      </c>
      <c r="B156" s="15" t="s">
        <v>676</v>
      </c>
      <c r="C156" s="13" t="s">
        <v>589</v>
      </c>
      <c r="D156" s="1" t="s">
        <v>90</v>
      </c>
      <c r="E156" s="1" t="s">
        <v>79</v>
      </c>
      <c r="F156" s="1" t="s">
        <v>80</v>
      </c>
      <c r="G156" s="1" t="s">
        <v>677</v>
      </c>
      <c r="H156" s="1" t="s">
        <v>678</v>
      </c>
      <c r="I156" s="1">
        <v>40214</v>
      </c>
      <c r="J156" s="1" t="s">
        <v>92</v>
      </c>
      <c r="K156" s="1" t="s">
        <v>679</v>
      </c>
      <c r="L156" s="1" t="s">
        <v>20</v>
      </c>
      <c r="M156" s="1" t="s">
        <v>94</v>
      </c>
      <c r="N156" s="1" t="s">
        <v>680</v>
      </c>
      <c r="O156" s="3">
        <v>21.3</v>
      </c>
      <c r="P156" s="1">
        <v>3</v>
      </c>
      <c r="Q156" s="1">
        <v>0</v>
      </c>
      <c r="R156" s="2">
        <v>9.8000000000000007</v>
      </c>
      <c r="S156" s="1" t="s">
        <v>96</v>
      </c>
      <c r="T156" s="1" t="s">
        <v>87</v>
      </c>
      <c r="U156" s="2">
        <v>11.499999000000001</v>
      </c>
      <c r="V156" s="2">
        <v>7.0999997456868398</v>
      </c>
      <c r="W156" s="11">
        <f>(sales[[#This Row],[Profit]]/sales[[#This Row],[Sales]])*100</f>
        <v>46.009389671361504</v>
      </c>
      <c r="X156" s="1" t="e">
        <f>YEAR(sales[[#This Row],[order_date]])</f>
        <v>#VALUE!</v>
      </c>
    </row>
    <row r="157" spans="1:24" x14ac:dyDescent="0.25">
      <c r="A157" s="1" t="s">
        <v>681</v>
      </c>
      <c r="B157" s="15">
        <v>42776</v>
      </c>
      <c r="C157" s="13">
        <v>42896</v>
      </c>
      <c r="D157" s="1" t="s">
        <v>90</v>
      </c>
      <c r="E157" s="1" t="s">
        <v>79</v>
      </c>
      <c r="F157" s="1" t="s">
        <v>80</v>
      </c>
      <c r="G157" s="1" t="s">
        <v>137</v>
      </c>
      <c r="H157" s="1" t="s">
        <v>26</v>
      </c>
      <c r="I157" s="1">
        <v>94109</v>
      </c>
      <c r="J157" s="1" t="s">
        <v>112</v>
      </c>
      <c r="K157" s="1" t="s">
        <v>682</v>
      </c>
      <c r="L157" s="1" t="s">
        <v>19</v>
      </c>
      <c r="M157" s="1" t="s">
        <v>104</v>
      </c>
      <c r="N157" s="1" t="s">
        <v>683</v>
      </c>
      <c r="O157" s="3">
        <v>17.46</v>
      </c>
      <c r="P157" s="1">
        <v>2</v>
      </c>
      <c r="Q157" s="1">
        <v>0</v>
      </c>
      <c r="R157" s="2">
        <v>5.94</v>
      </c>
      <c r="S157" s="1" t="s">
        <v>115</v>
      </c>
      <c r="T157" s="1" t="s">
        <v>87</v>
      </c>
      <c r="U157" s="2">
        <v>11.519999</v>
      </c>
      <c r="V157" s="2">
        <v>8.7299995422363192</v>
      </c>
      <c r="W157" s="11">
        <f>(sales[[#This Row],[Profit]]/sales[[#This Row],[Sales]])*100</f>
        <v>34.020618556701031</v>
      </c>
      <c r="X157" s="1">
        <f>YEAR(sales[[#This Row],[order_date]])</f>
        <v>2017</v>
      </c>
    </row>
    <row r="158" spans="1:24" x14ac:dyDescent="0.25">
      <c r="A158" s="1" t="s">
        <v>684</v>
      </c>
      <c r="B158" s="15">
        <v>42136</v>
      </c>
      <c r="C158" s="13">
        <v>42259</v>
      </c>
      <c r="D158" s="1" t="s">
        <v>100</v>
      </c>
      <c r="E158" s="1" t="s">
        <v>79</v>
      </c>
      <c r="F158" s="1" t="s">
        <v>80</v>
      </c>
      <c r="G158" s="1" t="s">
        <v>152</v>
      </c>
      <c r="H158" s="1" t="s">
        <v>36</v>
      </c>
      <c r="I158" s="1">
        <v>10009</v>
      </c>
      <c r="J158" s="1" t="s">
        <v>82</v>
      </c>
      <c r="K158" s="1" t="s">
        <v>685</v>
      </c>
      <c r="L158" s="1" t="s">
        <v>20</v>
      </c>
      <c r="M158" s="1" t="s">
        <v>139</v>
      </c>
      <c r="N158" s="1" t="s">
        <v>686</v>
      </c>
      <c r="O158" s="3">
        <v>22.68</v>
      </c>
      <c r="P158" s="1">
        <v>2</v>
      </c>
      <c r="Q158" s="1">
        <v>0</v>
      </c>
      <c r="R158" s="2">
        <v>11.11</v>
      </c>
      <c r="S158" s="1" t="s">
        <v>86</v>
      </c>
      <c r="T158" s="1" t="s">
        <v>87</v>
      </c>
      <c r="U158" s="2">
        <v>11.570001</v>
      </c>
      <c r="V158" s="2">
        <v>11.3400001525878</v>
      </c>
      <c r="W158" s="11">
        <f>(sales[[#This Row],[Profit]]/sales[[#This Row],[Sales]])*100</f>
        <v>48.985890652557316</v>
      </c>
      <c r="X158" s="1">
        <f>YEAR(sales[[#This Row],[order_date]])</f>
        <v>2015</v>
      </c>
    </row>
    <row r="159" spans="1:24" hidden="1" x14ac:dyDescent="0.25">
      <c r="A159" s="1" t="s">
        <v>687</v>
      </c>
      <c r="B159" s="15" t="s">
        <v>442</v>
      </c>
      <c r="C159" s="13" t="s">
        <v>688</v>
      </c>
      <c r="D159" s="1" t="s">
        <v>90</v>
      </c>
      <c r="E159" s="1" t="s">
        <v>79</v>
      </c>
      <c r="F159" s="1" t="s">
        <v>80</v>
      </c>
      <c r="G159" s="1" t="s">
        <v>137</v>
      </c>
      <c r="H159" s="1" t="s">
        <v>26</v>
      </c>
      <c r="I159" s="1">
        <v>94122</v>
      </c>
      <c r="J159" s="1" t="s">
        <v>112</v>
      </c>
      <c r="K159" s="1" t="s">
        <v>689</v>
      </c>
      <c r="L159" s="1" t="s">
        <v>20</v>
      </c>
      <c r="M159" s="1" t="s">
        <v>94</v>
      </c>
      <c r="N159" s="1" t="s">
        <v>690</v>
      </c>
      <c r="O159" s="3">
        <v>17.86</v>
      </c>
      <c r="P159" s="1">
        <v>4</v>
      </c>
      <c r="Q159" s="1">
        <v>0.2</v>
      </c>
      <c r="R159" s="2">
        <v>6.25</v>
      </c>
      <c r="S159" s="1" t="s">
        <v>115</v>
      </c>
      <c r="T159" s="1" t="s">
        <v>87</v>
      </c>
      <c r="U159" s="2">
        <v>11.610001</v>
      </c>
      <c r="V159" s="2">
        <v>5.5812502115266396</v>
      </c>
      <c r="W159" s="11">
        <f>(sales[[#This Row],[Profit]]/sales[[#This Row],[Sales]])*100</f>
        <v>34.994400895856664</v>
      </c>
      <c r="X159" s="1" t="e">
        <f>YEAR(sales[[#This Row],[order_date]])</f>
        <v>#VALUE!</v>
      </c>
    </row>
    <row r="160" spans="1:24" hidden="1" x14ac:dyDescent="0.25">
      <c r="A160" s="1" t="s">
        <v>590</v>
      </c>
      <c r="B160" s="15" t="s">
        <v>591</v>
      </c>
      <c r="C160" s="13">
        <v>42036</v>
      </c>
      <c r="D160" s="1" t="s">
        <v>90</v>
      </c>
      <c r="E160" s="1" t="s">
        <v>158</v>
      </c>
      <c r="F160" s="1" t="s">
        <v>80</v>
      </c>
      <c r="G160" s="1" t="s">
        <v>137</v>
      </c>
      <c r="H160" s="1" t="s">
        <v>26</v>
      </c>
      <c r="I160" s="1">
        <v>94110</v>
      </c>
      <c r="J160" s="1" t="s">
        <v>112</v>
      </c>
      <c r="K160" s="1" t="s">
        <v>691</v>
      </c>
      <c r="L160" s="1" t="s">
        <v>20</v>
      </c>
      <c r="M160" s="1" t="s">
        <v>139</v>
      </c>
      <c r="N160" s="1" t="s">
        <v>692</v>
      </c>
      <c r="O160" s="3">
        <v>21.12</v>
      </c>
      <c r="P160" s="1">
        <v>4</v>
      </c>
      <c r="Q160" s="1">
        <v>0</v>
      </c>
      <c r="R160" s="2">
        <v>9.5</v>
      </c>
      <c r="S160" s="1" t="s">
        <v>115</v>
      </c>
      <c r="T160" s="1" t="s">
        <v>87</v>
      </c>
      <c r="U160" s="2">
        <v>11.620001</v>
      </c>
      <c r="V160" s="2">
        <v>5.2800002098083496</v>
      </c>
      <c r="W160" s="11">
        <f>(sales[[#This Row],[Profit]]/sales[[#This Row],[Sales]])*100</f>
        <v>44.981060606060602</v>
      </c>
      <c r="X160" s="1" t="e">
        <f>YEAR(sales[[#This Row],[order_date]])</f>
        <v>#VALUE!</v>
      </c>
    </row>
    <row r="161" spans="1:24" hidden="1" x14ac:dyDescent="0.25">
      <c r="A161" s="1" t="s">
        <v>529</v>
      </c>
      <c r="B161" s="15" t="s">
        <v>530</v>
      </c>
      <c r="C161" s="13" t="s">
        <v>531</v>
      </c>
      <c r="D161" s="1" t="s">
        <v>78</v>
      </c>
      <c r="E161" s="1" t="s">
        <v>79</v>
      </c>
      <c r="F161" s="1" t="s">
        <v>80</v>
      </c>
      <c r="G161" s="1" t="s">
        <v>532</v>
      </c>
      <c r="H161" s="1" t="s">
        <v>27</v>
      </c>
      <c r="I161" s="1">
        <v>80634</v>
      </c>
      <c r="J161" s="1" t="s">
        <v>112</v>
      </c>
      <c r="K161" s="1" t="s">
        <v>693</v>
      </c>
      <c r="L161" s="1" t="s">
        <v>20</v>
      </c>
      <c r="M161" s="1" t="s">
        <v>299</v>
      </c>
      <c r="N161" s="1" t="s">
        <v>694</v>
      </c>
      <c r="O161" s="3">
        <v>18.690000000000001</v>
      </c>
      <c r="P161" s="1">
        <v>2</v>
      </c>
      <c r="Q161" s="1">
        <v>0.2</v>
      </c>
      <c r="R161" s="2">
        <v>7.01</v>
      </c>
      <c r="S161" s="1" t="s">
        <v>115</v>
      </c>
      <c r="T161" s="1" t="s">
        <v>87</v>
      </c>
      <c r="U161" s="2">
        <v>11.68</v>
      </c>
      <c r="V161" s="2">
        <v>11.681250377302</v>
      </c>
      <c r="W161" s="11">
        <f>(sales[[#This Row],[Profit]]/sales[[#This Row],[Sales]])*100</f>
        <v>37.506688068485815</v>
      </c>
      <c r="X161" s="1" t="e">
        <f>YEAR(sales[[#This Row],[order_date]])</f>
        <v>#VALUE!</v>
      </c>
    </row>
    <row r="162" spans="1:24" hidden="1" x14ac:dyDescent="0.25">
      <c r="A162" s="1" t="s">
        <v>305</v>
      </c>
      <c r="B162" s="15" t="s">
        <v>306</v>
      </c>
      <c r="C162" s="13" t="s">
        <v>307</v>
      </c>
      <c r="D162" s="1" t="s">
        <v>90</v>
      </c>
      <c r="E162" s="1" t="s">
        <v>158</v>
      </c>
      <c r="F162" s="1" t="s">
        <v>80</v>
      </c>
      <c r="G162" s="1" t="s">
        <v>308</v>
      </c>
      <c r="H162" s="1" t="s">
        <v>26</v>
      </c>
      <c r="I162" s="1">
        <v>94513</v>
      </c>
      <c r="J162" s="1" t="s">
        <v>112</v>
      </c>
      <c r="K162" s="1" t="s">
        <v>693</v>
      </c>
      <c r="L162" s="1" t="s">
        <v>20</v>
      </c>
      <c r="M162" s="1" t="s">
        <v>299</v>
      </c>
      <c r="N162" s="1" t="s">
        <v>694</v>
      </c>
      <c r="O162" s="3">
        <v>23.36</v>
      </c>
      <c r="P162" s="1">
        <v>2</v>
      </c>
      <c r="Q162" s="1">
        <v>0</v>
      </c>
      <c r="R162" s="2">
        <v>11.68</v>
      </c>
      <c r="S162" s="1" t="s">
        <v>115</v>
      </c>
      <c r="T162" s="1" t="s">
        <v>87</v>
      </c>
      <c r="U162" s="2">
        <v>11.68</v>
      </c>
      <c r="V162" s="2">
        <v>11.6800003051757</v>
      </c>
      <c r="W162" s="11">
        <f>(sales[[#This Row],[Profit]]/sales[[#This Row],[Sales]])*100</f>
        <v>50</v>
      </c>
      <c r="X162" s="1" t="e">
        <f>YEAR(sales[[#This Row],[order_date]])</f>
        <v>#VALUE!</v>
      </c>
    </row>
    <row r="163" spans="1:24" hidden="1" x14ac:dyDescent="0.25">
      <c r="A163" s="1" t="s">
        <v>278</v>
      </c>
      <c r="B163" s="15" t="s">
        <v>279</v>
      </c>
      <c r="C163" s="13" t="s">
        <v>280</v>
      </c>
      <c r="D163" s="1" t="s">
        <v>90</v>
      </c>
      <c r="E163" s="1" t="s">
        <v>79</v>
      </c>
      <c r="F163" s="1" t="s">
        <v>80</v>
      </c>
      <c r="G163" s="1" t="s">
        <v>281</v>
      </c>
      <c r="H163" s="1" t="s">
        <v>42</v>
      </c>
      <c r="I163" s="1">
        <v>37604</v>
      </c>
      <c r="J163" s="1" t="s">
        <v>92</v>
      </c>
      <c r="K163" s="1" t="s">
        <v>695</v>
      </c>
      <c r="L163" s="1" t="s">
        <v>20</v>
      </c>
      <c r="M163" s="1" t="s">
        <v>299</v>
      </c>
      <c r="N163" s="1" t="s">
        <v>696</v>
      </c>
      <c r="O163" s="3">
        <v>18.34</v>
      </c>
      <c r="P163" s="1">
        <v>3</v>
      </c>
      <c r="Q163" s="1">
        <v>0.2</v>
      </c>
      <c r="R163" s="2">
        <v>6.65</v>
      </c>
      <c r="S163" s="1" t="s">
        <v>96</v>
      </c>
      <c r="T163" s="1" t="s">
        <v>87</v>
      </c>
      <c r="U163" s="2">
        <v>11.690001000000001</v>
      </c>
      <c r="V163" s="2">
        <v>7.6416667587123799</v>
      </c>
      <c r="W163" s="11">
        <f>(sales[[#This Row],[Profit]]/sales[[#This Row],[Sales]])*100</f>
        <v>36.259541984732827</v>
      </c>
      <c r="X163" s="1" t="e">
        <f>YEAR(sales[[#This Row],[order_date]])</f>
        <v>#VALUE!</v>
      </c>
    </row>
    <row r="164" spans="1:24" hidden="1" x14ac:dyDescent="0.25">
      <c r="A164" s="1" t="s">
        <v>697</v>
      </c>
      <c r="B164" s="15" t="s">
        <v>412</v>
      </c>
      <c r="C164" s="13" t="s">
        <v>413</v>
      </c>
      <c r="D164" s="1" t="s">
        <v>90</v>
      </c>
      <c r="E164" s="1" t="s">
        <v>79</v>
      </c>
      <c r="F164" s="1" t="s">
        <v>80</v>
      </c>
      <c r="G164" s="1" t="s">
        <v>698</v>
      </c>
      <c r="H164" s="1" t="s">
        <v>26</v>
      </c>
      <c r="I164" s="1">
        <v>92503</v>
      </c>
      <c r="J164" s="1" t="s">
        <v>112</v>
      </c>
      <c r="K164" s="1" t="s">
        <v>492</v>
      </c>
      <c r="L164" s="1" t="s">
        <v>20</v>
      </c>
      <c r="M164" s="1" t="s">
        <v>139</v>
      </c>
      <c r="N164" s="1" t="s">
        <v>493</v>
      </c>
      <c r="O164" s="3">
        <v>22.92</v>
      </c>
      <c r="P164" s="1">
        <v>3</v>
      </c>
      <c r="Q164" s="1">
        <v>0</v>
      </c>
      <c r="R164" s="2">
        <v>11.23</v>
      </c>
      <c r="S164" s="1" t="s">
        <v>115</v>
      </c>
      <c r="T164" s="1" t="s">
        <v>87</v>
      </c>
      <c r="U164" s="2">
        <v>11.690001000000001</v>
      </c>
      <c r="V164" s="2">
        <v>7.6400000254313101</v>
      </c>
      <c r="W164" s="11">
        <f>(sales[[#This Row],[Profit]]/sales[[#This Row],[Sales]])*100</f>
        <v>48.996509598603836</v>
      </c>
      <c r="X164" s="1" t="e">
        <f>YEAR(sales[[#This Row],[order_date]])</f>
        <v>#VALUE!</v>
      </c>
    </row>
    <row r="165" spans="1:24" x14ac:dyDescent="0.25">
      <c r="A165" s="1" t="s">
        <v>326</v>
      </c>
      <c r="B165" s="15">
        <v>42865</v>
      </c>
      <c r="C165" s="13">
        <v>43018</v>
      </c>
      <c r="D165" s="1" t="s">
        <v>90</v>
      </c>
      <c r="E165" s="1" t="s">
        <v>158</v>
      </c>
      <c r="F165" s="1" t="s">
        <v>80</v>
      </c>
      <c r="G165" s="1" t="s">
        <v>327</v>
      </c>
      <c r="H165" s="1" t="s">
        <v>26</v>
      </c>
      <c r="I165" s="1">
        <v>95928</v>
      </c>
      <c r="J165" s="1" t="s">
        <v>112</v>
      </c>
      <c r="K165" s="1" t="s">
        <v>699</v>
      </c>
      <c r="L165" s="1" t="s">
        <v>20</v>
      </c>
      <c r="M165" s="1" t="s">
        <v>132</v>
      </c>
      <c r="N165" s="1" t="s">
        <v>700</v>
      </c>
      <c r="O165" s="3">
        <v>15.8</v>
      </c>
      <c r="P165" s="1">
        <v>4</v>
      </c>
      <c r="Q165" s="1">
        <v>0</v>
      </c>
      <c r="R165" s="2">
        <v>4.1100000000000003</v>
      </c>
      <c r="S165" s="1" t="s">
        <v>115</v>
      </c>
      <c r="T165" s="1" t="s">
        <v>87</v>
      </c>
      <c r="U165" s="2">
        <v>11.690001000000001</v>
      </c>
      <c r="V165" s="2">
        <v>3.95000004768371</v>
      </c>
      <c r="W165" s="11">
        <f>(sales[[#This Row],[Profit]]/sales[[#This Row],[Sales]])*100</f>
        <v>26.0126582278481</v>
      </c>
      <c r="X165" s="1">
        <f>YEAR(sales[[#This Row],[order_date]])</f>
        <v>2017</v>
      </c>
    </row>
    <row r="166" spans="1:24" hidden="1" x14ac:dyDescent="0.25">
      <c r="A166" s="1" t="s">
        <v>244</v>
      </c>
      <c r="B166" s="15" t="s">
        <v>245</v>
      </c>
      <c r="C166" s="13" t="s">
        <v>246</v>
      </c>
      <c r="D166" s="1" t="s">
        <v>90</v>
      </c>
      <c r="E166" s="1" t="s">
        <v>79</v>
      </c>
      <c r="F166" s="1" t="s">
        <v>80</v>
      </c>
      <c r="G166" s="1" t="s">
        <v>159</v>
      </c>
      <c r="H166" s="1" t="s">
        <v>26</v>
      </c>
      <c r="I166" s="1">
        <v>90008</v>
      </c>
      <c r="J166" s="1" t="s">
        <v>112</v>
      </c>
      <c r="K166" s="1" t="s">
        <v>701</v>
      </c>
      <c r="L166" s="1" t="s">
        <v>20</v>
      </c>
      <c r="M166" s="1" t="s">
        <v>199</v>
      </c>
      <c r="N166" s="1" t="s">
        <v>702</v>
      </c>
      <c r="O166" s="3">
        <v>23.04</v>
      </c>
      <c r="P166" s="1">
        <v>8</v>
      </c>
      <c r="Q166" s="1">
        <v>0</v>
      </c>
      <c r="R166" s="2">
        <v>11.29</v>
      </c>
      <c r="S166" s="1" t="s">
        <v>115</v>
      </c>
      <c r="T166" s="1" t="s">
        <v>87</v>
      </c>
      <c r="U166" s="2">
        <v>11.750000999999999</v>
      </c>
      <c r="V166" s="2">
        <v>2.88000011444091</v>
      </c>
      <c r="W166" s="11">
        <f>(sales[[#This Row],[Profit]]/sales[[#This Row],[Sales]])*100</f>
        <v>49.001736111111107</v>
      </c>
      <c r="X166" s="1" t="e">
        <f>YEAR(sales[[#This Row],[order_date]])</f>
        <v>#VALUE!</v>
      </c>
    </row>
    <row r="167" spans="1:24" x14ac:dyDescent="0.25">
      <c r="A167" s="1" t="s">
        <v>703</v>
      </c>
      <c r="B167" s="15">
        <v>41771</v>
      </c>
      <c r="C167" s="13">
        <v>41894</v>
      </c>
      <c r="D167" s="1" t="s">
        <v>90</v>
      </c>
      <c r="E167" s="1" t="s">
        <v>158</v>
      </c>
      <c r="F167" s="1" t="s">
        <v>80</v>
      </c>
      <c r="G167" s="1" t="s">
        <v>101</v>
      </c>
      <c r="H167" s="1" t="s">
        <v>38</v>
      </c>
      <c r="I167" s="1">
        <v>43229</v>
      </c>
      <c r="J167" s="1" t="s">
        <v>82</v>
      </c>
      <c r="K167" s="1" t="s">
        <v>499</v>
      </c>
      <c r="L167" s="1" t="s">
        <v>20</v>
      </c>
      <c r="M167" s="1" t="s">
        <v>139</v>
      </c>
      <c r="N167" s="1" t="s">
        <v>500</v>
      </c>
      <c r="O167" s="3">
        <v>17.47</v>
      </c>
      <c r="P167" s="1">
        <v>3</v>
      </c>
      <c r="Q167" s="1">
        <v>0.2</v>
      </c>
      <c r="R167" s="2">
        <v>5.68</v>
      </c>
      <c r="S167" s="1" t="s">
        <v>86</v>
      </c>
      <c r="T167" s="1" t="s">
        <v>87</v>
      </c>
      <c r="U167" s="2">
        <v>11.789999</v>
      </c>
      <c r="V167" s="2">
        <v>7.2791664076813696</v>
      </c>
      <c r="W167" s="11">
        <f>(sales[[#This Row],[Profit]]/sales[[#This Row],[Sales]])*100</f>
        <v>32.51287922152261</v>
      </c>
      <c r="X167" s="1">
        <f>YEAR(sales[[#This Row],[order_date]])</f>
        <v>2014</v>
      </c>
    </row>
    <row r="168" spans="1:24" hidden="1" x14ac:dyDescent="0.25">
      <c r="A168" s="1" t="s">
        <v>704</v>
      </c>
      <c r="B168" s="15" t="s">
        <v>705</v>
      </c>
      <c r="C168" s="13" t="s">
        <v>706</v>
      </c>
      <c r="D168" s="1" t="s">
        <v>100</v>
      </c>
      <c r="E168" s="1" t="s">
        <v>110</v>
      </c>
      <c r="F168" s="1" t="s">
        <v>80</v>
      </c>
      <c r="G168" s="1" t="s">
        <v>159</v>
      </c>
      <c r="H168" s="1" t="s">
        <v>26</v>
      </c>
      <c r="I168" s="1">
        <v>90036</v>
      </c>
      <c r="J168" s="1" t="s">
        <v>112</v>
      </c>
      <c r="K168" s="1" t="s">
        <v>707</v>
      </c>
      <c r="L168" s="1" t="s">
        <v>20</v>
      </c>
      <c r="M168" s="1" t="s">
        <v>139</v>
      </c>
      <c r="N168" s="1" t="s">
        <v>708</v>
      </c>
      <c r="O168" s="3">
        <v>23.12</v>
      </c>
      <c r="P168" s="1">
        <v>4</v>
      </c>
      <c r="Q168" s="1">
        <v>0</v>
      </c>
      <c r="R168" s="2">
        <v>11.33</v>
      </c>
      <c r="S168" s="1" t="s">
        <v>115</v>
      </c>
      <c r="T168" s="1" t="s">
        <v>87</v>
      </c>
      <c r="U168" s="2">
        <v>11.790001</v>
      </c>
      <c r="V168" s="2">
        <v>5.7800002098083496</v>
      </c>
      <c r="W168" s="11">
        <f>(sales[[#This Row],[Profit]]/sales[[#This Row],[Sales]])*100</f>
        <v>49.005190311418687</v>
      </c>
      <c r="X168" s="1" t="e">
        <f>YEAR(sales[[#This Row],[order_date]])</f>
        <v>#VALUE!</v>
      </c>
    </row>
    <row r="169" spans="1:24" hidden="1" x14ac:dyDescent="0.25">
      <c r="A169" s="1" t="s">
        <v>709</v>
      </c>
      <c r="B169" s="15" t="s">
        <v>710</v>
      </c>
      <c r="C169" s="13" t="s">
        <v>711</v>
      </c>
      <c r="D169" s="1" t="s">
        <v>100</v>
      </c>
      <c r="E169" s="1" t="s">
        <v>158</v>
      </c>
      <c r="F169" s="1" t="s">
        <v>80</v>
      </c>
      <c r="G169" s="1" t="s">
        <v>712</v>
      </c>
      <c r="H169" s="1" t="s">
        <v>318</v>
      </c>
      <c r="I169" s="1">
        <v>84604</v>
      </c>
      <c r="J169" s="1" t="s">
        <v>112</v>
      </c>
      <c r="K169" s="1" t="s">
        <v>562</v>
      </c>
      <c r="L169" s="1" t="s">
        <v>20</v>
      </c>
      <c r="M169" s="1" t="s">
        <v>139</v>
      </c>
      <c r="N169" s="1" t="s">
        <v>563</v>
      </c>
      <c r="O169" s="3">
        <v>21.98</v>
      </c>
      <c r="P169" s="1">
        <v>7</v>
      </c>
      <c r="Q169" s="1">
        <v>0</v>
      </c>
      <c r="R169" s="2">
        <v>9.89</v>
      </c>
      <c r="S169" s="1" t="s">
        <v>115</v>
      </c>
      <c r="T169" s="1" t="s">
        <v>87</v>
      </c>
      <c r="U169" s="2">
        <v>12.089999000000001</v>
      </c>
      <c r="V169" s="2">
        <v>3.1399999346051799</v>
      </c>
      <c r="W169" s="11">
        <f>(sales[[#This Row],[Profit]]/sales[[#This Row],[Sales]])*100</f>
        <v>44.995450409463153</v>
      </c>
      <c r="X169" s="1" t="e">
        <f>YEAR(sales[[#This Row],[order_date]])</f>
        <v>#VALUE!</v>
      </c>
    </row>
    <row r="170" spans="1:24" x14ac:dyDescent="0.25">
      <c r="A170" s="1" t="s">
        <v>543</v>
      </c>
      <c r="B170" s="15">
        <v>41737</v>
      </c>
      <c r="C170" s="13">
        <v>41890</v>
      </c>
      <c r="D170" s="1" t="s">
        <v>100</v>
      </c>
      <c r="E170" s="1" t="s">
        <v>79</v>
      </c>
      <c r="F170" s="1" t="s">
        <v>80</v>
      </c>
      <c r="G170" s="1" t="s">
        <v>544</v>
      </c>
      <c r="H170" s="1" t="s">
        <v>318</v>
      </c>
      <c r="I170" s="1">
        <v>84062</v>
      </c>
      <c r="J170" s="1" t="s">
        <v>112</v>
      </c>
      <c r="K170" s="1" t="s">
        <v>713</v>
      </c>
      <c r="L170" s="1" t="s">
        <v>20</v>
      </c>
      <c r="M170" s="1" t="s">
        <v>84</v>
      </c>
      <c r="N170" s="1" t="s">
        <v>714</v>
      </c>
      <c r="O170" s="3">
        <v>16.399999999999999</v>
      </c>
      <c r="P170" s="1">
        <v>5</v>
      </c>
      <c r="Q170" s="1">
        <v>0</v>
      </c>
      <c r="R170" s="2">
        <v>4.26</v>
      </c>
      <c r="S170" s="1" t="s">
        <v>115</v>
      </c>
      <c r="T170" s="1" t="s">
        <v>87</v>
      </c>
      <c r="U170" s="2">
        <v>12.139999</v>
      </c>
      <c r="V170" s="2">
        <v>3.27999992370605</v>
      </c>
      <c r="W170" s="11">
        <f>(sales[[#This Row],[Profit]]/sales[[#This Row],[Sales]])*100</f>
        <v>25.975609756097562</v>
      </c>
      <c r="X170" s="1">
        <f>YEAR(sales[[#This Row],[order_date]])</f>
        <v>2014</v>
      </c>
    </row>
    <row r="171" spans="1:24" hidden="1" x14ac:dyDescent="0.25">
      <c r="A171" s="1" t="s">
        <v>715</v>
      </c>
      <c r="B171" s="15" t="s">
        <v>716</v>
      </c>
      <c r="C171" s="13" t="s">
        <v>717</v>
      </c>
      <c r="D171" s="1" t="s">
        <v>78</v>
      </c>
      <c r="E171" s="1" t="s">
        <v>79</v>
      </c>
      <c r="F171" s="1" t="s">
        <v>80</v>
      </c>
      <c r="G171" s="1" t="s">
        <v>718</v>
      </c>
      <c r="H171" s="1" t="s">
        <v>26</v>
      </c>
      <c r="I171" s="1">
        <v>94601</v>
      </c>
      <c r="J171" s="1" t="s">
        <v>112</v>
      </c>
      <c r="K171" s="1" t="s">
        <v>719</v>
      </c>
      <c r="L171" s="1" t="s">
        <v>20</v>
      </c>
      <c r="M171" s="1" t="s">
        <v>84</v>
      </c>
      <c r="N171" s="1" t="s">
        <v>720</v>
      </c>
      <c r="O171" s="3">
        <v>17.12</v>
      </c>
      <c r="P171" s="1">
        <v>4</v>
      </c>
      <c r="Q171" s="1">
        <v>0</v>
      </c>
      <c r="R171" s="2">
        <v>4.96</v>
      </c>
      <c r="S171" s="1" t="s">
        <v>115</v>
      </c>
      <c r="T171" s="1" t="s">
        <v>87</v>
      </c>
      <c r="U171" s="2">
        <v>12.160000999999999</v>
      </c>
      <c r="V171" s="2">
        <v>4.2800002098083496</v>
      </c>
      <c r="W171" s="11">
        <f>(sales[[#This Row],[Profit]]/sales[[#This Row],[Sales]])*100</f>
        <v>28.971962616822427</v>
      </c>
      <c r="X171" s="1" t="e">
        <f>YEAR(sales[[#This Row],[order_date]])</f>
        <v>#VALUE!</v>
      </c>
    </row>
    <row r="172" spans="1:24" hidden="1" x14ac:dyDescent="0.25">
      <c r="A172" s="1" t="s">
        <v>441</v>
      </c>
      <c r="B172" s="15">
        <v>41951</v>
      </c>
      <c r="C172" s="13" t="s">
        <v>442</v>
      </c>
      <c r="D172" s="1" t="s">
        <v>90</v>
      </c>
      <c r="E172" s="1" t="s">
        <v>79</v>
      </c>
      <c r="F172" s="1" t="s">
        <v>80</v>
      </c>
      <c r="G172" s="1" t="s">
        <v>176</v>
      </c>
      <c r="H172" s="1" t="s">
        <v>45</v>
      </c>
      <c r="I172" s="1">
        <v>98105</v>
      </c>
      <c r="J172" s="1" t="s">
        <v>112</v>
      </c>
      <c r="K172" s="1" t="s">
        <v>721</v>
      </c>
      <c r="L172" s="1" t="s">
        <v>20</v>
      </c>
      <c r="M172" s="1" t="s">
        <v>127</v>
      </c>
      <c r="N172" s="1" t="s">
        <v>722</v>
      </c>
      <c r="O172" s="3">
        <v>22.96</v>
      </c>
      <c r="P172" s="1">
        <v>2</v>
      </c>
      <c r="Q172" s="1">
        <v>0</v>
      </c>
      <c r="R172" s="2">
        <v>10.79</v>
      </c>
      <c r="S172" s="1" t="s">
        <v>115</v>
      </c>
      <c r="T172" s="1" t="s">
        <v>87</v>
      </c>
      <c r="U172" s="2">
        <v>12.169999000000001</v>
      </c>
      <c r="V172" s="2">
        <v>11.4799995422363</v>
      </c>
      <c r="W172" s="11">
        <f>(sales[[#This Row],[Profit]]/sales[[#This Row],[Sales]])*100</f>
        <v>46.994773519163758</v>
      </c>
      <c r="X172" s="1">
        <f>YEAR(sales[[#This Row],[order_date]])</f>
        <v>2014</v>
      </c>
    </row>
    <row r="173" spans="1:24" hidden="1" x14ac:dyDescent="0.25">
      <c r="A173" s="1" t="s">
        <v>134</v>
      </c>
      <c r="B173" s="15" t="s">
        <v>135</v>
      </c>
      <c r="C173" s="13" t="s">
        <v>136</v>
      </c>
      <c r="D173" s="1" t="s">
        <v>78</v>
      </c>
      <c r="E173" s="1" t="s">
        <v>110</v>
      </c>
      <c r="F173" s="1" t="s">
        <v>80</v>
      </c>
      <c r="G173" s="1" t="s">
        <v>137</v>
      </c>
      <c r="H173" s="1" t="s">
        <v>26</v>
      </c>
      <c r="I173" s="1">
        <v>94110</v>
      </c>
      <c r="J173" s="1" t="s">
        <v>112</v>
      </c>
      <c r="K173" s="1" t="s">
        <v>723</v>
      </c>
      <c r="L173" s="1" t="s">
        <v>20</v>
      </c>
      <c r="M173" s="1" t="s">
        <v>139</v>
      </c>
      <c r="N173" s="1" t="s">
        <v>724</v>
      </c>
      <c r="O173" s="3">
        <v>23.92</v>
      </c>
      <c r="P173" s="1">
        <v>4</v>
      </c>
      <c r="Q173" s="1">
        <v>0</v>
      </c>
      <c r="R173" s="2">
        <v>11.72</v>
      </c>
      <c r="S173" s="1" t="s">
        <v>115</v>
      </c>
      <c r="T173" s="1" t="s">
        <v>87</v>
      </c>
      <c r="U173" s="2">
        <v>12.2</v>
      </c>
      <c r="V173" s="2">
        <v>5.9800000190734801</v>
      </c>
      <c r="W173" s="11">
        <f>(sales[[#This Row],[Profit]]/sales[[#This Row],[Sales]])*100</f>
        <v>48.996655518394647</v>
      </c>
      <c r="X173" s="1" t="e">
        <f>YEAR(sales[[#This Row],[order_date]])</f>
        <v>#VALUE!</v>
      </c>
    </row>
    <row r="174" spans="1:24" hidden="1" x14ac:dyDescent="0.25">
      <c r="A174" s="1" t="s">
        <v>725</v>
      </c>
      <c r="B174" s="15" t="s">
        <v>726</v>
      </c>
      <c r="C174" s="13" t="s">
        <v>726</v>
      </c>
      <c r="D174" s="1" t="s">
        <v>181</v>
      </c>
      <c r="E174" s="1" t="s">
        <v>79</v>
      </c>
      <c r="F174" s="1" t="s">
        <v>80</v>
      </c>
      <c r="G174" s="1" t="s">
        <v>152</v>
      </c>
      <c r="H174" s="1" t="s">
        <v>36</v>
      </c>
      <c r="I174" s="1">
        <v>10009</v>
      </c>
      <c r="J174" s="1" t="s">
        <v>82</v>
      </c>
      <c r="K174" s="1" t="s">
        <v>727</v>
      </c>
      <c r="L174" s="1" t="s">
        <v>21</v>
      </c>
      <c r="M174" s="1" t="s">
        <v>51</v>
      </c>
      <c r="N174" s="1" t="s">
        <v>728</v>
      </c>
      <c r="O174" s="3">
        <v>16.989999999999998</v>
      </c>
      <c r="P174" s="1">
        <v>1</v>
      </c>
      <c r="Q174" s="1">
        <v>0</v>
      </c>
      <c r="R174" s="2">
        <v>4.42</v>
      </c>
      <c r="S174" s="1" t="s">
        <v>86</v>
      </c>
      <c r="T174" s="1" t="s">
        <v>87</v>
      </c>
      <c r="U174" s="2">
        <v>12.57</v>
      </c>
      <c r="V174" s="2">
        <v>16.9899997711181</v>
      </c>
      <c r="W174" s="11">
        <f>(sales[[#This Row],[Profit]]/sales[[#This Row],[Sales]])*100</f>
        <v>26.015303119482052</v>
      </c>
      <c r="X174" s="1" t="e">
        <f>YEAR(sales[[#This Row],[order_date]])</f>
        <v>#VALUE!</v>
      </c>
    </row>
    <row r="175" spans="1:24" x14ac:dyDescent="0.25">
      <c r="A175" s="1" t="s">
        <v>729</v>
      </c>
      <c r="B175" s="15">
        <v>41802</v>
      </c>
      <c r="C175" s="13">
        <v>41924</v>
      </c>
      <c r="D175" s="1" t="s">
        <v>90</v>
      </c>
      <c r="E175" s="1" t="s">
        <v>79</v>
      </c>
      <c r="F175" s="1" t="s">
        <v>80</v>
      </c>
      <c r="G175" s="1" t="s">
        <v>149</v>
      </c>
      <c r="H175" s="1" t="s">
        <v>30</v>
      </c>
      <c r="I175" s="1">
        <v>60610</v>
      </c>
      <c r="J175" s="1" t="s">
        <v>102</v>
      </c>
      <c r="K175" s="1" t="s">
        <v>730</v>
      </c>
      <c r="L175" s="1" t="s">
        <v>20</v>
      </c>
      <c r="M175" s="1" t="s">
        <v>94</v>
      </c>
      <c r="N175" s="1" t="s">
        <v>731</v>
      </c>
      <c r="O175" s="3">
        <v>4.5999999999999996</v>
      </c>
      <c r="P175" s="1">
        <v>2</v>
      </c>
      <c r="Q175" s="1">
        <v>0.8</v>
      </c>
      <c r="R175" s="2">
        <v>-8.0500000000000007</v>
      </c>
      <c r="S175" s="1" t="s">
        <v>106</v>
      </c>
      <c r="T175" s="1" t="s">
        <v>87</v>
      </c>
      <c r="U175" s="2">
        <v>12.65</v>
      </c>
      <c r="V175" s="2">
        <v>11.5000004470348</v>
      </c>
      <c r="W175" s="11">
        <f>(sales[[#This Row],[Profit]]/sales[[#This Row],[Sales]])*100</f>
        <v>-175.00000000000003</v>
      </c>
      <c r="X175" s="1">
        <f>YEAR(sales[[#This Row],[order_date]])</f>
        <v>2014</v>
      </c>
    </row>
    <row r="176" spans="1:24" hidden="1" x14ac:dyDescent="0.25">
      <c r="A176" s="1" t="s">
        <v>179</v>
      </c>
      <c r="B176" s="15" t="s">
        <v>180</v>
      </c>
      <c r="C176" s="13" t="s">
        <v>180</v>
      </c>
      <c r="D176" s="1" t="s">
        <v>181</v>
      </c>
      <c r="E176" s="1" t="s">
        <v>79</v>
      </c>
      <c r="F176" s="1" t="s">
        <v>80</v>
      </c>
      <c r="G176" s="1" t="s">
        <v>176</v>
      </c>
      <c r="H176" s="1" t="s">
        <v>45</v>
      </c>
      <c r="I176" s="1">
        <v>98103</v>
      </c>
      <c r="J176" s="1" t="s">
        <v>112</v>
      </c>
      <c r="K176" s="1" t="s">
        <v>732</v>
      </c>
      <c r="L176" s="1" t="s">
        <v>20</v>
      </c>
      <c r="M176" s="1" t="s">
        <v>132</v>
      </c>
      <c r="N176" s="1" t="s">
        <v>733</v>
      </c>
      <c r="O176" s="3">
        <v>22.66</v>
      </c>
      <c r="P176" s="1">
        <v>2</v>
      </c>
      <c r="Q176" s="1">
        <v>0</v>
      </c>
      <c r="R176" s="2">
        <v>9.74</v>
      </c>
      <c r="S176" s="1" t="s">
        <v>115</v>
      </c>
      <c r="T176" s="1" t="s">
        <v>87</v>
      </c>
      <c r="U176" s="2">
        <v>12.92</v>
      </c>
      <c r="V176" s="2">
        <v>11.329999923706</v>
      </c>
      <c r="W176" s="11">
        <f>(sales[[#This Row],[Profit]]/sales[[#This Row],[Sales]])*100</f>
        <v>42.983230361871136</v>
      </c>
      <c r="X176" s="1" t="e">
        <f>YEAR(sales[[#This Row],[order_date]])</f>
        <v>#VALUE!</v>
      </c>
    </row>
    <row r="177" spans="1:24" x14ac:dyDescent="0.25">
      <c r="A177" s="1" t="s">
        <v>734</v>
      </c>
      <c r="B177" s="15">
        <v>41646</v>
      </c>
      <c r="C177" s="13">
        <v>41797</v>
      </c>
      <c r="D177" s="1" t="s">
        <v>100</v>
      </c>
      <c r="E177" s="1" t="s">
        <v>158</v>
      </c>
      <c r="F177" s="1" t="s">
        <v>80</v>
      </c>
      <c r="G177" s="1" t="s">
        <v>176</v>
      </c>
      <c r="H177" s="1" t="s">
        <v>45</v>
      </c>
      <c r="I177" s="1">
        <v>98105</v>
      </c>
      <c r="J177" s="1" t="s">
        <v>112</v>
      </c>
      <c r="K177" s="1" t="s">
        <v>735</v>
      </c>
      <c r="L177" s="1" t="s">
        <v>20</v>
      </c>
      <c r="M177" s="1" t="s">
        <v>94</v>
      </c>
      <c r="N177" s="1" t="s">
        <v>736</v>
      </c>
      <c r="O177" s="3">
        <v>19.920000000000002</v>
      </c>
      <c r="P177" s="1">
        <v>5</v>
      </c>
      <c r="Q177" s="1">
        <v>0.2</v>
      </c>
      <c r="R177" s="2">
        <v>6.97</v>
      </c>
      <c r="S177" s="1" t="s">
        <v>115</v>
      </c>
      <c r="T177" s="1" t="s">
        <v>87</v>
      </c>
      <c r="U177" s="2">
        <v>12.950001</v>
      </c>
      <c r="V177" s="2">
        <v>4.9800000376254303</v>
      </c>
      <c r="W177" s="11">
        <f>(sales[[#This Row],[Profit]]/sales[[#This Row],[Sales]])*100</f>
        <v>34.989959839357425</v>
      </c>
      <c r="X177" s="1">
        <f>YEAR(sales[[#This Row],[order_date]])</f>
        <v>2014</v>
      </c>
    </row>
    <row r="178" spans="1:24" hidden="1" x14ac:dyDescent="0.25">
      <c r="A178" s="1" t="s">
        <v>737</v>
      </c>
      <c r="B178" s="15" t="s">
        <v>738</v>
      </c>
      <c r="C178" s="13" t="s">
        <v>739</v>
      </c>
      <c r="D178" s="1" t="s">
        <v>90</v>
      </c>
      <c r="E178" s="1" t="s">
        <v>79</v>
      </c>
      <c r="F178" s="1" t="s">
        <v>80</v>
      </c>
      <c r="G178" s="1" t="s">
        <v>459</v>
      </c>
      <c r="H178" s="1" t="s">
        <v>43</v>
      </c>
      <c r="I178" s="1">
        <v>77041</v>
      </c>
      <c r="J178" s="1" t="s">
        <v>102</v>
      </c>
      <c r="K178" s="1" t="s">
        <v>740</v>
      </c>
      <c r="L178" s="1" t="s">
        <v>21</v>
      </c>
      <c r="M178" s="1" t="s">
        <v>507</v>
      </c>
      <c r="N178" s="1" t="s">
        <v>741</v>
      </c>
      <c r="O178" s="3">
        <v>18.39</v>
      </c>
      <c r="P178" s="1">
        <v>1</v>
      </c>
      <c r="Q178" s="1">
        <v>0.2</v>
      </c>
      <c r="R178" s="2">
        <v>5.29</v>
      </c>
      <c r="S178" s="1" t="s">
        <v>106</v>
      </c>
      <c r="T178" s="1" t="s">
        <v>87</v>
      </c>
      <c r="U178" s="2">
        <v>13.099999</v>
      </c>
      <c r="V178" s="2">
        <v>22.987499322695601</v>
      </c>
      <c r="W178" s="11">
        <f>(sales[[#This Row],[Profit]]/sales[[#This Row],[Sales]])*100</f>
        <v>28.765633496465469</v>
      </c>
      <c r="X178" s="1" t="e">
        <f>YEAR(sales[[#This Row],[order_date]])</f>
        <v>#VALUE!</v>
      </c>
    </row>
    <row r="179" spans="1:24" hidden="1" x14ac:dyDescent="0.25">
      <c r="A179" s="1" t="s">
        <v>742</v>
      </c>
      <c r="B179" s="15" t="s">
        <v>743</v>
      </c>
      <c r="C179" s="13" t="s">
        <v>744</v>
      </c>
      <c r="D179" s="1" t="s">
        <v>78</v>
      </c>
      <c r="E179" s="1" t="s">
        <v>158</v>
      </c>
      <c r="F179" s="1" t="s">
        <v>80</v>
      </c>
      <c r="G179" s="1" t="s">
        <v>159</v>
      </c>
      <c r="H179" s="1" t="s">
        <v>26</v>
      </c>
      <c r="I179" s="1">
        <v>90049</v>
      </c>
      <c r="J179" s="1" t="s">
        <v>112</v>
      </c>
      <c r="K179" s="1" t="s">
        <v>745</v>
      </c>
      <c r="L179" s="1" t="s">
        <v>20</v>
      </c>
      <c r="M179" s="1" t="s">
        <v>94</v>
      </c>
      <c r="N179" s="1" t="s">
        <v>746</v>
      </c>
      <c r="O179" s="3">
        <v>19.3</v>
      </c>
      <c r="P179" s="1">
        <v>3</v>
      </c>
      <c r="Q179" s="1">
        <v>0.2</v>
      </c>
      <c r="R179" s="2">
        <v>6.03</v>
      </c>
      <c r="S179" s="1" t="s">
        <v>115</v>
      </c>
      <c r="T179" s="1" t="s">
        <v>87</v>
      </c>
      <c r="U179" s="2">
        <v>13.269999</v>
      </c>
      <c r="V179" s="2">
        <v>8.04166637873276</v>
      </c>
      <c r="W179" s="11">
        <f>(sales[[#This Row],[Profit]]/sales[[#This Row],[Sales]])*100</f>
        <v>31.243523316062177</v>
      </c>
      <c r="X179" s="1" t="e">
        <f>YEAR(sales[[#This Row],[order_date]])</f>
        <v>#VALUE!</v>
      </c>
    </row>
    <row r="180" spans="1:24" hidden="1" x14ac:dyDescent="0.25">
      <c r="A180" s="1" t="s">
        <v>220</v>
      </c>
      <c r="B180" s="15" t="s">
        <v>221</v>
      </c>
      <c r="C180" s="13">
        <v>42866</v>
      </c>
      <c r="D180" s="1" t="s">
        <v>90</v>
      </c>
      <c r="E180" s="1" t="s">
        <v>79</v>
      </c>
      <c r="F180" s="1" t="s">
        <v>80</v>
      </c>
      <c r="G180" s="1" t="s">
        <v>137</v>
      </c>
      <c r="H180" s="1" t="s">
        <v>26</v>
      </c>
      <c r="I180" s="1">
        <v>94122</v>
      </c>
      <c r="J180" s="1" t="s">
        <v>112</v>
      </c>
      <c r="K180" s="1" t="s">
        <v>747</v>
      </c>
      <c r="L180" s="1" t="s">
        <v>20</v>
      </c>
      <c r="M180" s="1" t="s">
        <v>84</v>
      </c>
      <c r="N180" s="1" t="s">
        <v>748</v>
      </c>
      <c r="O180" s="3">
        <v>19.899999999999999</v>
      </c>
      <c r="P180" s="1">
        <v>5</v>
      </c>
      <c r="Q180" s="1">
        <v>0</v>
      </c>
      <c r="R180" s="2">
        <v>6.57</v>
      </c>
      <c r="S180" s="1" t="s">
        <v>115</v>
      </c>
      <c r="T180" s="1" t="s">
        <v>87</v>
      </c>
      <c r="U180" s="2">
        <v>13.33</v>
      </c>
      <c r="V180" s="2">
        <v>3.9799999237060502</v>
      </c>
      <c r="W180" s="11">
        <f>(sales[[#This Row],[Profit]]/sales[[#This Row],[Sales]])*100</f>
        <v>33.015075376884425</v>
      </c>
      <c r="X180" s="1" t="e">
        <f>YEAR(sales[[#This Row],[order_date]])</f>
        <v>#VALUE!</v>
      </c>
    </row>
    <row r="181" spans="1:24" x14ac:dyDescent="0.25">
      <c r="A181" s="1" t="s">
        <v>749</v>
      </c>
      <c r="B181" s="15">
        <v>41891</v>
      </c>
      <c r="C181" s="13">
        <v>41982</v>
      </c>
      <c r="D181" s="1" t="s">
        <v>100</v>
      </c>
      <c r="E181" s="1" t="s">
        <v>158</v>
      </c>
      <c r="F181" s="1" t="s">
        <v>80</v>
      </c>
      <c r="G181" s="1" t="s">
        <v>261</v>
      </c>
      <c r="H181" s="1" t="s">
        <v>33</v>
      </c>
      <c r="I181" s="1">
        <v>1852</v>
      </c>
      <c r="J181" s="1" t="s">
        <v>82</v>
      </c>
      <c r="K181" s="1" t="s">
        <v>750</v>
      </c>
      <c r="L181" s="1" t="s">
        <v>20</v>
      </c>
      <c r="M181" s="1" t="s">
        <v>139</v>
      </c>
      <c r="N181" s="1" t="s">
        <v>751</v>
      </c>
      <c r="O181" s="3">
        <v>26.2</v>
      </c>
      <c r="P181" s="1">
        <v>2</v>
      </c>
      <c r="Q181" s="1">
        <v>0</v>
      </c>
      <c r="R181" s="2">
        <v>12.84</v>
      </c>
      <c r="S181" s="1" t="s">
        <v>86</v>
      </c>
      <c r="T181" s="1" t="s">
        <v>87</v>
      </c>
      <c r="U181" s="2">
        <v>13.360001</v>
      </c>
      <c r="V181" s="2">
        <v>13.1000003814697</v>
      </c>
      <c r="W181" s="11">
        <f>(sales[[#This Row],[Profit]]/sales[[#This Row],[Sales]])*100</f>
        <v>49.007633587786259</v>
      </c>
      <c r="X181" s="1">
        <f>YEAR(sales[[#This Row],[order_date]])</f>
        <v>2014</v>
      </c>
    </row>
    <row r="182" spans="1:24" hidden="1" x14ac:dyDescent="0.25">
      <c r="A182" s="1" t="s">
        <v>752</v>
      </c>
      <c r="B182" s="15" t="s">
        <v>753</v>
      </c>
      <c r="C182" s="13" t="s">
        <v>754</v>
      </c>
      <c r="D182" s="1" t="s">
        <v>100</v>
      </c>
      <c r="E182" s="1" t="s">
        <v>158</v>
      </c>
      <c r="F182" s="1" t="s">
        <v>80</v>
      </c>
      <c r="G182" s="1" t="s">
        <v>308</v>
      </c>
      <c r="H182" s="1" t="s">
        <v>26</v>
      </c>
      <c r="I182" s="1">
        <v>94513</v>
      </c>
      <c r="J182" s="1" t="s">
        <v>112</v>
      </c>
      <c r="K182" s="1" t="s">
        <v>755</v>
      </c>
      <c r="L182" s="1" t="s">
        <v>19</v>
      </c>
      <c r="M182" s="1" t="s">
        <v>104</v>
      </c>
      <c r="N182" s="1" t="s">
        <v>756</v>
      </c>
      <c r="O182" s="3">
        <v>23.88</v>
      </c>
      <c r="P182" s="1">
        <v>3</v>
      </c>
      <c r="Q182" s="1">
        <v>0</v>
      </c>
      <c r="R182" s="2">
        <v>10.51</v>
      </c>
      <c r="S182" s="1" t="s">
        <v>115</v>
      </c>
      <c r="T182" s="1" t="s">
        <v>87</v>
      </c>
      <c r="U182" s="2">
        <v>13.369999</v>
      </c>
      <c r="V182" s="2">
        <v>7.9599997202555297</v>
      </c>
      <c r="W182" s="11">
        <f>(sales[[#This Row],[Profit]]/sales[[#This Row],[Sales]])*100</f>
        <v>44.011725293132329</v>
      </c>
      <c r="X182" s="1" t="e">
        <f>YEAR(sales[[#This Row],[order_date]])</f>
        <v>#VALUE!</v>
      </c>
    </row>
    <row r="183" spans="1:24" hidden="1" x14ac:dyDescent="0.25">
      <c r="A183" s="1" t="s">
        <v>757</v>
      </c>
      <c r="B183" s="15" t="s">
        <v>758</v>
      </c>
      <c r="C183" s="13" t="s">
        <v>759</v>
      </c>
      <c r="D183" s="1" t="s">
        <v>100</v>
      </c>
      <c r="E183" s="1" t="s">
        <v>79</v>
      </c>
      <c r="F183" s="1" t="s">
        <v>80</v>
      </c>
      <c r="G183" s="1" t="s">
        <v>760</v>
      </c>
      <c r="H183" s="1" t="s">
        <v>540</v>
      </c>
      <c r="I183" s="1">
        <v>34952</v>
      </c>
      <c r="J183" s="1" t="s">
        <v>92</v>
      </c>
      <c r="K183" s="1" t="s">
        <v>761</v>
      </c>
      <c r="L183" s="1" t="s">
        <v>20</v>
      </c>
      <c r="M183" s="1" t="s">
        <v>132</v>
      </c>
      <c r="N183" s="1" t="s">
        <v>762</v>
      </c>
      <c r="O183" s="3">
        <v>14.34</v>
      </c>
      <c r="P183" s="1">
        <v>4</v>
      </c>
      <c r="Q183" s="1">
        <v>0.2</v>
      </c>
      <c r="R183" s="2">
        <v>0.9</v>
      </c>
      <c r="S183" s="1" t="s">
        <v>96</v>
      </c>
      <c r="T183" s="1" t="s">
        <v>87</v>
      </c>
      <c r="U183" s="2">
        <v>13.440001000000001</v>
      </c>
      <c r="V183" s="2">
        <v>4.4812500643776696</v>
      </c>
      <c r="W183" s="11">
        <f>(sales[[#This Row],[Profit]]/sales[[#This Row],[Sales]])*100</f>
        <v>6.2761506276150625</v>
      </c>
      <c r="X183" s="1" t="e">
        <f>YEAR(sales[[#This Row],[order_date]])</f>
        <v>#VALUE!</v>
      </c>
    </row>
    <row r="184" spans="1:24" x14ac:dyDescent="0.25">
      <c r="A184" s="1" t="s">
        <v>311</v>
      </c>
      <c r="B184" s="15">
        <v>42409</v>
      </c>
      <c r="C184" s="13">
        <v>42530</v>
      </c>
      <c r="D184" s="1" t="s">
        <v>90</v>
      </c>
      <c r="E184" s="1" t="s">
        <v>79</v>
      </c>
      <c r="F184" s="1" t="s">
        <v>80</v>
      </c>
      <c r="G184" s="1" t="s">
        <v>159</v>
      </c>
      <c r="H184" s="1" t="s">
        <v>26</v>
      </c>
      <c r="I184" s="1">
        <v>90036</v>
      </c>
      <c r="J184" s="1" t="s">
        <v>112</v>
      </c>
      <c r="K184" s="1" t="s">
        <v>763</v>
      </c>
      <c r="L184" s="1" t="s">
        <v>20</v>
      </c>
      <c r="M184" s="1" t="s">
        <v>84</v>
      </c>
      <c r="N184" s="1" t="s">
        <v>764</v>
      </c>
      <c r="O184" s="3">
        <v>18.690000000000001</v>
      </c>
      <c r="P184" s="1">
        <v>7</v>
      </c>
      <c r="Q184" s="1">
        <v>0</v>
      </c>
      <c r="R184" s="2">
        <v>5.23</v>
      </c>
      <c r="S184" s="1" t="s">
        <v>115</v>
      </c>
      <c r="T184" s="1" t="s">
        <v>87</v>
      </c>
      <c r="U184" s="2">
        <v>13.460001</v>
      </c>
      <c r="V184" s="2">
        <v>2.67000007629394</v>
      </c>
      <c r="W184" s="11">
        <f>(sales[[#This Row],[Profit]]/sales[[#This Row],[Sales]])*100</f>
        <v>27.9828785446763</v>
      </c>
      <c r="X184" s="1">
        <f>YEAR(sales[[#This Row],[order_date]])</f>
        <v>2016</v>
      </c>
    </row>
    <row r="185" spans="1:24" hidden="1" x14ac:dyDescent="0.25">
      <c r="A185" s="1" t="s">
        <v>215</v>
      </c>
      <c r="B185" s="15" t="s">
        <v>216</v>
      </c>
      <c r="C185" s="13" t="s">
        <v>217</v>
      </c>
      <c r="D185" s="1" t="s">
        <v>90</v>
      </c>
      <c r="E185" s="1" t="s">
        <v>158</v>
      </c>
      <c r="F185" s="1" t="s">
        <v>80</v>
      </c>
      <c r="G185" s="1" t="s">
        <v>159</v>
      </c>
      <c r="H185" s="1" t="s">
        <v>26</v>
      </c>
      <c r="I185" s="1">
        <v>90036</v>
      </c>
      <c r="J185" s="1" t="s">
        <v>112</v>
      </c>
      <c r="K185" s="1" t="s">
        <v>765</v>
      </c>
      <c r="L185" s="1" t="s">
        <v>20</v>
      </c>
      <c r="M185" s="1" t="s">
        <v>84</v>
      </c>
      <c r="N185" s="1" t="s">
        <v>766</v>
      </c>
      <c r="O185" s="3">
        <v>20.100000000000001</v>
      </c>
      <c r="P185" s="1">
        <v>3</v>
      </c>
      <c r="Q185" s="1">
        <v>0</v>
      </c>
      <c r="R185" s="2">
        <v>6.63</v>
      </c>
      <c r="S185" s="1" t="s">
        <v>115</v>
      </c>
      <c r="T185" s="1" t="s">
        <v>87</v>
      </c>
      <c r="U185" s="2">
        <v>13.47</v>
      </c>
      <c r="V185" s="2">
        <v>6.7000001271565699</v>
      </c>
      <c r="W185" s="11">
        <f>(sales[[#This Row],[Profit]]/sales[[#This Row],[Sales]])*100</f>
        <v>32.985074626865668</v>
      </c>
      <c r="X185" s="1" t="e">
        <f>YEAR(sales[[#This Row],[order_date]])</f>
        <v>#VALUE!</v>
      </c>
    </row>
    <row r="186" spans="1:24" hidden="1" x14ac:dyDescent="0.25">
      <c r="A186" s="1" t="s">
        <v>416</v>
      </c>
      <c r="B186" s="15" t="s">
        <v>417</v>
      </c>
      <c r="C186" s="13" t="s">
        <v>418</v>
      </c>
      <c r="D186" s="1" t="s">
        <v>90</v>
      </c>
      <c r="E186" s="1" t="s">
        <v>79</v>
      </c>
      <c r="F186" s="1" t="s">
        <v>80</v>
      </c>
      <c r="G186" s="1" t="s">
        <v>111</v>
      </c>
      <c r="H186" s="1" t="s">
        <v>40</v>
      </c>
      <c r="I186" s="1">
        <v>97301</v>
      </c>
      <c r="J186" s="1" t="s">
        <v>112</v>
      </c>
      <c r="K186" s="1" t="s">
        <v>767</v>
      </c>
      <c r="L186" s="1" t="s">
        <v>20</v>
      </c>
      <c r="M186" s="1" t="s">
        <v>139</v>
      </c>
      <c r="N186" s="1" t="s">
        <v>768</v>
      </c>
      <c r="O186" s="3">
        <v>20.74</v>
      </c>
      <c r="P186" s="1">
        <v>4</v>
      </c>
      <c r="Q186" s="1">
        <v>0.2</v>
      </c>
      <c r="R186" s="2">
        <v>7.26</v>
      </c>
      <c r="S186" s="1" t="s">
        <v>115</v>
      </c>
      <c r="T186" s="1" t="s">
        <v>87</v>
      </c>
      <c r="U186" s="2">
        <v>13.48</v>
      </c>
      <c r="V186" s="2">
        <v>6.4812499526189598</v>
      </c>
      <c r="W186" s="11">
        <f>(sales[[#This Row],[Profit]]/sales[[#This Row],[Sales]])*100</f>
        <v>35.004821600771457</v>
      </c>
      <c r="X186" s="1" t="e">
        <f>YEAR(sales[[#This Row],[order_date]])</f>
        <v>#VALUE!</v>
      </c>
    </row>
    <row r="187" spans="1:24" hidden="1" x14ac:dyDescent="0.25">
      <c r="A187" s="1" t="s">
        <v>501</v>
      </c>
      <c r="B187" s="15" t="s">
        <v>502</v>
      </c>
      <c r="C187" s="13" t="s">
        <v>503</v>
      </c>
      <c r="D187" s="1" t="s">
        <v>90</v>
      </c>
      <c r="E187" s="1" t="s">
        <v>158</v>
      </c>
      <c r="F187" s="1" t="s">
        <v>80</v>
      </c>
      <c r="G187" s="1" t="s">
        <v>176</v>
      </c>
      <c r="H187" s="1" t="s">
        <v>45</v>
      </c>
      <c r="I187" s="1">
        <v>98103</v>
      </c>
      <c r="J187" s="1" t="s">
        <v>112</v>
      </c>
      <c r="K187" s="1" t="s">
        <v>769</v>
      </c>
      <c r="L187" s="1" t="s">
        <v>20</v>
      </c>
      <c r="M187" s="1" t="s">
        <v>139</v>
      </c>
      <c r="N187" s="1" t="s">
        <v>770</v>
      </c>
      <c r="O187" s="3">
        <v>25.92</v>
      </c>
      <c r="P187" s="1">
        <v>4</v>
      </c>
      <c r="Q187" s="1">
        <v>0</v>
      </c>
      <c r="R187" s="2">
        <v>12.44</v>
      </c>
      <c r="S187" s="1" t="s">
        <v>115</v>
      </c>
      <c r="T187" s="1" t="s">
        <v>87</v>
      </c>
      <c r="U187" s="2">
        <v>13.480000499999999</v>
      </c>
      <c r="V187" s="2">
        <v>6.4800000190734801</v>
      </c>
      <c r="W187" s="11">
        <f>(sales[[#This Row],[Profit]]/sales[[#This Row],[Sales]])*100</f>
        <v>47.993827160493822</v>
      </c>
      <c r="X187" s="1" t="e">
        <f>YEAR(sales[[#This Row],[order_date]])</f>
        <v>#VALUE!</v>
      </c>
    </row>
    <row r="188" spans="1:24" x14ac:dyDescent="0.25">
      <c r="A188" s="1" t="s">
        <v>771</v>
      </c>
      <c r="B188" s="15">
        <v>41710</v>
      </c>
      <c r="C188" s="13">
        <v>41802</v>
      </c>
      <c r="D188" s="1" t="s">
        <v>100</v>
      </c>
      <c r="E188" s="1" t="s">
        <v>158</v>
      </c>
      <c r="F188" s="1" t="s">
        <v>80</v>
      </c>
      <c r="G188" s="1" t="s">
        <v>772</v>
      </c>
      <c r="H188" s="1" t="s">
        <v>773</v>
      </c>
      <c r="I188" s="1">
        <v>63116</v>
      </c>
      <c r="J188" s="1" t="s">
        <v>102</v>
      </c>
      <c r="K188" s="1" t="s">
        <v>774</v>
      </c>
      <c r="L188" s="1" t="s">
        <v>20</v>
      </c>
      <c r="M188" s="1" t="s">
        <v>139</v>
      </c>
      <c r="N188" s="1" t="s">
        <v>775</v>
      </c>
      <c r="O188" s="3">
        <v>25.92</v>
      </c>
      <c r="P188" s="1">
        <v>4</v>
      </c>
      <c r="Q188" s="1">
        <v>0</v>
      </c>
      <c r="R188" s="2">
        <v>12.44</v>
      </c>
      <c r="S188" s="1" t="s">
        <v>106</v>
      </c>
      <c r="T188" s="1" t="s">
        <v>87</v>
      </c>
      <c r="U188" s="2">
        <v>13.480000499999999</v>
      </c>
      <c r="V188" s="2">
        <v>6.4800000190734801</v>
      </c>
      <c r="W188" s="11">
        <f>(sales[[#This Row],[Profit]]/sales[[#This Row],[Sales]])*100</f>
        <v>47.993827160493822</v>
      </c>
      <c r="X188" s="1">
        <f>YEAR(sales[[#This Row],[order_date]])</f>
        <v>2014</v>
      </c>
    </row>
    <row r="189" spans="1:24" x14ac:dyDescent="0.25">
      <c r="A189" s="1" t="s">
        <v>776</v>
      </c>
      <c r="B189" s="15">
        <v>42412</v>
      </c>
      <c r="C189" s="13">
        <v>42594</v>
      </c>
      <c r="D189" s="1" t="s">
        <v>90</v>
      </c>
      <c r="E189" s="1" t="s">
        <v>79</v>
      </c>
      <c r="F189" s="1" t="s">
        <v>80</v>
      </c>
      <c r="G189" s="1" t="s">
        <v>137</v>
      </c>
      <c r="H189" s="1" t="s">
        <v>26</v>
      </c>
      <c r="I189" s="1">
        <v>94122</v>
      </c>
      <c r="J189" s="1" t="s">
        <v>112</v>
      </c>
      <c r="K189" s="1" t="s">
        <v>617</v>
      </c>
      <c r="L189" s="1" t="s">
        <v>20</v>
      </c>
      <c r="M189" s="1" t="s">
        <v>139</v>
      </c>
      <c r="N189" s="1" t="s">
        <v>618</v>
      </c>
      <c r="O189" s="3">
        <v>25.92</v>
      </c>
      <c r="P189" s="1">
        <v>4</v>
      </c>
      <c r="Q189" s="1">
        <v>0</v>
      </c>
      <c r="R189" s="2">
        <v>12.44</v>
      </c>
      <c r="S189" s="1" t="s">
        <v>115</v>
      </c>
      <c r="T189" s="1" t="s">
        <v>87</v>
      </c>
      <c r="U189" s="2">
        <v>13.480000499999999</v>
      </c>
      <c r="V189" s="2">
        <v>6.4800000190734801</v>
      </c>
      <c r="W189" s="11">
        <f>(sales[[#This Row],[Profit]]/sales[[#This Row],[Sales]])*100</f>
        <v>47.993827160493822</v>
      </c>
      <c r="X189" s="1">
        <f>YEAR(sales[[#This Row],[order_date]])</f>
        <v>2016</v>
      </c>
    </row>
    <row r="190" spans="1:24" hidden="1" x14ac:dyDescent="0.25">
      <c r="A190" s="1" t="s">
        <v>599</v>
      </c>
      <c r="B190" s="15" t="s">
        <v>600</v>
      </c>
      <c r="C190" s="13" t="s">
        <v>601</v>
      </c>
      <c r="D190" s="1" t="s">
        <v>90</v>
      </c>
      <c r="E190" s="1" t="s">
        <v>79</v>
      </c>
      <c r="F190" s="1" t="s">
        <v>80</v>
      </c>
      <c r="G190" s="1" t="s">
        <v>159</v>
      </c>
      <c r="H190" s="1" t="s">
        <v>26</v>
      </c>
      <c r="I190" s="1">
        <v>90049</v>
      </c>
      <c r="J190" s="1" t="s">
        <v>112</v>
      </c>
      <c r="K190" s="1" t="s">
        <v>777</v>
      </c>
      <c r="L190" s="1" t="s">
        <v>19</v>
      </c>
      <c r="M190" s="1" t="s">
        <v>104</v>
      </c>
      <c r="N190" s="1" t="s">
        <v>778</v>
      </c>
      <c r="O190" s="3">
        <v>19.3</v>
      </c>
      <c r="P190" s="1">
        <v>2</v>
      </c>
      <c r="Q190" s="1">
        <v>0</v>
      </c>
      <c r="R190" s="2">
        <v>5.79</v>
      </c>
      <c r="S190" s="1" t="s">
        <v>115</v>
      </c>
      <c r="T190" s="1" t="s">
        <v>87</v>
      </c>
      <c r="U190" s="2">
        <v>13.509999000000001</v>
      </c>
      <c r="V190" s="2">
        <v>9.6499996185302699</v>
      </c>
      <c r="W190" s="11">
        <f>(sales[[#This Row],[Profit]]/sales[[#This Row],[Sales]])*100</f>
        <v>30</v>
      </c>
      <c r="X190" s="1" t="e">
        <f>YEAR(sales[[#This Row],[order_date]])</f>
        <v>#VALUE!</v>
      </c>
    </row>
    <row r="191" spans="1:24" hidden="1" x14ac:dyDescent="0.25">
      <c r="A191" s="1" t="s">
        <v>779</v>
      </c>
      <c r="B191" s="15" t="s">
        <v>780</v>
      </c>
      <c r="C191" s="13" t="s">
        <v>656</v>
      </c>
      <c r="D191" s="1" t="s">
        <v>90</v>
      </c>
      <c r="E191" s="1" t="s">
        <v>79</v>
      </c>
      <c r="F191" s="1" t="s">
        <v>80</v>
      </c>
      <c r="G191" s="1" t="s">
        <v>781</v>
      </c>
      <c r="H191" s="1" t="s">
        <v>28</v>
      </c>
      <c r="I191" s="1">
        <v>19805</v>
      </c>
      <c r="J191" s="1" t="s">
        <v>82</v>
      </c>
      <c r="K191" s="1" t="s">
        <v>782</v>
      </c>
      <c r="L191" s="1" t="s">
        <v>20</v>
      </c>
      <c r="M191" s="1" t="s">
        <v>94</v>
      </c>
      <c r="N191" s="1" t="s">
        <v>783</v>
      </c>
      <c r="O191" s="3">
        <v>26.55</v>
      </c>
      <c r="P191" s="1">
        <v>3</v>
      </c>
      <c r="Q191" s="1">
        <v>0</v>
      </c>
      <c r="R191" s="2">
        <v>13.01</v>
      </c>
      <c r="S191" s="1" t="s">
        <v>86</v>
      </c>
      <c r="T191" s="1" t="s">
        <v>87</v>
      </c>
      <c r="U191" s="2">
        <v>13.539999</v>
      </c>
      <c r="V191" s="2">
        <v>8.8499997456868496</v>
      </c>
      <c r="W191" s="11">
        <f>(sales[[#This Row],[Profit]]/sales[[#This Row],[Sales]])*100</f>
        <v>49.00188323917137</v>
      </c>
      <c r="X191" s="1" t="e">
        <f>YEAR(sales[[#This Row],[order_date]])</f>
        <v>#VALUE!</v>
      </c>
    </row>
    <row r="192" spans="1:24" hidden="1" x14ac:dyDescent="0.25">
      <c r="A192" s="1" t="s">
        <v>146</v>
      </c>
      <c r="B192" s="15" t="s">
        <v>147</v>
      </c>
      <c r="C192" s="13" t="s">
        <v>148</v>
      </c>
      <c r="D192" s="1" t="s">
        <v>90</v>
      </c>
      <c r="E192" s="1" t="s">
        <v>79</v>
      </c>
      <c r="F192" s="1" t="s">
        <v>80</v>
      </c>
      <c r="G192" s="1" t="s">
        <v>149</v>
      </c>
      <c r="H192" s="1" t="s">
        <v>30</v>
      </c>
      <c r="I192" s="1">
        <v>60610</v>
      </c>
      <c r="J192" s="1" t="s">
        <v>102</v>
      </c>
      <c r="K192" s="1" t="s">
        <v>784</v>
      </c>
      <c r="L192" s="1" t="s">
        <v>20</v>
      </c>
      <c r="M192" s="1" t="s">
        <v>94</v>
      </c>
      <c r="N192" s="1" t="s">
        <v>785</v>
      </c>
      <c r="O192" s="3">
        <v>5.0999999999999996</v>
      </c>
      <c r="P192" s="1">
        <v>4</v>
      </c>
      <c r="Q192" s="1">
        <v>0.8</v>
      </c>
      <c r="R192" s="2">
        <v>-8.68</v>
      </c>
      <c r="S192" s="1" t="s">
        <v>106</v>
      </c>
      <c r="T192" s="1" t="s">
        <v>87</v>
      </c>
      <c r="U192" s="2">
        <v>13.780001</v>
      </c>
      <c r="V192" s="2">
        <v>6.3750002607703298</v>
      </c>
      <c r="W192" s="11">
        <f>(sales[[#This Row],[Profit]]/sales[[#This Row],[Sales]])*100</f>
        <v>-170.19607843137257</v>
      </c>
      <c r="X192" s="1" t="e">
        <f>YEAR(sales[[#This Row],[order_date]])</f>
        <v>#VALUE!</v>
      </c>
    </row>
    <row r="193" spans="1:24" hidden="1" x14ac:dyDescent="0.25">
      <c r="A193" s="1" t="s">
        <v>403</v>
      </c>
      <c r="B193" s="15" t="s">
        <v>404</v>
      </c>
      <c r="C193" s="13" t="s">
        <v>405</v>
      </c>
      <c r="D193" s="1" t="s">
        <v>78</v>
      </c>
      <c r="E193" s="1" t="s">
        <v>158</v>
      </c>
      <c r="F193" s="1" t="s">
        <v>80</v>
      </c>
      <c r="G193" s="1" t="s">
        <v>406</v>
      </c>
      <c r="H193" s="1" t="s">
        <v>26</v>
      </c>
      <c r="I193" s="1">
        <v>94533</v>
      </c>
      <c r="J193" s="1" t="s">
        <v>112</v>
      </c>
      <c r="K193" s="1" t="s">
        <v>786</v>
      </c>
      <c r="L193" s="1" t="s">
        <v>20</v>
      </c>
      <c r="M193" s="1" t="s">
        <v>139</v>
      </c>
      <c r="N193" s="1" t="s">
        <v>787</v>
      </c>
      <c r="O193" s="3">
        <v>26.72</v>
      </c>
      <c r="P193" s="1">
        <v>4</v>
      </c>
      <c r="Q193" s="1">
        <v>0</v>
      </c>
      <c r="R193" s="2">
        <v>12.83</v>
      </c>
      <c r="S193" s="1" t="s">
        <v>115</v>
      </c>
      <c r="T193" s="1" t="s">
        <v>87</v>
      </c>
      <c r="U193" s="2">
        <v>13.889999</v>
      </c>
      <c r="V193" s="2">
        <v>6.6799998283386204</v>
      </c>
      <c r="W193" s="11">
        <f>(sales[[#This Row],[Profit]]/sales[[#This Row],[Sales]])*100</f>
        <v>48.01646706586827</v>
      </c>
      <c r="X193" s="1" t="e">
        <f>YEAR(sales[[#This Row],[order_date]])</f>
        <v>#VALUE!</v>
      </c>
    </row>
    <row r="194" spans="1:24" hidden="1" x14ac:dyDescent="0.25">
      <c r="A194" s="1" t="s">
        <v>581</v>
      </c>
      <c r="B194" s="15" t="s">
        <v>582</v>
      </c>
      <c r="C194" s="13">
        <v>43160</v>
      </c>
      <c r="D194" s="1" t="s">
        <v>90</v>
      </c>
      <c r="E194" s="1" t="s">
        <v>158</v>
      </c>
      <c r="F194" s="1" t="s">
        <v>80</v>
      </c>
      <c r="G194" s="1" t="s">
        <v>406</v>
      </c>
      <c r="H194" s="1" t="s">
        <v>26</v>
      </c>
      <c r="I194" s="1">
        <v>94533</v>
      </c>
      <c r="J194" s="1" t="s">
        <v>112</v>
      </c>
      <c r="K194" s="1" t="s">
        <v>788</v>
      </c>
      <c r="L194" s="1" t="s">
        <v>20</v>
      </c>
      <c r="M194" s="1" t="s">
        <v>94</v>
      </c>
      <c r="N194" s="1" t="s">
        <v>789</v>
      </c>
      <c r="O194" s="3">
        <v>20.72</v>
      </c>
      <c r="P194" s="1">
        <v>2</v>
      </c>
      <c r="Q194" s="1">
        <v>0.2</v>
      </c>
      <c r="R194" s="2">
        <v>6.48</v>
      </c>
      <c r="S194" s="1" t="s">
        <v>115</v>
      </c>
      <c r="T194" s="1" t="s">
        <v>87</v>
      </c>
      <c r="U194" s="2">
        <v>14.24</v>
      </c>
      <c r="V194" s="2">
        <v>12.949999619089001</v>
      </c>
      <c r="W194" s="11">
        <f>(sales[[#This Row],[Profit]]/sales[[#This Row],[Sales]])*100</f>
        <v>31.274131274131278</v>
      </c>
      <c r="X194" s="1" t="e">
        <f>YEAR(sales[[#This Row],[order_date]])</f>
        <v>#VALUE!</v>
      </c>
    </row>
    <row r="195" spans="1:24" x14ac:dyDescent="0.25">
      <c r="A195" s="1" t="s">
        <v>790</v>
      </c>
      <c r="B195" s="15">
        <v>42889</v>
      </c>
      <c r="C195" s="13">
        <v>43042</v>
      </c>
      <c r="D195" s="1" t="s">
        <v>100</v>
      </c>
      <c r="E195" s="1" t="s">
        <v>79</v>
      </c>
      <c r="F195" s="1" t="s">
        <v>80</v>
      </c>
      <c r="G195" s="1" t="s">
        <v>152</v>
      </c>
      <c r="H195" s="1" t="s">
        <v>36</v>
      </c>
      <c r="I195" s="1">
        <v>10011</v>
      </c>
      <c r="J195" s="1" t="s">
        <v>82</v>
      </c>
      <c r="K195" s="1" t="s">
        <v>791</v>
      </c>
      <c r="L195" s="1" t="s">
        <v>20</v>
      </c>
      <c r="M195" s="1" t="s">
        <v>139</v>
      </c>
      <c r="N195" s="1" t="s">
        <v>792</v>
      </c>
      <c r="O195" s="3">
        <v>26.38</v>
      </c>
      <c r="P195" s="1">
        <v>1</v>
      </c>
      <c r="Q195" s="1">
        <v>0</v>
      </c>
      <c r="R195" s="2">
        <v>12.13</v>
      </c>
      <c r="S195" s="1" t="s">
        <v>86</v>
      </c>
      <c r="T195" s="1" t="s">
        <v>87</v>
      </c>
      <c r="U195" s="2">
        <v>14.249999000000001</v>
      </c>
      <c r="V195" s="2">
        <v>26.379999160766602</v>
      </c>
      <c r="W195" s="11">
        <f>(sales[[#This Row],[Profit]]/sales[[#This Row],[Sales]])*100</f>
        <v>45.981804397270665</v>
      </c>
      <c r="X195" s="1">
        <f>YEAR(sales[[#This Row],[order_date]])</f>
        <v>2017</v>
      </c>
    </row>
    <row r="196" spans="1:24" hidden="1" x14ac:dyDescent="0.25">
      <c r="A196" s="1" t="s">
        <v>411</v>
      </c>
      <c r="B196" s="15" t="s">
        <v>412</v>
      </c>
      <c r="C196" s="13" t="s">
        <v>413</v>
      </c>
      <c r="D196" s="1" t="s">
        <v>90</v>
      </c>
      <c r="E196" s="1" t="s">
        <v>79</v>
      </c>
      <c r="F196" s="1" t="s">
        <v>80</v>
      </c>
      <c r="G196" s="1" t="s">
        <v>159</v>
      </c>
      <c r="H196" s="1" t="s">
        <v>26</v>
      </c>
      <c r="I196" s="1">
        <v>90045</v>
      </c>
      <c r="J196" s="1" t="s">
        <v>112</v>
      </c>
      <c r="K196" s="1" t="s">
        <v>793</v>
      </c>
      <c r="L196" s="1" t="s">
        <v>19</v>
      </c>
      <c r="M196" s="1" t="s">
        <v>104</v>
      </c>
      <c r="N196" s="1" t="s">
        <v>794</v>
      </c>
      <c r="O196" s="3">
        <v>19.96</v>
      </c>
      <c r="P196" s="1">
        <v>2</v>
      </c>
      <c r="Q196" s="1">
        <v>0</v>
      </c>
      <c r="R196" s="2">
        <v>5.59</v>
      </c>
      <c r="S196" s="1" t="s">
        <v>115</v>
      </c>
      <c r="T196" s="1" t="s">
        <v>87</v>
      </c>
      <c r="U196" s="2">
        <v>14.369999</v>
      </c>
      <c r="V196" s="2">
        <v>9.9799995422363192</v>
      </c>
      <c r="W196" s="11">
        <f>(sales[[#This Row],[Profit]]/sales[[#This Row],[Sales]])*100</f>
        <v>28.006012024048093</v>
      </c>
      <c r="X196" s="1" t="e">
        <f>YEAR(sales[[#This Row],[order_date]])</f>
        <v>#VALUE!</v>
      </c>
    </row>
    <row r="197" spans="1:24" hidden="1" x14ac:dyDescent="0.25">
      <c r="A197" s="1" t="s">
        <v>795</v>
      </c>
      <c r="B197" s="15" t="s">
        <v>796</v>
      </c>
      <c r="C197" s="13" t="s">
        <v>797</v>
      </c>
      <c r="D197" s="1" t="s">
        <v>100</v>
      </c>
      <c r="E197" s="1" t="s">
        <v>79</v>
      </c>
      <c r="F197" s="1" t="s">
        <v>80</v>
      </c>
      <c r="G197" s="1" t="s">
        <v>159</v>
      </c>
      <c r="H197" s="1" t="s">
        <v>26</v>
      </c>
      <c r="I197" s="1">
        <v>90045</v>
      </c>
      <c r="J197" s="1" t="s">
        <v>112</v>
      </c>
      <c r="K197" s="1" t="s">
        <v>381</v>
      </c>
      <c r="L197" s="1" t="s">
        <v>20</v>
      </c>
      <c r="M197" s="1" t="s">
        <v>199</v>
      </c>
      <c r="N197" s="1" t="s">
        <v>382</v>
      </c>
      <c r="O197" s="3">
        <v>27.72</v>
      </c>
      <c r="P197" s="1">
        <v>9</v>
      </c>
      <c r="Q197" s="1">
        <v>0</v>
      </c>
      <c r="R197" s="2">
        <v>13.31</v>
      </c>
      <c r="S197" s="1" t="s">
        <v>115</v>
      </c>
      <c r="T197" s="1" t="s">
        <v>87</v>
      </c>
      <c r="U197" s="2">
        <v>14.409998999999999</v>
      </c>
      <c r="V197" s="2">
        <v>3.0799999237060498</v>
      </c>
      <c r="W197" s="11">
        <f>(sales[[#This Row],[Profit]]/sales[[#This Row],[Sales]])*100</f>
        <v>48.015873015873019</v>
      </c>
      <c r="X197" s="1" t="e">
        <f>YEAR(sales[[#This Row],[order_date]])</f>
        <v>#VALUE!</v>
      </c>
    </row>
    <row r="198" spans="1:24" x14ac:dyDescent="0.25">
      <c r="A198" s="1" t="s">
        <v>798</v>
      </c>
      <c r="B198" s="15">
        <v>42531</v>
      </c>
      <c r="C198" s="13">
        <v>42531</v>
      </c>
      <c r="D198" s="1" t="s">
        <v>181</v>
      </c>
      <c r="E198" s="1" t="s">
        <v>79</v>
      </c>
      <c r="F198" s="1" t="s">
        <v>80</v>
      </c>
      <c r="G198" s="1" t="s">
        <v>799</v>
      </c>
      <c r="H198" s="1" t="s">
        <v>39</v>
      </c>
      <c r="I198" s="1">
        <v>74133</v>
      </c>
      <c r="J198" s="1" t="s">
        <v>102</v>
      </c>
      <c r="K198" s="1" t="s">
        <v>800</v>
      </c>
      <c r="L198" s="1" t="s">
        <v>20</v>
      </c>
      <c r="M198" s="1" t="s">
        <v>94</v>
      </c>
      <c r="N198" s="1" t="s">
        <v>801</v>
      </c>
      <c r="O198" s="3">
        <v>28.85</v>
      </c>
      <c r="P198" s="1">
        <v>5</v>
      </c>
      <c r="Q198" s="1">
        <v>0</v>
      </c>
      <c r="R198" s="2">
        <v>14.43</v>
      </c>
      <c r="S198" s="1" t="s">
        <v>106</v>
      </c>
      <c r="T198" s="1" t="s">
        <v>87</v>
      </c>
      <c r="U198" s="2">
        <v>14.42</v>
      </c>
      <c r="V198" s="2">
        <v>5.7700000762939396</v>
      </c>
      <c r="W198" s="11">
        <f>(sales[[#This Row],[Profit]]/sales[[#This Row],[Sales]])*100</f>
        <v>50.017331022530328</v>
      </c>
      <c r="X198" s="1">
        <f>YEAR(sales[[#This Row],[order_date]])</f>
        <v>2016</v>
      </c>
    </row>
    <row r="199" spans="1:24" hidden="1" x14ac:dyDescent="0.25">
      <c r="A199" s="1" t="s">
        <v>752</v>
      </c>
      <c r="B199" s="15" t="s">
        <v>753</v>
      </c>
      <c r="C199" s="13" t="s">
        <v>754</v>
      </c>
      <c r="D199" s="1" t="s">
        <v>100</v>
      </c>
      <c r="E199" s="1" t="s">
        <v>158</v>
      </c>
      <c r="F199" s="1" t="s">
        <v>80</v>
      </c>
      <c r="G199" s="1" t="s">
        <v>308</v>
      </c>
      <c r="H199" s="1" t="s">
        <v>26</v>
      </c>
      <c r="I199" s="1">
        <v>94513</v>
      </c>
      <c r="J199" s="1" t="s">
        <v>112</v>
      </c>
      <c r="K199" s="1" t="s">
        <v>802</v>
      </c>
      <c r="L199" s="1" t="s">
        <v>20</v>
      </c>
      <c r="M199" s="1" t="s">
        <v>139</v>
      </c>
      <c r="N199" s="1" t="s">
        <v>803</v>
      </c>
      <c r="O199" s="3">
        <v>26.76</v>
      </c>
      <c r="P199" s="1">
        <v>4</v>
      </c>
      <c r="Q199" s="1">
        <v>0</v>
      </c>
      <c r="R199" s="2">
        <v>12.31</v>
      </c>
      <c r="S199" s="1" t="s">
        <v>115</v>
      </c>
      <c r="T199" s="1" t="s">
        <v>87</v>
      </c>
      <c r="U199" s="2">
        <v>14.45</v>
      </c>
      <c r="V199" s="2">
        <v>6.6900000572204501</v>
      </c>
      <c r="W199" s="11">
        <f>(sales[[#This Row],[Profit]]/sales[[#This Row],[Sales]])*100</f>
        <v>46.001494768310913</v>
      </c>
      <c r="X199" s="1" t="e">
        <f>YEAR(sales[[#This Row],[order_date]])</f>
        <v>#VALUE!</v>
      </c>
    </row>
    <row r="200" spans="1:24" hidden="1" x14ac:dyDescent="0.25">
      <c r="A200" s="1" t="s">
        <v>228</v>
      </c>
      <c r="B200" s="15" t="s">
        <v>229</v>
      </c>
      <c r="C200" s="13" t="s">
        <v>230</v>
      </c>
      <c r="D200" s="1" t="s">
        <v>78</v>
      </c>
      <c r="E200" s="1" t="s">
        <v>79</v>
      </c>
      <c r="F200" s="1" t="s">
        <v>80</v>
      </c>
      <c r="G200" s="1" t="s">
        <v>231</v>
      </c>
      <c r="H200" s="1" t="s">
        <v>38</v>
      </c>
      <c r="I200" s="1">
        <v>43017</v>
      </c>
      <c r="J200" s="1" t="s">
        <v>82</v>
      </c>
      <c r="K200" s="1" t="s">
        <v>804</v>
      </c>
      <c r="L200" s="1" t="s">
        <v>20</v>
      </c>
      <c r="M200" s="1" t="s">
        <v>139</v>
      </c>
      <c r="N200" s="1" t="s">
        <v>805</v>
      </c>
      <c r="O200" s="3">
        <v>22.7</v>
      </c>
      <c r="P200" s="1">
        <v>6</v>
      </c>
      <c r="Q200" s="1">
        <v>0.2</v>
      </c>
      <c r="R200" s="2">
        <v>8.23</v>
      </c>
      <c r="S200" s="1" t="s">
        <v>86</v>
      </c>
      <c r="T200" s="1" t="s">
        <v>87</v>
      </c>
      <c r="U200" s="2">
        <v>14.470001</v>
      </c>
      <c r="V200" s="2">
        <v>4.7291668432299003</v>
      </c>
      <c r="W200" s="11">
        <f>(sales[[#This Row],[Profit]]/sales[[#This Row],[Sales]])*100</f>
        <v>36.255506607929519</v>
      </c>
      <c r="X200" s="1" t="e">
        <f>YEAR(sales[[#This Row],[order_date]])</f>
        <v>#VALUE!</v>
      </c>
    </row>
    <row r="201" spans="1:24" x14ac:dyDescent="0.25">
      <c r="A201" s="1" t="s">
        <v>806</v>
      </c>
      <c r="B201" s="15">
        <v>42225</v>
      </c>
      <c r="C201" s="13">
        <v>42317</v>
      </c>
      <c r="D201" s="1" t="s">
        <v>78</v>
      </c>
      <c r="E201" s="1" t="s">
        <v>79</v>
      </c>
      <c r="F201" s="1" t="s">
        <v>80</v>
      </c>
      <c r="G201" s="1" t="s">
        <v>807</v>
      </c>
      <c r="H201" s="1" t="s">
        <v>26</v>
      </c>
      <c r="I201" s="1">
        <v>92553</v>
      </c>
      <c r="J201" s="1" t="s">
        <v>112</v>
      </c>
      <c r="K201" s="1" t="s">
        <v>808</v>
      </c>
      <c r="L201" s="1" t="s">
        <v>20</v>
      </c>
      <c r="M201" s="1" t="s">
        <v>139</v>
      </c>
      <c r="N201" s="1" t="s">
        <v>809</v>
      </c>
      <c r="O201" s="3">
        <v>26.4</v>
      </c>
      <c r="P201" s="1">
        <v>5</v>
      </c>
      <c r="Q201" s="1">
        <v>0</v>
      </c>
      <c r="R201" s="2">
        <v>11.88</v>
      </c>
      <c r="S201" s="1" t="s">
        <v>115</v>
      </c>
      <c r="T201" s="1" t="s">
        <v>87</v>
      </c>
      <c r="U201" s="2">
        <v>14.519999500000001</v>
      </c>
      <c r="V201" s="2">
        <v>5.2799999237060504</v>
      </c>
      <c r="W201" s="11">
        <f>(sales[[#This Row],[Profit]]/sales[[#This Row],[Sales]])*100</f>
        <v>45.000000000000007</v>
      </c>
      <c r="X201" s="1">
        <f>YEAR(sales[[#This Row],[order_date]])</f>
        <v>2015</v>
      </c>
    </row>
    <row r="202" spans="1:24" hidden="1" x14ac:dyDescent="0.25">
      <c r="A202" s="1" t="s">
        <v>244</v>
      </c>
      <c r="B202" s="15" t="s">
        <v>245</v>
      </c>
      <c r="C202" s="13" t="s">
        <v>246</v>
      </c>
      <c r="D202" s="1" t="s">
        <v>90</v>
      </c>
      <c r="E202" s="1" t="s">
        <v>79</v>
      </c>
      <c r="F202" s="1" t="s">
        <v>80</v>
      </c>
      <c r="G202" s="1" t="s">
        <v>159</v>
      </c>
      <c r="H202" s="1" t="s">
        <v>26</v>
      </c>
      <c r="I202" s="1">
        <v>90008</v>
      </c>
      <c r="J202" s="1" t="s">
        <v>112</v>
      </c>
      <c r="K202" s="1" t="s">
        <v>810</v>
      </c>
      <c r="L202" s="1" t="s">
        <v>20</v>
      </c>
      <c r="M202" s="1" t="s">
        <v>139</v>
      </c>
      <c r="N202" s="1" t="s">
        <v>811</v>
      </c>
      <c r="O202" s="3">
        <v>28.14</v>
      </c>
      <c r="P202" s="1">
        <v>3</v>
      </c>
      <c r="Q202" s="1">
        <v>0</v>
      </c>
      <c r="R202" s="2">
        <v>13.51</v>
      </c>
      <c r="S202" s="1" t="s">
        <v>115</v>
      </c>
      <c r="T202" s="1" t="s">
        <v>87</v>
      </c>
      <c r="U202" s="2">
        <v>14.629999</v>
      </c>
      <c r="V202" s="2">
        <v>9.3799997965494697</v>
      </c>
      <c r="W202" s="11">
        <f>(sales[[#This Row],[Profit]]/sales[[#This Row],[Sales]])*100</f>
        <v>48.009950248756219</v>
      </c>
      <c r="X202" s="1" t="e">
        <f>YEAR(sales[[#This Row],[order_date]])</f>
        <v>#VALUE!</v>
      </c>
    </row>
    <row r="203" spans="1:24" hidden="1" x14ac:dyDescent="0.25">
      <c r="A203" s="1" t="s">
        <v>403</v>
      </c>
      <c r="B203" s="15" t="s">
        <v>404</v>
      </c>
      <c r="C203" s="13" t="s">
        <v>405</v>
      </c>
      <c r="D203" s="1" t="s">
        <v>78</v>
      </c>
      <c r="E203" s="1" t="s">
        <v>158</v>
      </c>
      <c r="F203" s="1" t="s">
        <v>80</v>
      </c>
      <c r="G203" s="1" t="s">
        <v>406</v>
      </c>
      <c r="H203" s="1" t="s">
        <v>26</v>
      </c>
      <c r="I203" s="1">
        <v>94533</v>
      </c>
      <c r="J203" s="1" t="s">
        <v>112</v>
      </c>
      <c r="K203" s="1" t="s">
        <v>812</v>
      </c>
      <c r="L203" s="1" t="s">
        <v>19</v>
      </c>
      <c r="M203" s="1" t="s">
        <v>104</v>
      </c>
      <c r="N203" s="1" t="s">
        <v>813</v>
      </c>
      <c r="O203" s="3">
        <v>21.56</v>
      </c>
      <c r="P203" s="1">
        <v>7</v>
      </c>
      <c r="Q203" s="1">
        <v>0</v>
      </c>
      <c r="R203" s="2">
        <v>6.9</v>
      </c>
      <c r="S203" s="1" t="s">
        <v>115</v>
      </c>
      <c r="T203" s="1" t="s">
        <v>87</v>
      </c>
      <c r="U203" s="2">
        <v>14.66</v>
      </c>
      <c r="V203" s="2">
        <v>3.0799999237060498</v>
      </c>
      <c r="W203" s="11">
        <f>(sales[[#This Row],[Profit]]/sales[[#This Row],[Sales]])*100</f>
        <v>32.003710575139152</v>
      </c>
      <c r="X203" s="1" t="e">
        <f>YEAR(sales[[#This Row],[order_date]])</f>
        <v>#VALUE!</v>
      </c>
    </row>
    <row r="204" spans="1:24" x14ac:dyDescent="0.25">
      <c r="A204" s="1" t="s">
        <v>814</v>
      </c>
      <c r="B204" s="15">
        <v>42036</v>
      </c>
      <c r="C204" s="13">
        <v>42248</v>
      </c>
      <c r="D204" s="1" t="s">
        <v>90</v>
      </c>
      <c r="E204" s="1" t="s">
        <v>158</v>
      </c>
      <c r="F204" s="1" t="s">
        <v>80</v>
      </c>
      <c r="G204" s="1" t="s">
        <v>815</v>
      </c>
      <c r="H204" s="1" t="s">
        <v>38</v>
      </c>
      <c r="I204" s="1">
        <v>44256</v>
      </c>
      <c r="J204" s="1" t="s">
        <v>82</v>
      </c>
      <c r="K204" s="1" t="s">
        <v>816</v>
      </c>
      <c r="L204" s="1" t="s">
        <v>20</v>
      </c>
      <c r="M204" s="1" t="s">
        <v>199</v>
      </c>
      <c r="N204" s="1" t="s">
        <v>817</v>
      </c>
      <c r="O204" s="3">
        <v>23.68</v>
      </c>
      <c r="P204" s="1">
        <v>2</v>
      </c>
      <c r="Q204" s="1">
        <v>0.2</v>
      </c>
      <c r="R204" s="2">
        <v>8.8800000000000008</v>
      </c>
      <c r="S204" s="1" t="s">
        <v>86</v>
      </c>
      <c r="T204" s="1" t="s">
        <v>87</v>
      </c>
      <c r="U204" s="2">
        <v>14.8</v>
      </c>
      <c r="V204" s="2">
        <v>14.8000002458691</v>
      </c>
      <c r="W204" s="11">
        <f>(sales[[#This Row],[Profit]]/sales[[#This Row],[Sales]])*100</f>
        <v>37.500000000000007</v>
      </c>
      <c r="X204" s="1">
        <f>YEAR(sales[[#This Row],[order_date]])</f>
        <v>2015</v>
      </c>
    </row>
    <row r="205" spans="1:24" hidden="1" x14ac:dyDescent="0.25">
      <c r="A205" s="1" t="s">
        <v>818</v>
      </c>
      <c r="B205" s="15">
        <v>43014</v>
      </c>
      <c r="C205" s="13" t="s">
        <v>819</v>
      </c>
      <c r="D205" s="1" t="s">
        <v>78</v>
      </c>
      <c r="E205" s="1" t="s">
        <v>110</v>
      </c>
      <c r="F205" s="1" t="s">
        <v>80</v>
      </c>
      <c r="G205" s="1" t="s">
        <v>159</v>
      </c>
      <c r="H205" s="1" t="s">
        <v>26</v>
      </c>
      <c r="I205" s="1">
        <v>90045</v>
      </c>
      <c r="J205" s="1" t="s">
        <v>112</v>
      </c>
      <c r="K205" s="1" t="s">
        <v>820</v>
      </c>
      <c r="L205" s="1" t="s">
        <v>20</v>
      </c>
      <c r="M205" s="1" t="s">
        <v>199</v>
      </c>
      <c r="N205" s="1" t="s">
        <v>821</v>
      </c>
      <c r="O205" s="3">
        <v>29.6</v>
      </c>
      <c r="P205" s="1">
        <v>2</v>
      </c>
      <c r="Q205" s="1">
        <v>0</v>
      </c>
      <c r="R205" s="2">
        <v>14.8</v>
      </c>
      <c r="S205" s="1" t="s">
        <v>115</v>
      </c>
      <c r="T205" s="1" t="s">
        <v>87</v>
      </c>
      <c r="U205" s="2">
        <v>14.8</v>
      </c>
      <c r="V205" s="2">
        <v>14.800000190734799</v>
      </c>
      <c r="W205" s="11">
        <f>(sales[[#This Row],[Profit]]/sales[[#This Row],[Sales]])*100</f>
        <v>50</v>
      </c>
      <c r="X205" s="1">
        <f>YEAR(sales[[#This Row],[order_date]])</f>
        <v>2017</v>
      </c>
    </row>
    <row r="206" spans="1:24" hidden="1" x14ac:dyDescent="0.25">
      <c r="A206" s="1" t="s">
        <v>383</v>
      </c>
      <c r="B206" s="15" t="s">
        <v>332</v>
      </c>
      <c r="C206" s="13">
        <v>42378</v>
      </c>
      <c r="D206" s="1" t="s">
        <v>100</v>
      </c>
      <c r="E206" s="1" t="s">
        <v>79</v>
      </c>
      <c r="F206" s="1" t="s">
        <v>80</v>
      </c>
      <c r="G206" s="1" t="s">
        <v>384</v>
      </c>
      <c r="H206" s="1" t="s">
        <v>33</v>
      </c>
      <c r="I206" s="1">
        <v>2169</v>
      </c>
      <c r="J206" s="1" t="s">
        <v>82</v>
      </c>
      <c r="K206" s="1" t="s">
        <v>573</v>
      </c>
      <c r="L206" s="1" t="s">
        <v>20</v>
      </c>
      <c r="M206" s="1" t="s">
        <v>94</v>
      </c>
      <c r="N206" s="1" t="s">
        <v>574</v>
      </c>
      <c r="O206" s="3">
        <v>29</v>
      </c>
      <c r="P206" s="1">
        <v>5</v>
      </c>
      <c r="Q206" s="1">
        <v>0</v>
      </c>
      <c r="R206" s="2">
        <v>13.92</v>
      </c>
      <c r="S206" s="1" t="s">
        <v>86</v>
      </c>
      <c r="T206" s="1" t="s">
        <v>87</v>
      </c>
      <c r="U206" s="2">
        <v>15.08</v>
      </c>
      <c r="V206" s="2">
        <v>5.8</v>
      </c>
      <c r="W206" s="11">
        <f>(sales[[#This Row],[Profit]]/sales[[#This Row],[Sales]])*100</f>
        <v>48</v>
      </c>
      <c r="X206" s="1" t="e">
        <f>YEAR(sales[[#This Row],[order_date]])</f>
        <v>#VALUE!</v>
      </c>
    </row>
    <row r="207" spans="1:24" hidden="1" x14ac:dyDescent="0.25">
      <c r="A207" s="1" t="s">
        <v>485</v>
      </c>
      <c r="B207" s="15" t="s">
        <v>486</v>
      </c>
      <c r="C207" s="13" t="s">
        <v>487</v>
      </c>
      <c r="D207" s="1" t="s">
        <v>90</v>
      </c>
      <c r="E207" s="1" t="s">
        <v>110</v>
      </c>
      <c r="F207" s="1" t="s">
        <v>80</v>
      </c>
      <c r="G207" s="1" t="s">
        <v>488</v>
      </c>
      <c r="H207" s="1" t="s">
        <v>489</v>
      </c>
      <c r="I207" s="1">
        <v>59715</v>
      </c>
      <c r="J207" s="1" t="s">
        <v>112</v>
      </c>
      <c r="K207" s="1" t="s">
        <v>602</v>
      </c>
      <c r="L207" s="1" t="s">
        <v>20</v>
      </c>
      <c r="M207" s="1" t="s">
        <v>139</v>
      </c>
      <c r="N207" s="1" t="s">
        <v>603</v>
      </c>
      <c r="O207" s="3">
        <v>29.04</v>
      </c>
      <c r="P207" s="1">
        <v>3</v>
      </c>
      <c r="Q207" s="1">
        <v>0</v>
      </c>
      <c r="R207" s="2">
        <v>13.94</v>
      </c>
      <c r="S207" s="1" t="s">
        <v>115</v>
      </c>
      <c r="T207" s="1" t="s">
        <v>87</v>
      </c>
      <c r="U207" s="2">
        <v>15.100001000000001</v>
      </c>
      <c r="V207" s="2">
        <v>9.6800003051757795</v>
      </c>
      <c r="W207" s="11">
        <f>(sales[[#This Row],[Profit]]/sales[[#This Row],[Sales]])*100</f>
        <v>48.002754820936637</v>
      </c>
      <c r="X207" s="1" t="e">
        <f>YEAR(sales[[#This Row],[order_date]])</f>
        <v>#VALUE!</v>
      </c>
    </row>
    <row r="208" spans="1:24" hidden="1" x14ac:dyDescent="0.25">
      <c r="A208" s="1" t="s">
        <v>822</v>
      </c>
      <c r="B208" s="15" t="s">
        <v>302</v>
      </c>
      <c r="C208" s="13" t="s">
        <v>823</v>
      </c>
      <c r="D208" s="1" t="s">
        <v>90</v>
      </c>
      <c r="E208" s="1" t="s">
        <v>79</v>
      </c>
      <c r="F208" s="1" t="s">
        <v>80</v>
      </c>
      <c r="G208" s="1" t="s">
        <v>119</v>
      </c>
      <c r="H208" s="1" t="s">
        <v>25</v>
      </c>
      <c r="I208" s="1">
        <v>85023</v>
      </c>
      <c r="J208" s="1" t="s">
        <v>112</v>
      </c>
      <c r="K208" s="1" t="s">
        <v>824</v>
      </c>
      <c r="L208" s="1" t="s">
        <v>20</v>
      </c>
      <c r="M208" s="1" t="s">
        <v>47</v>
      </c>
      <c r="N208" s="1" t="s">
        <v>825</v>
      </c>
      <c r="O208" s="3">
        <v>12.62</v>
      </c>
      <c r="P208" s="1">
        <v>2</v>
      </c>
      <c r="Q208" s="1">
        <v>0.2</v>
      </c>
      <c r="R208" s="2">
        <v>-2.52</v>
      </c>
      <c r="S208" s="1" t="s">
        <v>115</v>
      </c>
      <c r="T208" s="1" t="s">
        <v>87</v>
      </c>
      <c r="U208" s="2">
        <v>15.139999</v>
      </c>
      <c r="V208" s="2">
        <v>7.8874999578576501</v>
      </c>
      <c r="W208" s="11">
        <f>(sales[[#This Row],[Profit]]/sales[[#This Row],[Sales]])*100</f>
        <v>-19.968304278922346</v>
      </c>
      <c r="X208" s="1" t="e">
        <f>YEAR(sales[[#This Row],[order_date]])</f>
        <v>#VALUE!</v>
      </c>
    </row>
    <row r="209" spans="1:24" hidden="1" x14ac:dyDescent="0.25">
      <c r="A209" s="1" t="s">
        <v>436</v>
      </c>
      <c r="B209" s="15" t="s">
        <v>437</v>
      </c>
      <c r="C209" s="13" t="s">
        <v>438</v>
      </c>
      <c r="D209" s="1" t="s">
        <v>90</v>
      </c>
      <c r="E209" s="1" t="s">
        <v>110</v>
      </c>
      <c r="F209" s="1" t="s">
        <v>80</v>
      </c>
      <c r="G209" s="1" t="s">
        <v>159</v>
      </c>
      <c r="H209" s="1" t="s">
        <v>26</v>
      </c>
      <c r="I209" s="1">
        <v>90036</v>
      </c>
      <c r="J209" s="1" t="s">
        <v>112</v>
      </c>
      <c r="K209" s="1" t="s">
        <v>826</v>
      </c>
      <c r="L209" s="1" t="s">
        <v>20</v>
      </c>
      <c r="M209" s="1" t="s">
        <v>84</v>
      </c>
      <c r="N209" s="1" t="s">
        <v>827</v>
      </c>
      <c r="O209" s="3">
        <v>21.4</v>
      </c>
      <c r="P209" s="1">
        <v>5</v>
      </c>
      <c r="Q209" s="1">
        <v>0</v>
      </c>
      <c r="R209" s="2">
        <v>6.21</v>
      </c>
      <c r="S209" s="1" t="s">
        <v>115</v>
      </c>
      <c r="T209" s="1" t="s">
        <v>87</v>
      </c>
      <c r="U209" s="2">
        <v>15.19</v>
      </c>
      <c r="V209" s="2">
        <v>4.2799999237060504</v>
      </c>
      <c r="W209" s="11">
        <f>(sales[[#This Row],[Profit]]/sales[[#This Row],[Sales]])*100</f>
        <v>29.01869158878505</v>
      </c>
      <c r="X209" s="1" t="e">
        <f>YEAR(sales[[#This Row],[order_date]])</f>
        <v>#VALUE!</v>
      </c>
    </row>
    <row r="210" spans="1:24" hidden="1" x14ac:dyDescent="0.25">
      <c r="A210" s="1" t="s">
        <v>828</v>
      </c>
      <c r="B210" s="15" t="s">
        <v>829</v>
      </c>
      <c r="C210" s="13" t="s">
        <v>830</v>
      </c>
      <c r="D210" s="1" t="s">
        <v>90</v>
      </c>
      <c r="E210" s="1" t="s">
        <v>110</v>
      </c>
      <c r="F210" s="1" t="s">
        <v>80</v>
      </c>
      <c r="G210" s="1" t="s">
        <v>346</v>
      </c>
      <c r="H210" s="1" t="s">
        <v>26</v>
      </c>
      <c r="I210" s="1">
        <v>92024</v>
      </c>
      <c r="J210" s="1" t="s">
        <v>112</v>
      </c>
      <c r="K210" s="1" t="s">
        <v>831</v>
      </c>
      <c r="L210" s="1" t="s">
        <v>19</v>
      </c>
      <c r="M210" s="1" t="s">
        <v>104</v>
      </c>
      <c r="N210" s="1" t="s">
        <v>832</v>
      </c>
      <c r="O210" s="3">
        <v>26.25</v>
      </c>
      <c r="P210" s="1">
        <v>3</v>
      </c>
      <c r="Q210" s="1">
        <v>0</v>
      </c>
      <c r="R210" s="2">
        <v>11.03</v>
      </c>
      <c r="S210" s="1" t="s">
        <v>115</v>
      </c>
      <c r="T210" s="1" t="s">
        <v>87</v>
      </c>
      <c r="U210" s="2">
        <v>15.22</v>
      </c>
      <c r="V210" s="2">
        <v>8.75</v>
      </c>
      <c r="W210" s="11">
        <f>(sales[[#This Row],[Profit]]/sales[[#This Row],[Sales]])*100</f>
        <v>42.019047619047619</v>
      </c>
      <c r="X210" s="1" t="e">
        <f>YEAR(sales[[#This Row],[order_date]])</f>
        <v>#VALUE!</v>
      </c>
    </row>
    <row r="211" spans="1:24" hidden="1" x14ac:dyDescent="0.25">
      <c r="A211" s="1" t="s">
        <v>188</v>
      </c>
      <c r="B211" s="15">
        <v>42987</v>
      </c>
      <c r="C211" s="13" t="s">
        <v>189</v>
      </c>
      <c r="D211" s="1" t="s">
        <v>90</v>
      </c>
      <c r="E211" s="1" t="s">
        <v>158</v>
      </c>
      <c r="F211" s="1" t="s">
        <v>80</v>
      </c>
      <c r="G211" s="1" t="s">
        <v>190</v>
      </c>
      <c r="H211" s="1" t="s">
        <v>41</v>
      </c>
      <c r="I211" s="1">
        <v>19134</v>
      </c>
      <c r="J211" s="1" t="s">
        <v>82</v>
      </c>
      <c r="K211" s="1" t="s">
        <v>833</v>
      </c>
      <c r="L211" s="1" t="s">
        <v>19</v>
      </c>
      <c r="M211" s="1" t="s">
        <v>104</v>
      </c>
      <c r="N211" s="1" t="s">
        <v>834</v>
      </c>
      <c r="O211" s="3">
        <v>17.02</v>
      </c>
      <c r="P211" s="1">
        <v>2</v>
      </c>
      <c r="Q211" s="1">
        <v>0.2</v>
      </c>
      <c r="R211" s="2">
        <v>1.7</v>
      </c>
      <c r="S211" s="1" t="s">
        <v>86</v>
      </c>
      <c r="T211" s="1" t="s">
        <v>87</v>
      </c>
      <c r="U211" s="2">
        <v>15.320001</v>
      </c>
      <c r="V211" s="2">
        <v>10.63750032573</v>
      </c>
      <c r="W211" s="11">
        <f>(sales[[#This Row],[Profit]]/sales[[#This Row],[Sales]])*100</f>
        <v>9.9882491186838998</v>
      </c>
      <c r="X211" s="1">
        <f>YEAR(sales[[#This Row],[order_date]])</f>
        <v>2017</v>
      </c>
    </row>
    <row r="212" spans="1:24" hidden="1" x14ac:dyDescent="0.25">
      <c r="A212" s="1" t="s">
        <v>366</v>
      </c>
      <c r="B212" s="15" t="s">
        <v>367</v>
      </c>
      <c r="C212" s="13">
        <v>41648</v>
      </c>
      <c r="D212" s="1" t="s">
        <v>100</v>
      </c>
      <c r="E212" s="1" t="s">
        <v>79</v>
      </c>
      <c r="F212" s="1" t="s">
        <v>80</v>
      </c>
      <c r="G212" s="1" t="s">
        <v>137</v>
      </c>
      <c r="H212" s="1" t="s">
        <v>26</v>
      </c>
      <c r="I212" s="1">
        <v>94109</v>
      </c>
      <c r="J212" s="1" t="s">
        <v>112</v>
      </c>
      <c r="K212" s="1" t="s">
        <v>679</v>
      </c>
      <c r="L212" s="1" t="s">
        <v>20</v>
      </c>
      <c r="M212" s="1" t="s">
        <v>94</v>
      </c>
      <c r="N212" s="1" t="s">
        <v>680</v>
      </c>
      <c r="O212" s="3">
        <v>22.72</v>
      </c>
      <c r="P212" s="1">
        <v>4</v>
      </c>
      <c r="Q212" s="1">
        <v>0.2</v>
      </c>
      <c r="R212" s="2">
        <v>7.38</v>
      </c>
      <c r="S212" s="1" t="s">
        <v>115</v>
      </c>
      <c r="T212" s="1" t="s">
        <v>87</v>
      </c>
      <c r="U212" s="2">
        <v>15.339999000000001</v>
      </c>
      <c r="V212" s="2">
        <v>7.0999998118728396</v>
      </c>
      <c r="W212" s="11">
        <f>(sales[[#This Row],[Profit]]/sales[[#This Row],[Sales]])*100</f>
        <v>32.482394366197184</v>
      </c>
      <c r="X212" s="1" t="e">
        <f>YEAR(sales[[#This Row],[order_date]])</f>
        <v>#VALUE!</v>
      </c>
    </row>
    <row r="213" spans="1:24" hidden="1" x14ac:dyDescent="0.25">
      <c r="A213" s="1" t="s">
        <v>835</v>
      </c>
      <c r="B213" s="15" t="s">
        <v>836</v>
      </c>
      <c r="C213" s="13">
        <v>42435</v>
      </c>
      <c r="D213" s="1" t="s">
        <v>90</v>
      </c>
      <c r="E213" s="1" t="s">
        <v>79</v>
      </c>
      <c r="F213" s="1" t="s">
        <v>80</v>
      </c>
      <c r="G213" s="1" t="s">
        <v>159</v>
      </c>
      <c r="H213" s="1" t="s">
        <v>26</v>
      </c>
      <c r="I213" s="1">
        <v>90004</v>
      </c>
      <c r="J213" s="1" t="s">
        <v>112</v>
      </c>
      <c r="K213" s="1" t="s">
        <v>679</v>
      </c>
      <c r="L213" s="1" t="s">
        <v>20</v>
      </c>
      <c r="M213" s="1" t="s">
        <v>94</v>
      </c>
      <c r="N213" s="1" t="s">
        <v>680</v>
      </c>
      <c r="O213" s="3">
        <v>22.72</v>
      </c>
      <c r="P213" s="1">
        <v>4</v>
      </c>
      <c r="Q213" s="1">
        <v>0.2</v>
      </c>
      <c r="R213" s="2">
        <v>7.38</v>
      </c>
      <c r="S213" s="1" t="s">
        <v>115</v>
      </c>
      <c r="T213" s="1" t="s">
        <v>87</v>
      </c>
      <c r="U213" s="2">
        <v>15.339999000000001</v>
      </c>
      <c r="V213" s="2">
        <v>7.0999998118728396</v>
      </c>
      <c r="W213" s="11">
        <f>(sales[[#This Row],[Profit]]/sales[[#This Row],[Sales]])*100</f>
        <v>32.482394366197184</v>
      </c>
      <c r="X213" s="1" t="e">
        <f>YEAR(sales[[#This Row],[order_date]])</f>
        <v>#VALUE!</v>
      </c>
    </row>
    <row r="214" spans="1:24" hidden="1" x14ac:dyDescent="0.25">
      <c r="A214" s="1" t="s">
        <v>359</v>
      </c>
      <c r="B214" s="15" t="s">
        <v>360</v>
      </c>
      <c r="C214" s="13" t="s">
        <v>361</v>
      </c>
      <c r="D214" s="1" t="s">
        <v>90</v>
      </c>
      <c r="E214" s="1" t="s">
        <v>158</v>
      </c>
      <c r="F214" s="1" t="s">
        <v>80</v>
      </c>
      <c r="G214" s="1" t="s">
        <v>362</v>
      </c>
      <c r="H214" s="1" t="s">
        <v>363</v>
      </c>
      <c r="I214" s="1">
        <v>39212</v>
      </c>
      <c r="J214" s="1" t="s">
        <v>92</v>
      </c>
      <c r="K214" s="1" t="s">
        <v>837</v>
      </c>
      <c r="L214" s="1" t="s">
        <v>20</v>
      </c>
      <c r="M214" s="1" t="s">
        <v>94</v>
      </c>
      <c r="N214" s="1" t="s">
        <v>838</v>
      </c>
      <c r="O214" s="3">
        <v>30.44</v>
      </c>
      <c r="P214" s="1">
        <v>2</v>
      </c>
      <c r="Q214" s="1">
        <v>0</v>
      </c>
      <c r="R214" s="2">
        <v>14.92</v>
      </c>
      <c r="S214" s="1" t="s">
        <v>96</v>
      </c>
      <c r="T214" s="1" t="s">
        <v>87</v>
      </c>
      <c r="U214" s="2">
        <v>15.52</v>
      </c>
      <c r="V214" s="2">
        <v>15.2200002670288</v>
      </c>
      <c r="W214" s="11">
        <f>(sales[[#This Row],[Profit]]/sales[[#This Row],[Sales]])*100</f>
        <v>49.014454664914588</v>
      </c>
      <c r="X214" s="1" t="e">
        <f>YEAR(sales[[#This Row],[order_date]])</f>
        <v>#VALUE!</v>
      </c>
    </row>
    <row r="215" spans="1:24" x14ac:dyDescent="0.25">
      <c r="A215" s="1" t="s">
        <v>839</v>
      </c>
      <c r="B215" s="15">
        <v>42188</v>
      </c>
      <c r="C215" s="13">
        <v>42280</v>
      </c>
      <c r="D215" s="1" t="s">
        <v>78</v>
      </c>
      <c r="E215" s="1" t="s">
        <v>110</v>
      </c>
      <c r="F215" s="1" t="s">
        <v>80</v>
      </c>
      <c r="G215" s="1" t="s">
        <v>840</v>
      </c>
      <c r="H215" s="1" t="s">
        <v>28</v>
      </c>
      <c r="I215" s="1">
        <v>19711</v>
      </c>
      <c r="J215" s="1" t="s">
        <v>82</v>
      </c>
      <c r="K215" s="1" t="s">
        <v>837</v>
      </c>
      <c r="L215" s="1" t="s">
        <v>20</v>
      </c>
      <c r="M215" s="1" t="s">
        <v>94</v>
      </c>
      <c r="N215" s="1" t="s">
        <v>838</v>
      </c>
      <c r="O215" s="3">
        <v>30.44</v>
      </c>
      <c r="P215" s="1">
        <v>2</v>
      </c>
      <c r="Q215" s="1">
        <v>0</v>
      </c>
      <c r="R215" s="2">
        <v>14.92</v>
      </c>
      <c r="S215" s="1" t="s">
        <v>86</v>
      </c>
      <c r="T215" s="1" t="s">
        <v>87</v>
      </c>
      <c r="U215" s="2">
        <v>15.52</v>
      </c>
      <c r="V215" s="2">
        <v>15.2200002670288</v>
      </c>
      <c r="W215" s="11">
        <f>(sales[[#This Row],[Profit]]/sales[[#This Row],[Sales]])*100</f>
        <v>49.014454664914588</v>
      </c>
      <c r="X215" s="1">
        <f>YEAR(sales[[#This Row],[order_date]])</f>
        <v>2015</v>
      </c>
    </row>
    <row r="216" spans="1:24" x14ac:dyDescent="0.25">
      <c r="A216" s="1" t="s">
        <v>729</v>
      </c>
      <c r="B216" s="15">
        <v>41802</v>
      </c>
      <c r="C216" s="13">
        <v>41924</v>
      </c>
      <c r="D216" s="1" t="s">
        <v>90</v>
      </c>
      <c r="E216" s="1" t="s">
        <v>79</v>
      </c>
      <c r="F216" s="1" t="s">
        <v>80</v>
      </c>
      <c r="G216" s="1" t="s">
        <v>149</v>
      </c>
      <c r="H216" s="1" t="s">
        <v>30</v>
      </c>
      <c r="I216" s="1">
        <v>60610</v>
      </c>
      <c r="J216" s="1" t="s">
        <v>102</v>
      </c>
      <c r="K216" s="1" t="s">
        <v>841</v>
      </c>
      <c r="L216" s="1" t="s">
        <v>19</v>
      </c>
      <c r="M216" s="1" t="s">
        <v>104</v>
      </c>
      <c r="N216" s="1" t="s">
        <v>842</v>
      </c>
      <c r="O216" s="3">
        <v>10.78</v>
      </c>
      <c r="P216" s="1">
        <v>3</v>
      </c>
      <c r="Q216" s="1">
        <v>0.6</v>
      </c>
      <c r="R216" s="2">
        <v>-4.8499999999999996</v>
      </c>
      <c r="S216" s="1" t="s">
        <v>106</v>
      </c>
      <c r="T216" s="1" t="s">
        <v>87</v>
      </c>
      <c r="U216" s="2">
        <v>15.629999</v>
      </c>
      <c r="V216" s="2">
        <v>8.98333364625773</v>
      </c>
      <c r="W216" s="11">
        <f>(sales[[#This Row],[Profit]]/sales[[#This Row],[Sales]])*100</f>
        <v>-44.990723562152134</v>
      </c>
      <c r="X216" s="1">
        <f>YEAR(sales[[#This Row],[order_date]])</f>
        <v>2014</v>
      </c>
    </row>
    <row r="217" spans="1:24" hidden="1" x14ac:dyDescent="0.25">
      <c r="A217" s="1" t="s">
        <v>843</v>
      </c>
      <c r="B217" s="15" t="s">
        <v>844</v>
      </c>
      <c r="C217" s="13">
        <v>42830</v>
      </c>
      <c r="D217" s="1" t="s">
        <v>90</v>
      </c>
      <c r="E217" s="1" t="s">
        <v>110</v>
      </c>
      <c r="F217" s="1" t="s">
        <v>80</v>
      </c>
      <c r="G217" s="1" t="s">
        <v>159</v>
      </c>
      <c r="H217" s="1" t="s">
        <v>26</v>
      </c>
      <c r="I217" s="1">
        <v>90032</v>
      </c>
      <c r="J217" s="1" t="s">
        <v>112</v>
      </c>
      <c r="K217" s="1" t="s">
        <v>374</v>
      </c>
      <c r="L217" s="1" t="s">
        <v>20</v>
      </c>
      <c r="M217" s="1" t="s">
        <v>94</v>
      </c>
      <c r="N217" s="1" t="s">
        <v>375</v>
      </c>
      <c r="O217" s="3">
        <v>23.24</v>
      </c>
      <c r="P217" s="1">
        <v>5</v>
      </c>
      <c r="Q217" s="1">
        <v>0.2</v>
      </c>
      <c r="R217" s="2">
        <v>7.55</v>
      </c>
      <c r="S217" s="1" t="s">
        <v>115</v>
      </c>
      <c r="T217" s="1" t="s">
        <v>87</v>
      </c>
      <c r="U217" s="2">
        <v>15.69</v>
      </c>
      <c r="V217" s="2">
        <v>5.8099999644234703</v>
      </c>
      <c r="W217" s="11">
        <f>(sales[[#This Row],[Profit]]/sales[[#This Row],[Sales]])*100</f>
        <v>32.487091222030983</v>
      </c>
      <c r="X217" s="1" t="e">
        <f>YEAR(sales[[#This Row],[order_date]])</f>
        <v>#VALUE!</v>
      </c>
    </row>
    <row r="218" spans="1:24" x14ac:dyDescent="0.25">
      <c r="A218" s="1" t="s">
        <v>845</v>
      </c>
      <c r="B218" s="15">
        <v>42380</v>
      </c>
      <c r="C218" s="13">
        <v>42501</v>
      </c>
      <c r="D218" s="1" t="s">
        <v>90</v>
      </c>
      <c r="E218" s="1" t="s">
        <v>110</v>
      </c>
      <c r="F218" s="1" t="s">
        <v>80</v>
      </c>
      <c r="G218" s="1" t="s">
        <v>111</v>
      </c>
      <c r="H218" s="1" t="s">
        <v>44</v>
      </c>
      <c r="I218" s="1">
        <v>24153</v>
      </c>
      <c r="J218" s="1" t="s">
        <v>92</v>
      </c>
      <c r="K218" s="1" t="s">
        <v>846</v>
      </c>
      <c r="L218" s="1" t="s">
        <v>21</v>
      </c>
      <c r="M218" s="1" t="s">
        <v>51</v>
      </c>
      <c r="N218" s="1" t="s">
        <v>847</v>
      </c>
      <c r="O218" s="3">
        <v>21.8</v>
      </c>
      <c r="P218" s="1">
        <v>2</v>
      </c>
      <c r="Q218" s="1">
        <v>0</v>
      </c>
      <c r="R218" s="2">
        <v>6.1</v>
      </c>
      <c r="S218" s="1" t="s">
        <v>96</v>
      </c>
      <c r="T218" s="1" t="s">
        <v>87</v>
      </c>
      <c r="U218" s="2">
        <v>15.699999</v>
      </c>
      <c r="V218" s="2">
        <v>10.899999618530201</v>
      </c>
      <c r="W218" s="11">
        <f>(sales[[#This Row],[Profit]]/sales[[#This Row],[Sales]])*100</f>
        <v>27.981651376146786</v>
      </c>
      <c r="X218" s="1">
        <f>YEAR(sales[[#This Row],[order_date]])</f>
        <v>2016</v>
      </c>
    </row>
    <row r="219" spans="1:24" x14ac:dyDescent="0.25">
      <c r="A219" s="1" t="s">
        <v>848</v>
      </c>
      <c r="B219" s="15">
        <v>42409</v>
      </c>
      <c r="C219" s="13">
        <v>42530</v>
      </c>
      <c r="D219" s="1" t="s">
        <v>90</v>
      </c>
      <c r="E219" s="1" t="s">
        <v>79</v>
      </c>
      <c r="F219" s="1" t="s">
        <v>80</v>
      </c>
      <c r="G219" s="1" t="s">
        <v>849</v>
      </c>
      <c r="H219" s="1" t="s">
        <v>37</v>
      </c>
      <c r="I219" s="1">
        <v>28205</v>
      </c>
      <c r="J219" s="1" t="s">
        <v>92</v>
      </c>
      <c r="K219" s="1" t="s">
        <v>850</v>
      </c>
      <c r="L219" s="1" t="s">
        <v>20</v>
      </c>
      <c r="M219" s="1" t="s">
        <v>84</v>
      </c>
      <c r="N219" s="1" t="s">
        <v>851</v>
      </c>
      <c r="O219" s="3">
        <v>19.46</v>
      </c>
      <c r="P219" s="1">
        <v>4</v>
      </c>
      <c r="Q219" s="1">
        <v>0.2</v>
      </c>
      <c r="R219" s="2">
        <v>3.4</v>
      </c>
      <c r="S219" s="1" t="s">
        <v>96</v>
      </c>
      <c r="T219" s="1" t="s">
        <v>87</v>
      </c>
      <c r="U219" s="2">
        <v>16.059999999999999</v>
      </c>
      <c r="V219" s="2">
        <v>6.0812497365521203</v>
      </c>
      <c r="W219" s="11">
        <f>(sales[[#This Row],[Profit]]/sales[[#This Row],[Sales]])*100</f>
        <v>17.471736896197328</v>
      </c>
      <c r="X219" s="1">
        <f>YEAR(sales[[#This Row],[order_date]])</f>
        <v>2016</v>
      </c>
    </row>
    <row r="220" spans="1:24" hidden="1" x14ac:dyDescent="0.25">
      <c r="A220" s="1" t="s">
        <v>670</v>
      </c>
      <c r="B220" s="15" t="s">
        <v>671</v>
      </c>
      <c r="C220" s="13" t="s">
        <v>672</v>
      </c>
      <c r="D220" s="1" t="s">
        <v>100</v>
      </c>
      <c r="E220" s="1" t="s">
        <v>158</v>
      </c>
      <c r="F220" s="1" t="s">
        <v>80</v>
      </c>
      <c r="G220" s="1" t="s">
        <v>398</v>
      </c>
      <c r="H220" s="1" t="s">
        <v>26</v>
      </c>
      <c r="I220" s="1">
        <v>92054</v>
      </c>
      <c r="J220" s="1" t="s">
        <v>112</v>
      </c>
      <c r="K220" s="1" t="s">
        <v>852</v>
      </c>
      <c r="L220" s="1" t="s">
        <v>20</v>
      </c>
      <c r="M220" s="1" t="s">
        <v>94</v>
      </c>
      <c r="N220" s="1" t="s">
        <v>853</v>
      </c>
      <c r="O220" s="3">
        <v>24.32</v>
      </c>
      <c r="P220" s="1">
        <v>5</v>
      </c>
      <c r="Q220" s="1">
        <v>0.2</v>
      </c>
      <c r="R220" s="2">
        <v>8.2100000000000009</v>
      </c>
      <c r="S220" s="1" t="s">
        <v>115</v>
      </c>
      <c r="T220" s="1" t="s">
        <v>87</v>
      </c>
      <c r="U220" s="2">
        <v>16.11</v>
      </c>
      <c r="V220" s="2">
        <v>6.0799999463558096</v>
      </c>
      <c r="W220" s="11">
        <f>(sales[[#This Row],[Profit]]/sales[[#This Row],[Sales]])*100</f>
        <v>33.758223684210535</v>
      </c>
      <c r="X220" s="1" t="e">
        <f>YEAR(sales[[#This Row],[order_date]])</f>
        <v>#VALUE!</v>
      </c>
    </row>
    <row r="221" spans="1:24" x14ac:dyDescent="0.25">
      <c r="A221" s="1" t="s">
        <v>854</v>
      </c>
      <c r="B221" s="15">
        <v>42381</v>
      </c>
      <c r="C221" s="13">
        <v>42502</v>
      </c>
      <c r="D221" s="1" t="s">
        <v>90</v>
      </c>
      <c r="E221" s="1" t="s">
        <v>158</v>
      </c>
      <c r="F221" s="1" t="s">
        <v>80</v>
      </c>
      <c r="G221" s="1" t="s">
        <v>159</v>
      </c>
      <c r="H221" s="1" t="s">
        <v>26</v>
      </c>
      <c r="I221" s="1">
        <v>90004</v>
      </c>
      <c r="J221" s="1" t="s">
        <v>112</v>
      </c>
      <c r="K221" s="1" t="s">
        <v>514</v>
      </c>
      <c r="L221" s="1" t="s">
        <v>20</v>
      </c>
      <c r="M221" s="1" t="s">
        <v>84</v>
      </c>
      <c r="N221" s="1" t="s">
        <v>515</v>
      </c>
      <c r="O221" s="3">
        <v>23.04</v>
      </c>
      <c r="P221" s="1">
        <v>8</v>
      </c>
      <c r="Q221" s="1">
        <v>0</v>
      </c>
      <c r="R221" s="2">
        <v>6.91</v>
      </c>
      <c r="S221" s="1" t="s">
        <v>115</v>
      </c>
      <c r="T221" s="1" t="s">
        <v>87</v>
      </c>
      <c r="U221" s="2">
        <v>16.130001</v>
      </c>
      <c r="V221" s="2">
        <v>2.88000011444091</v>
      </c>
      <c r="W221" s="11">
        <f>(sales[[#This Row],[Profit]]/sales[[#This Row],[Sales]])*100</f>
        <v>29.991319444444446</v>
      </c>
      <c r="X221" s="1">
        <f>YEAR(sales[[#This Row],[order_date]])</f>
        <v>2016</v>
      </c>
    </row>
    <row r="222" spans="1:24" hidden="1" x14ac:dyDescent="0.25">
      <c r="A222" s="1" t="s">
        <v>855</v>
      </c>
      <c r="B222" s="15" t="s">
        <v>530</v>
      </c>
      <c r="C222" s="13" t="s">
        <v>519</v>
      </c>
      <c r="D222" s="1" t="s">
        <v>100</v>
      </c>
      <c r="E222" s="1" t="s">
        <v>79</v>
      </c>
      <c r="F222" s="1" t="s">
        <v>80</v>
      </c>
      <c r="G222" s="1" t="s">
        <v>257</v>
      </c>
      <c r="H222" s="1" t="s">
        <v>26</v>
      </c>
      <c r="I222" s="1">
        <v>91104</v>
      </c>
      <c r="J222" s="1" t="s">
        <v>112</v>
      </c>
      <c r="K222" s="1" t="s">
        <v>856</v>
      </c>
      <c r="L222" s="1" t="s">
        <v>19</v>
      </c>
      <c r="M222" s="1" t="s">
        <v>104</v>
      </c>
      <c r="N222" s="1" t="s">
        <v>857</v>
      </c>
      <c r="O222" s="3">
        <v>24.14</v>
      </c>
      <c r="P222" s="1">
        <v>2</v>
      </c>
      <c r="Q222" s="1">
        <v>0</v>
      </c>
      <c r="R222" s="2">
        <v>7.97</v>
      </c>
      <c r="S222" s="1" t="s">
        <v>115</v>
      </c>
      <c r="T222" s="1" t="s">
        <v>87</v>
      </c>
      <c r="U222" s="2">
        <v>16.170000000000002</v>
      </c>
      <c r="V222" s="2">
        <v>12.069999694824199</v>
      </c>
      <c r="W222" s="11">
        <f>(sales[[#This Row],[Profit]]/sales[[#This Row],[Sales]])*100</f>
        <v>33.01574150787075</v>
      </c>
      <c r="X222" s="1" t="e">
        <f>YEAR(sales[[#This Row],[order_date]])</f>
        <v>#VALUE!</v>
      </c>
    </row>
    <row r="223" spans="1:24" hidden="1" x14ac:dyDescent="0.25">
      <c r="A223" s="1" t="s">
        <v>858</v>
      </c>
      <c r="B223" s="15" t="s">
        <v>705</v>
      </c>
      <c r="C223" s="13">
        <v>42797</v>
      </c>
      <c r="D223" s="1" t="s">
        <v>90</v>
      </c>
      <c r="E223" s="1" t="s">
        <v>79</v>
      </c>
      <c r="F223" s="1" t="s">
        <v>80</v>
      </c>
      <c r="G223" s="1" t="s">
        <v>859</v>
      </c>
      <c r="H223" s="1" t="s">
        <v>26</v>
      </c>
      <c r="I223" s="1">
        <v>92627</v>
      </c>
      <c r="J223" s="1" t="s">
        <v>112</v>
      </c>
      <c r="K223" s="1" t="s">
        <v>860</v>
      </c>
      <c r="L223" s="1" t="s">
        <v>20</v>
      </c>
      <c r="M223" s="1" t="s">
        <v>139</v>
      </c>
      <c r="N223" s="1" t="s">
        <v>861</v>
      </c>
      <c r="O223" s="3">
        <v>29.6</v>
      </c>
      <c r="P223" s="1">
        <v>4</v>
      </c>
      <c r="Q223" s="1">
        <v>0</v>
      </c>
      <c r="R223" s="2">
        <v>13.32</v>
      </c>
      <c r="S223" s="1" t="s">
        <v>115</v>
      </c>
      <c r="T223" s="1" t="s">
        <v>87</v>
      </c>
      <c r="U223" s="2">
        <v>16.28</v>
      </c>
      <c r="V223" s="2">
        <v>7.4000000953674299</v>
      </c>
      <c r="W223" s="11">
        <f>(sales[[#This Row],[Profit]]/sales[[#This Row],[Sales]])*100</f>
        <v>45</v>
      </c>
      <c r="X223" s="1" t="e">
        <f>YEAR(sales[[#This Row],[order_date]])</f>
        <v>#VALUE!</v>
      </c>
    </row>
    <row r="224" spans="1:24" x14ac:dyDescent="0.25">
      <c r="A224" s="1" t="s">
        <v>462</v>
      </c>
      <c r="B224" s="15">
        <v>42406</v>
      </c>
      <c r="C224" s="13">
        <v>42527</v>
      </c>
      <c r="D224" s="1" t="s">
        <v>90</v>
      </c>
      <c r="E224" s="1" t="s">
        <v>158</v>
      </c>
      <c r="F224" s="1" t="s">
        <v>80</v>
      </c>
      <c r="G224" s="1" t="s">
        <v>176</v>
      </c>
      <c r="H224" s="1" t="s">
        <v>45</v>
      </c>
      <c r="I224" s="1">
        <v>98115</v>
      </c>
      <c r="J224" s="1" t="s">
        <v>112</v>
      </c>
      <c r="K224" s="1" t="s">
        <v>862</v>
      </c>
      <c r="L224" s="1" t="s">
        <v>20</v>
      </c>
      <c r="M224" s="1" t="s">
        <v>139</v>
      </c>
      <c r="N224" s="1" t="s">
        <v>863</v>
      </c>
      <c r="O224" s="3">
        <v>30.18</v>
      </c>
      <c r="P224" s="1">
        <v>3</v>
      </c>
      <c r="Q224" s="1">
        <v>0</v>
      </c>
      <c r="R224" s="2">
        <v>13.88</v>
      </c>
      <c r="S224" s="1" t="s">
        <v>115</v>
      </c>
      <c r="T224" s="1" t="s">
        <v>87</v>
      </c>
      <c r="U224" s="2">
        <v>16.3</v>
      </c>
      <c r="V224" s="2">
        <v>10.060000101725199</v>
      </c>
      <c r="W224" s="11">
        <f>(sales[[#This Row],[Profit]]/sales[[#This Row],[Sales]])*100</f>
        <v>45.99072233267065</v>
      </c>
      <c r="X224" s="1">
        <f>YEAR(sales[[#This Row],[order_date]])</f>
        <v>2016</v>
      </c>
    </row>
    <row r="225" spans="1:24" hidden="1" x14ac:dyDescent="0.25">
      <c r="A225" s="1" t="s">
        <v>496</v>
      </c>
      <c r="B225" s="15" t="s">
        <v>497</v>
      </c>
      <c r="C225" s="13" t="s">
        <v>498</v>
      </c>
      <c r="D225" s="1" t="s">
        <v>78</v>
      </c>
      <c r="E225" s="1" t="s">
        <v>110</v>
      </c>
      <c r="F225" s="1" t="s">
        <v>80</v>
      </c>
      <c r="G225" s="1" t="s">
        <v>111</v>
      </c>
      <c r="H225" s="1" t="s">
        <v>40</v>
      </c>
      <c r="I225" s="1">
        <v>97301</v>
      </c>
      <c r="J225" s="1" t="s">
        <v>112</v>
      </c>
      <c r="K225" s="1" t="s">
        <v>864</v>
      </c>
      <c r="L225" s="1" t="s">
        <v>20</v>
      </c>
      <c r="M225" s="1" t="s">
        <v>84</v>
      </c>
      <c r="N225" s="1" t="s">
        <v>865</v>
      </c>
      <c r="O225" s="3">
        <v>18.690000000000001</v>
      </c>
      <c r="P225" s="1">
        <v>4</v>
      </c>
      <c r="Q225" s="1">
        <v>0.2</v>
      </c>
      <c r="R225" s="2">
        <v>2.34</v>
      </c>
      <c r="S225" s="1" t="s">
        <v>115</v>
      </c>
      <c r="T225" s="1" t="s">
        <v>87</v>
      </c>
      <c r="U225" s="2">
        <v>16.350000000000001</v>
      </c>
      <c r="V225" s="2">
        <v>5.8406251886510301</v>
      </c>
      <c r="W225" s="11">
        <f>(sales[[#This Row],[Profit]]/sales[[#This Row],[Sales]])*100</f>
        <v>12.520064205457462</v>
      </c>
      <c r="X225" s="1" t="e">
        <f>YEAR(sales[[#This Row],[order_date]])</f>
        <v>#VALUE!</v>
      </c>
    </row>
    <row r="226" spans="1:24" hidden="1" x14ac:dyDescent="0.25">
      <c r="A226" s="1" t="s">
        <v>866</v>
      </c>
      <c r="B226" s="15" t="s">
        <v>211</v>
      </c>
      <c r="C226" s="13" t="s">
        <v>867</v>
      </c>
      <c r="D226" s="1" t="s">
        <v>90</v>
      </c>
      <c r="E226" s="1" t="s">
        <v>79</v>
      </c>
      <c r="F226" s="1" t="s">
        <v>80</v>
      </c>
      <c r="G226" s="1" t="s">
        <v>859</v>
      </c>
      <c r="H226" s="1" t="s">
        <v>26</v>
      </c>
      <c r="I226" s="1">
        <v>92627</v>
      </c>
      <c r="J226" s="1" t="s">
        <v>112</v>
      </c>
      <c r="K226" s="1" t="s">
        <v>868</v>
      </c>
      <c r="L226" s="1" t="s">
        <v>19</v>
      </c>
      <c r="M226" s="1" t="s">
        <v>104</v>
      </c>
      <c r="N226" s="1" t="s">
        <v>756</v>
      </c>
      <c r="O226" s="3">
        <v>29.22</v>
      </c>
      <c r="P226" s="1">
        <v>3</v>
      </c>
      <c r="Q226" s="1">
        <v>0</v>
      </c>
      <c r="R226" s="2">
        <v>12.86</v>
      </c>
      <c r="S226" s="1" t="s">
        <v>115</v>
      </c>
      <c r="T226" s="1" t="s">
        <v>87</v>
      </c>
      <c r="U226" s="2">
        <v>16.36</v>
      </c>
      <c r="V226" s="2">
        <v>9.7399997711181605</v>
      </c>
      <c r="W226" s="11">
        <f>(sales[[#This Row],[Profit]]/sales[[#This Row],[Sales]])*100</f>
        <v>44.010951403148532</v>
      </c>
      <c r="X226" s="1" t="e">
        <f>YEAR(sales[[#This Row],[order_date]])</f>
        <v>#VALUE!</v>
      </c>
    </row>
    <row r="227" spans="1:24" hidden="1" x14ac:dyDescent="0.25">
      <c r="A227" s="1" t="s">
        <v>295</v>
      </c>
      <c r="B227" s="15" t="s">
        <v>296</v>
      </c>
      <c r="C227" s="13" t="s">
        <v>297</v>
      </c>
      <c r="D227" s="1" t="s">
        <v>100</v>
      </c>
      <c r="E227" s="1" t="s">
        <v>158</v>
      </c>
      <c r="F227" s="1" t="s">
        <v>80</v>
      </c>
      <c r="G227" s="1" t="s">
        <v>137</v>
      </c>
      <c r="H227" s="1" t="s">
        <v>26</v>
      </c>
      <c r="I227" s="1">
        <v>94110</v>
      </c>
      <c r="J227" s="1" t="s">
        <v>112</v>
      </c>
      <c r="K227" s="1" t="s">
        <v>869</v>
      </c>
      <c r="L227" s="1" t="s">
        <v>20</v>
      </c>
      <c r="M227" s="1" t="s">
        <v>199</v>
      </c>
      <c r="N227" s="1" t="s">
        <v>870</v>
      </c>
      <c r="O227" s="3">
        <v>31.5</v>
      </c>
      <c r="P227" s="1">
        <v>10</v>
      </c>
      <c r="Q227" s="1">
        <v>0</v>
      </c>
      <c r="R227" s="2">
        <v>15.12</v>
      </c>
      <c r="S227" s="1" t="s">
        <v>115</v>
      </c>
      <c r="T227" s="1" t="s">
        <v>87</v>
      </c>
      <c r="U227" s="2">
        <v>16.380001</v>
      </c>
      <c r="V227" s="2">
        <v>3.15</v>
      </c>
      <c r="W227" s="11">
        <f>(sales[[#This Row],[Profit]]/sales[[#This Row],[Sales]])*100</f>
        <v>48</v>
      </c>
      <c r="X227" s="1" t="e">
        <f>YEAR(sales[[#This Row],[order_date]])</f>
        <v>#VALUE!</v>
      </c>
    </row>
    <row r="228" spans="1:24" hidden="1" x14ac:dyDescent="0.25">
      <c r="A228" s="1" t="s">
        <v>403</v>
      </c>
      <c r="B228" s="15" t="s">
        <v>404</v>
      </c>
      <c r="C228" s="13" t="s">
        <v>405</v>
      </c>
      <c r="D228" s="1" t="s">
        <v>78</v>
      </c>
      <c r="E228" s="1" t="s">
        <v>158</v>
      </c>
      <c r="F228" s="1" t="s">
        <v>80</v>
      </c>
      <c r="G228" s="1" t="s">
        <v>406</v>
      </c>
      <c r="H228" s="1" t="s">
        <v>26</v>
      </c>
      <c r="I228" s="1">
        <v>94533</v>
      </c>
      <c r="J228" s="1" t="s">
        <v>112</v>
      </c>
      <c r="K228" s="1" t="s">
        <v>871</v>
      </c>
      <c r="L228" s="1" t="s">
        <v>19</v>
      </c>
      <c r="M228" s="1" t="s">
        <v>104</v>
      </c>
      <c r="N228" s="1" t="s">
        <v>872</v>
      </c>
      <c r="O228" s="3">
        <v>26.48</v>
      </c>
      <c r="P228" s="1">
        <v>1</v>
      </c>
      <c r="Q228" s="1">
        <v>0</v>
      </c>
      <c r="R228" s="2">
        <v>10.06</v>
      </c>
      <c r="S228" s="1" t="s">
        <v>115</v>
      </c>
      <c r="T228" s="1" t="s">
        <v>87</v>
      </c>
      <c r="U228" s="2">
        <v>16.419998</v>
      </c>
      <c r="V228" s="2">
        <v>26.4799995422363</v>
      </c>
      <c r="W228" s="11">
        <f>(sales[[#This Row],[Profit]]/sales[[#This Row],[Sales]])*100</f>
        <v>37.990936555891238</v>
      </c>
      <c r="X228" s="1" t="e">
        <f>YEAR(sales[[#This Row],[order_date]])</f>
        <v>#VALUE!</v>
      </c>
    </row>
    <row r="229" spans="1:24" hidden="1" x14ac:dyDescent="0.25">
      <c r="A229" s="1" t="s">
        <v>873</v>
      </c>
      <c r="B229" s="15" t="s">
        <v>874</v>
      </c>
      <c r="C229" s="13" t="s">
        <v>875</v>
      </c>
      <c r="D229" s="1" t="s">
        <v>90</v>
      </c>
      <c r="E229" s="1" t="s">
        <v>110</v>
      </c>
      <c r="F229" s="1" t="s">
        <v>80</v>
      </c>
      <c r="G229" s="1" t="s">
        <v>119</v>
      </c>
      <c r="H229" s="1" t="s">
        <v>25</v>
      </c>
      <c r="I229" s="1">
        <v>85023</v>
      </c>
      <c r="J229" s="1" t="s">
        <v>112</v>
      </c>
      <c r="K229" s="1" t="s">
        <v>876</v>
      </c>
      <c r="L229" s="1" t="s">
        <v>19</v>
      </c>
      <c r="M229" s="1" t="s">
        <v>104</v>
      </c>
      <c r="N229" s="1" t="s">
        <v>877</v>
      </c>
      <c r="O229" s="3">
        <v>23.56</v>
      </c>
      <c r="P229" s="1">
        <v>5</v>
      </c>
      <c r="Q229" s="1">
        <v>0.2</v>
      </c>
      <c r="R229" s="2">
        <v>7.07</v>
      </c>
      <c r="S229" s="1" t="s">
        <v>115</v>
      </c>
      <c r="T229" s="1" t="s">
        <v>87</v>
      </c>
      <c r="U229" s="2">
        <v>16.489999999999998</v>
      </c>
      <c r="V229" s="2">
        <v>5.8899998884275497</v>
      </c>
      <c r="W229" s="11">
        <f>(sales[[#This Row],[Profit]]/sales[[#This Row],[Sales]])*100</f>
        <v>30.008488964346352</v>
      </c>
      <c r="X229" s="1" t="e">
        <f>YEAR(sales[[#This Row],[order_date]])</f>
        <v>#VALUE!</v>
      </c>
    </row>
    <row r="230" spans="1:24" hidden="1" x14ac:dyDescent="0.25">
      <c r="A230" s="1" t="s">
        <v>878</v>
      </c>
      <c r="B230" s="15" t="s">
        <v>367</v>
      </c>
      <c r="C230" s="13" t="s">
        <v>451</v>
      </c>
      <c r="D230" s="1" t="s">
        <v>78</v>
      </c>
      <c r="E230" s="1" t="s">
        <v>158</v>
      </c>
      <c r="F230" s="1" t="s">
        <v>80</v>
      </c>
      <c r="G230" s="1" t="s">
        <v>389</v>
      </c>
      <c r="H230" s="1" t="s">
        <v>44</v>
      </c>
      <c r="I230" s="1">
        <v>22153</v>
      </c>
      <c r="J230" s="1" t="s">
        <v>92</v>
      </c>
      <c r="K230" s="1" t="s">
        <v>879</v>
      </c>
      <c r="L230" s="1" t="s">
        <v>19</v>
      </c>
      <c r="M230" s="1" t="s">
        <v>104</v>
      </c>
      <c r="N230" s="1" t="s">
        <v>880</v>
      </c>
      <c r="O230" s="3">
        <v>29.12</v>
      </c>
      <c r="P230" s="1">
        <v>4</v>
      </c>
      <c r="Q230" s="1">
        <v>0</v>
      </c>
      <c r="R230" s="2">
        <v>12.52</v>
      </c>
      <c r="S230" s="1" t="s">
        <v>96</v>
      </c>
      <c r="T230" s="1" t="s">
        <v>87</v>
      </c>
      <c r="U230" s="2">
        <v>16.600000000000001</v>
      </c>
      <c r="V230" s="2">
        <v>7.2800002098083496</v>
      </c>
      <c r="W230" s="11">
        <f>(sales[[#This Row],[Profit]]/sales[[#This Row],[Sales]])*100</f>
        <v>42.994505494505489</v>
      </c>
      <c r="X230" s="1" t="e">
        <f>YEAR(sales[[#This Row],[order_date]])</f>
        <v>#VALUE!</v>
      </c>
    </row>
    <row r="231" spans="1:24" hidden="1" x14ac:dyDescent="0.25">
      <c r="A231" s="1" t="s">
        <v>590</v>
      </c>
      <c r="B231" s="15" t="s">
        <v>591</v>
      </c>
      <c r="C231" s="13">
        <v>42036</v>
      </c>
      <c r="D231" s="1" t="s">
        <v>90</v>
      </c>
      <c r="E231" s="1" t="s">
        <v>158</v>
      </c>
      <c r="F231" s="1" t="s">
        <v>80</v>
      </c>
      <c r="G231" s="1" t="s">
        <v>137</v>
      </c>
      <c r="H231" s="1" t="s">
        <v>26</v>
      </c>
      <c r="I231" s="1">
        <v>94110</v>
      </c>
      <c r="J231" s="1" t="s">
        <v>112</v>
      </c>
      <c r="K231" s="1" t="s">
        <v>881</v>
      </c>
      <c r="L231" s="1" t="s">
        <v>19</v>
      </c>
      <c r="M231" s="1" t="s">
        <v>104</v>
      </c>
      <c r="N231" s="1" t="s">
        <v>882</v>
      </c>
      <c r="O231" s="3">
        <v>24.9</v>
      </c>
      <c r="P231" s="1">
        <v>5</v>
      </c>
      <c r="Q231" s="1">
        <v>0</v>
      </c>
      <c r="R231" s="2">
        <v>8.2200000000000006</v>
      </c>
      <c r="S231" s="1" t="s">
        <v>115</v>
      </c>
      <c r="T231" s="1" t="s">
        <v>87</v>
      </c>
      <c r="U231" s="2">
        <v>16.68</v>
      </c>
      <c r="V231" s="2">
        <v>4.9799999237060497</v>
      </c>
      <c r="W231" s="11">
        <f>(sales[[#This Row],[Profit]]/sales[[#This Row],[Sales]])*100</f>
        <v>33.01204819277109</v>
      </c>
      <c r="X231" s="1" t="e">
        <f>YEAR(sales[[#This Row],[order_date]])</f>
        <v>#VALUE!</v>
      </c>
    </row>
    <row r="232" spans="1:24" hidden="1" x14ac:dyDescent="0.25">
      <c r="A232" s="1" t="s">
        <v>883</v>
      </c>
      <c r="B232" s="15" t="s">
        <v>884</v>
      </c>
      <c r="C232" s="13" t="s">
        <v>885</v>
      </c>
      <c r="D232" s="1" t="s">
        <v>90</v>
      </c>
      <c r="E232" s="1" t="s">
        <v>110</v>
      </c>
      <c r="F232" s="1" t="s">
        <v>80</v>
      </c>
      <c r="G232" s="1" t="s">
        <v>886</v>
      </c>
      <c r="H232" s="1" t="s">
        <v>35</v>
      </c>
      <c r="I232" s="1">
        <v>3301</v>
      </c>
      <c r="J232" s="1" t="s">
        <v>82</v>
      </c>
      <c r="K232" s="1" t="s">
        <v>887</v>
      </c>
      <c r="L232" s="1" t="s">
        <v>21</v>
      </c>
      <c r="M232" s="1" t="s">
        <v>507</v>
      </c>
      <c r="N232" s="1" t="s">
        <v>888</v>
      </c>
      <c r="O232" s="3">
        <v>29.99</v>
      </c>
      <c r="P232" s="1">
        <v>1</v>
      </c>
      <c r="Q232" s="1">
        <v>0</v>
      </c>
      <c r="R232" s="2">
        <v>13.2</v>
      </c>
      <c r="S232" s="1" t="s">
        <v>86</v>
      </c>
      <c r="T232" s="1" t="s">
        <v>87</v>
      </c>
      <c r="U232" s="2">
        <v>16.79</v>
      </c>
      <c r="V232" s="2">
        <v>29.9899997711181</v>
      </c>
      <c r="W232" s="11">
        <f>(sales[[#This Row],[Profit]]/sales[[#This Row],[Sales]])*100</f>
        <v>44.014671557185729</v>
      </c>
      <c r="X232" s="1" t="e">
        <f>YEAR(sales[[#This Row],[order_date]])</f>
        <v>#VALUE!</v>
      </c>
    </row>
    <row r="233" spans="1:24" hidden="1" x14ac:dyDescent="0.25">
      <c r="A233" s="1" t="s">
        <v>889</v>
      </c>
      <c r="B233" s="15">
        <v>42682</v>
      </c>
      <c r="C233" s="13" t="s">
        <v>890</v>
      </c>
      <c r="D233" s="1" t="s">
        <v>90</v>
      </c>
      <c r="E233" s="1" t="s">
        <v>110</v>
      </c>
      <c r="F233" s="1" t="s">
        <v>80</v>
      </c>
      <c r="G233" s="1" t="s">
        <v>799</v>
      </c>
      <c r="H233" s="1" t="s">
        <v>39</v>
      </c>
      <c r="I233" s="1">
        <v>74133</v>
      </c>
      <c r="J233" s="1" t="s">
        <v>102</v>
      </c>
      <c r="K233" s="1" t="s">
        <v>891</v>
      </c>
      <c r="L233" s="1" t="s">
        <v>20</v>
      </c>
      <c r="M233" s="1" t="s">
        <v>139</v>
      </c>
      <c r="N233" s="1" t="s">
        <v>892</v>
      </c>
      <c r="O233" s="3">
        <v>32.4</v>
      </c>
      <c r="P233" s="1">
        <v>5</v>
      </c>
      <c r="Q233" s="1">
        <v>0</v>
      </c>
      <c r="R233" s="2">
        <v>15.55</v>
      </c>
      <c r="S233" s="1" t="s">
        <v>106</v>
      </c>
      <c r="T233" s="1" t="s">
        <v>87</v>
      </c>
      <c r="U233" s="2">
        <v>16.850002</v>
      </c>
      <c r="V233" s="2">
        <v>6.4800003051757802</v>
      </c>
      <c r="W233" s="11">
        <f>(sales[[#This Row],[Profit]]/sales[[#This Row],[Sales]])*100</f>
        <v>47.993827160493829</v>
      </c>
      <c r="X233" s="1">
        <f>YEAR(sales[[#This Row],[order_date]])</f>
        <v>2016</v>
      </c>
    </row>
    <row r="234" spans="1:24" hidden="1" x14ac:dyDescent="0.25">
      <c r="A234" s="1" t="s">
        <v>75</v>
      </c>
      <c r="B234" s="15" t="s">
        <v>76</v>
      </c>
      <c r="C234" s="13" t="s">
        <v>77</v>
      </c>
      <c r="D234" s="1" t="s">
        <v>78</v>
      </c>
      <c r="E234" s="1" t="s">
        <v>79</v>
      </c>
      <c r="F234" s="1" t="s">
        <v>80</v>
      </c>
      <c r="G234" s="1" t="s">
        <v>81</v>
      </c>
      <c r="H234" s="1" t="s">
        <v>36</v>
      </c>
      <c r="I234" s="1">
        <v>12180</v>
      </c>
      <c r="J234" s="1" t="s">
        <v>82</v>
      </c>
      <c r="K234" s="1" t="s">
        <v>893</v>
      </c>
      <c r="L234" s="1" t="s">
        <v>20</v>
      </c>
      <c r="M234" s="1" t="s">
        <v>139</v>
      </c>
      <c r="N234" s="1" t="s">
        <v>894</v>
      </c>
      <c r="O234" s="3">
        <v>32.4</v>
      </c>
      <c r="P234" s="1">
        <v>5</v>
      </c>
      <c r="Q234" s="1">
        <v>0</v>
      </c>
      <c r="R234" s="2">
        <v>15.55</v>
      </c>
      <c r="S234" s="1" t="s">
        <v>86</v>
      </c>
      <c r="T234" s="1" t="s">
        <v>87</v>
      </c>
      <c r="U234" s="2">
        <v>16.850002</v>
      </c>
      <c r="V234" s="2">
        <v>6.4800003051757802</v>
      </c>
      <c r="W234" s="11">
        <f>(sales[[#This Row],[Profit]]/sales[[#This Row],[Sales]])*100</f>
        <v>47.993827160493829</v>
      </c>
      <c r="X234" s="1" t="e">
        <f>YEAR(sales[[#This Row],[order_date]])</f>
        <v>#VALUE!</v>
      </c>
    </row>
    <row r="235" spans="1:24" hidden="1" x14ac:dyDescent="0.25">
      <c r="A235" s="1" t="s">
        <v>654</v>
      </c>
      <c r="B235" s="15" t="s">
        <v>655</v>
      </c>
      <c r="C235" s="13" t="s">
        <v>656</v>
      </c>
      <c r="D235" s="1" t="s">
        <v>100</v>
      </c>
      <c r="E235" s="1" t="s">
        <v>158</v>
      </c>
      <c r="F235" s="1" t="s">
        <v>80</v>
      </c>
      <c r="G235" s="1" t="s">
        <v>657</v>
      </c>
      <c r="H235" s="1" t="s">
        <v>26</v>
      </c>
      <c r="I235" s="1">
        <v>92307</v>
      </c>
      <c r="J235" s="1" t="s">
        <v>112</v>
      </c>
      <c r="K235" s="1" t="s">
        <v>895</v>
      </c>
      <c r="L235" s="1" t="s">
        <v>20</v>
      </c>
      <c r="M235" s="1" t="s">
        <v>139</v>
      </c>
      <c r="N235" s="1" t="s">
        <v>896</v>
      </c>
      <c r="O235" s="3">
        <v>32.4</v>
      </c>
      <c r="P235" s="1">
        <v>5</v>
      </c>
      <c r="Q235" s="1">
        <v>0</v>
      </c>
      <c r="R235" s="2">
        <v>15.55</v>
      </c>
      <c r="S235" s="1" t="s">
        <v>115</v>
      </c>
      <c r="T235" s="1" t="s">
        <v>87</v>
      </c>
      <c r="U235" s="2">
        <v>16.850002</v>
      </c>
      <c r="V235" s="2">
        <v>6.4800003051757802</v>
      </c>
      <c r="W235" s="11">
        <f>(sales[[#This Row],[Profit]]/sales[[#This Row],[Sales]])*100</f>
        <v>47.993827160493829</v>
      </c>
      <c r="X235" s="1" t="e">
        <f>YEAR(sales[[#This Row],[order_date]])</f>
        <v>#VALUE!</v>
      </c>
    </row>
    <row r="236" spans="1:24" hidden="1" x14ac:dyDescent="0.25">
      <c r="A236" s="1" t="s">
        <v>897</v>
      </c>
      <c r="B236" s="15" t="s">
        <v>898</v>
      </c>
      <c r="C236" s="13" t="s">
        <v>899</v>
      </c>
      <c r="D236" s="1" t="s">
        <v>90</v>
      </c>
      <c r="E236" s="1" t="s">
        <v>79</v>
      </c>
      <c r="F236" s="1" t="s">
        <v>80</v>
      </c>
      <c r="G236" s="1" t="s">
        <v>900</v>
      </c>
      <c r="H236" s="1" t="s">
        <v>43</v>
      </c>
      <c r="I236" s="1">
        <v>78207</v>
      </c>
      <c r="J236" s="1" t="s">
        <v>102</v>
      </c>
      <c r="K236" s="1" t="s">
        <v>901</v>
      </c>
      <c r="L236" s="1" t="s">
        <v>20</v>
      </c>
      <c r="M236" s="1" t="s">
        <v>132</v>
      </c>
      <c r="N236" s="1" t="s">
        <v>902</v>
      </c>
      <c r="O236" s="3">
        <v>4.84</v>
      </c>
      <c r="P236" s="1">
        <v>2</v>
      </c>
      <c r="Q236" s="1">
        <v>0.8</v>
      </c>
      <c r="R236" s="2">
        <v>-12.09</v>
      </c>
      <c r="S236" s="1" t="s">
        <v>106</v>
      </c>
      <c r="T236" s="1" t="s">
        <v>87</v>
      </c>
      <c r="U236" s="2">
        <v>16.93</v>
      </c>
      <c r="V236" s="2">
        <v>12.1000011026859</v>
      </c>
      <c r="W236" s="11">
        <f>(sales[[#This Row],[Profit]]/sales[[#This Row],[Sales]])*100</f>
        <v>-249.79338842975207</v>
      </c>
      <c r="X236" s="1" t="e">
        <f>YEAR(sales[[#This Row],[order_date]])</f>
        <v>#VALUE!</v>
      </c>
    </row>
    <row r="237" spans="1:24" x14ac:dyDescent="0.25">
      <c r="A237" s="1" t="s">
        <v>224</v>
      </c>
      <c r="B237" s="15">
        <v>42686</v>
      </c>
      <c r="C237" s="13">
        <v>42686</v>
      </c>
      <c r="D237" s="1" t="s">
        <v>181</v>
      </c>
      <c r="E237" s="1" t="s">
        <v>79</v>
      </c>
      <c r="F237" s="1" t="s">
        <v>80</v>
      </c>
      <c r="G237" s="1" t="s">
        <v>225</v>
      </c>
      <c r="H237" s="1" t="s">
        <v>26</v>
      </c>
      <c r="I237" s="1">
        <v>92804</v>
      </c>
      <c r="J237" s="1" t="s">
        <v>112</v>
      </c>
      <c r="K237" s="1" t="s">
        <v>903</v>
      </c>
      <c r="L237" s="1" t="s">
        <v>20</v>
      </c>
      <c r="M237" s="1" t="s">
        <v>139</v>
      </c>
      <c r="N237" s="1" t="s">
        <v>904</v>
      </c>
      <c r="O237" s="3">
        <v>30.98</v>
      </c>
      <c r="P237" s="1">
        <v>1</v>
      </c>
      <c r="Q237" s="1">
        <v>0</v>
      </c>
      <c r="R237" s="2">
        <v>13.94</v>
      </c>
      <c r="S237" s="1" t="s">
        <v>115</v>
      </c>
      <c r="T237" s="1" t="s">
        <v>87</v>
      </c>
      <c r="U237" s="2">
        <v>17.04</v>
      </c>
      <c r="V237" s="2">
        <v>30.9799995422363</v>
      </c>
      <c r="W237" s="11">
        <f>(sales[[#This Row],[Profit]]/sales[[#This Row],[Sales]])*100</f>
        <v>44.996772111039377</v>
      </c>
      <c r="X237" s="1">
        <f>YEAR(sales[[#This Row],[order_date]])</f>
        <v>2016</v>
      </c>
    </row>
    <row r="238" spans="1:24" x14ac:dyDescent="0.25">
      <c r="A238" s="1" t="s">
        <v>224</v>
      </c>
      <c r="B238" s="15">
        <v>42686</v>
      </c>
      <c r="C238" s="13">
        <v>42686</v>
      </c>
      <c r="D238" s="1" t="s">
        <v>181</v>
      </c>
      <c r="E238" s="1" t="s">
        <v>79</v>
      </c>
      <c r="F238" s="1" t="s">
        <v>80</v>
      </c>
      <c r="G238" s="1" t="s">
        <v>225</v>
      </c>
      <c r="H238" s="1" t="s">
        <v>26</v>
      </c>
      <c r="I238" s="1">
        <v>92804</v>
      </c>
      <c r="J238" s="1" t="s">
        <v>112</v>
      </c>
      <c r="K238" s="1" t="s">
        <v>905</v>
      </c>
      <c r="L238" s="1" t="s">
        <v>20</v>
      </c>
      <c r="M238" s="1" t="s">
        <v>84</v>
      </c>
      <c r="N238" s="1" t="s">
        <v>906</v>
      </c>
      <c r="O238" s="3">
        <v>23.32</v>
      </c>
      <c r="P238" s="1">
        <v>2</v>
      </c>
      <c r="Q238" s="1">
        <v>0</v>
      </c>
      <c r="R238" s="2">
        <v>6.06</v>
      </c>
      <c r="S238" s="1" t="s">
        <v>115</v>
      </c>
      <c r="T238" s="1" t="s">
        <v>87</v>
      </c>
      <c r="U238" s="2">
        <v>17.260000000000002</v>
      </c>
      <c r="V238" s="2">
        <v>11.6599998474121</v>
      </c>
      <c r="W238" s="11">
        <f>(sales[[#This Row],[Profit]]/sales[[#This Row],[Sales]])*100</f>
        <v>25.986277873070325</v>
      </c>
      <c r="X238" s="1">
        <f>YEAR(sales[[#This Row],[order_date]])</f>
        <v>2016</v>
      </c>
    </row>
    <row r="239" spans="1:24" hidden="1" x14ac:dyDescent="0.25">
      <c r="A239" s="1" t="s">
        <v>907</v>
      </c>
      <c r="B239" s="15" t="s">
        <v>908</v>
      </c>
      <c r="C239" s="13" t="s">
        <v>909</v>
      </c>
      <c r="D239" s="1" t="s">
        <v>78</v>
      </c>
      <c r="E239" s="1" t="s">
        <v>158</v>
      </c>
      <c r="F239" s="1" t="s">
        <v>80</v>
      </c>
      <c r="G239" s="1" t="s">
        <v>176</v>
      </c>
      <c r="H239" s="1" t="s">
        <v>45</v>
      </c>
      <c r="I239" s="1">
        <v>98103</v>
      </c>
      <c r="J239" s="1" t="s">
        <v>112</v>
      </c>
      <c r="K239" s="1" t="s">
        <v>644</v>
      </c>
      <c r="L239" s="1" t="s">
        <v>20</v>
      </c>
      <c r="M239" s="1" t="s">
        <v>139</v>
      </c>
      <c r="N239" s="1" t="s">
        <v>645</v>
      </c>
      <c r="O239" s="3">
        <v>33.4</v>
      </c>
      <c r="P239" s="1">
        <v>5</v>
      </c>
      <c r="Q239" s="1">
        <v>0</v>
      </c>
      <c r="R239" s="2">
        <v>16.03</v>
      </c>
      <c r="S239" s="1" t="s">
        <v>115</v>
      </c>
      <c r="T239" s="1" t="s">
        <v>87</v>
      </c>
      <c r="U239" s="2">
        <v>17.37</v>
      </c>
      <c r="V239" s="2">
        <v>6.6800003051757804</v>
      </c>
      <c r="W239" s="11">
        <f>(sales[[#This Row],[Profit]]/sales[[#This Row],[Sales]])*100</f>
        <v>47.994011976047915</v>
      </c>
      <c r="X239" s="1" t="e">
        <f>YEAR(sales[[#This Row],[order_date]])</f>
        <v>#VALUE!</v>
      </c>
    </row>
    <row r="240" spans="1:24" hidden="1" x14ac:dyDescent="0.25">
      <c r="A240" s="1" t="s">
        <v>910</v>
      </c>
      <c r="B240" s="15" t="s">
        <v>911</v>
      </c>
      <c r="C240" s="13">
        <v>42160</v>
      </c>
      <c r="D240" s="1" t="s">
        <v>90</v>
      </c>
      <c r="E240" s="1" t="s">
        <v>158</v>
      </c>
      <c r="F240" s="1" t="s">
        <v>80</v>
      </c>
      <c r="G240" s="1" t="s">
        <v>137</v>
      </c>
      <c r="H240" s="1" t="s">
        <v>26</v>
      </c>
      <c r="I240" s="1">
        <v>94110</v>
      </c>
      <c r="J240" s="1" t="s">
        <v>112</v>
      </c>
      <c r="K240" s="1" t="s">
        <v>912</v>
      </c>
      <c r="L240" s="1" t="s">
        <v>21</v>
      </c>
      <c r="M240" s="1" t="s">
        <v>51</v>
      </c>
      <c r="N240" s="1" t="s">
        <v>913</v>
      </c>
      <c r="O240" s="3">
        <v>19.8</v>
      </c>
      <c r="P240" s="1">
        <v>5</v>
      </c>
      <c r="Q240" s="1">
        <v>0.2</v>
      </c>
      <c r="R240" s="2">
        <v>1.73</v>
      </c>
      <c r="S240" s="1" t="s">
        <v>115</v>
      </c>
      <c r="T240" s="1" t="s">
        <v>87</v>
      </c>
      <c r="U240" s="2">
        <v>18.07</v>
      </c>
      <c r="V240" s="2">
        <v>4.9499998277053203</v>
      </c>
      <c r="W240" s="11">
        <f>(sales[[#This Row],[Profit]]/sales[[#This Row],[Sales]])*100</f>
        <v>8.737373737373737</v>
      </c>
      <c r="X240" s="1" t="e">
        <f>YEAR(sales[[#This Row],[order_date]])</f>
        <v>#VALUE!</v>
      </c>
    </row>
    <row r="241" spans="1:24" hidden="1" x14ac:dyDescent="0.25">
      <c r="A241" s="1" t="s">
        <v>162</v>
      </c>
      <c r="B241" s="15" t="s">
        <v>163</v>
      </c>
      <c r="C241" s="13" t="s">
        <v>164</v>
      </c>
      <c r="D241" s="1" t="s">
        <v>90</v>
      </c>
      <c r="E241" s="1" t="s">
        <v>158</v>
      </c>
      <c r="F241" s="1" t="s">
        <v>80</v>
      </c>
      <c r="G241" s="1" t="s">
        <v>165</v>
      </c>
      <c r="H241" s="1" t="s">
        <v>32</v>
      </c>
      <c r="I241" s="1">
        <v>21044</v>
      </c>
      <c r="J241" s="1" t="s">
        <v>82</v>
      </c>
      <c r="K241" s="1" t="s">
        <v>914</v>
      </c>
      <c r="L241" s="1" t="s">
        <v>19</v>
      </c>
      <c r="M241" s="1" t="s">
        <v>104</v>
      </c>
      <c r="N241" s="1" t="s">
        <v>915</v>
      </c>
      <c r="O241" s="3">
        <v>27.42</v>
      </c>
      <c r="P241" s="1">
        <v>3</v>
      </c>
      <c r="Q241" s="1">
        <v>0</v>
      </c>
      <c r="R241" s="2">
        <v>9.32</v>
      </c>
      <c r="S241" s="1" t="s">
        <v>86</v>
      </c>
      <c r="T241" s="1" t="s">
        <v>87</v>
      </c>
      <c r="U241" s="2">
        <v>18.100000000000001</v>
      </c>
      <c r="V241" s="2">
        <v>9.1400000254313092</v>
      </c>
      <c r="W241" s="11">
        <f>(sales[[#This Row],[Profit]]/sales[[#This Row],[Sales]])*100</f>
        <v>33.989788475565277</v>
      </c>
      <c r="X241" s="1" t="e">
        <f>YEAR(sales[[#This Row],[order_date]])</f>
        <v>#VALUE!</v>
      </c>
    </row>
    <row r="242" spans="1:24" hidden="1" x14ac:dyDescent="0.25">
      <c r="A242" s="1" t="s">
        <v>916</v>
      </c>
      <c r="B242" s="15" t="s">
        <v>917</v>
      </c>
      <c r="C242" s="13">
        <v>42776</v>
      </c>
      <c r="D242" s="1" t="s">
        <v>78</v>
      </c>
      <c r="E242" s="1" t="s">
        <v>79</v>
      </c>
      <c r="F242" s="1" t="s">
        <v>80</v>
      </c>
      <c r="G242" s="1" t="s">
        <v>918</v>
      </c>
      <c r="H242" s="1" t="s">
        <v>26</v>
      </c>
      <c r="I242" s="1">
        <v>93309</v>
      </c>
      <c r="J242" s="1" t="s">
        <v>112</v>
      </c>
      <c r="K242" s="1" t="s">
        <v>919</v>
      </c>
      <c r="L242" s="1" t="s">
        <v>20</v>
      </c>
      <c r="M242" s="1" t="s">
        <v>127</v>
      </c>
      <c r="N242" s="1" t="s">
        <v>920</v>
      </c>
      <c r="O242" s="3">
        <v>35</v>
      </c>
      <c r="P242" s="1">
        <v>7</v>
      </c>
      <c r="Q242" s="1">
        <v>0</v>
      </c>
      <c r="R242" s="2">
        <v>16.8</v>
      </c>
      <c r="S242" s="1" t="s">
        <v>115</v>
      </c>
      <c r="T242" s="1" t="s">
        <v>87</v>
      </c>
      <c r="U242" s="2">
        <v>18.2</v>
      </c>
      <c r="V242" s="2">
        <v>5</v>
      </c>
      <c r="W242" s="11">
        <f>(sales[[#This Row],[Profit]]/sales[[#This Row],[Sales]])*100</f>
        <v>48.000000000000007</v>
      </c>
      <c r="X242" s="1" t="e">
        <f>YEAR(sales[[#This Row],[order_date]])</f>
        <v>#VALUE!</v>
      </c>
    </row>
    <row r="243" spans="1:24" hidden="1" x14ac:dyDescent="0.25">
      <c r="A243" s="1" t="s">
        <v>921</v>
      </c>
      <c r="B243" s="15" t="s">
        <v>922</v>
      </c>
      <c r="C243" s="13" t="s">
        <v>923</v>
      </c>
      <c r="D243" s="1" t="s">
        <v>90</v>
      </c>
      <c r="E243" s="1" t="s">
        <v>158</v>
      </c>
      <c r="F243" s="1" t="s">
        <v>80</v>
      </c>
      <c r="G243" s="1" t="s">
        <v>924</v>
      </c>
      <c r="H243" s="1" t="s">
        <v>34</v>
      </c>
      <c r="I243" s="1">
        <v>48146</v>
      </c>
      <c r="J243" s="1" t="s">
        <v>102</v>
      </c>
      <c r="K243" s="1" t="s">
        <v>925</v>
      </c>
      <c r="L243" s="1" t="s">
        <v>20</v>
      </c>
      <c r="M243" s="1" t="s">
        <v>84</v>
      </c>
      <c r="N243" s="1" t="s">
        <v>926</v>
      </c>
      <c r="O243" s="3">
        <v>25.99</v>
      </c>
      <c r="P243" s="1">
        <v>1</v>
      </c>
      <c r="Q243" s="1">
        <v>0</v>
      </c>
      <c r="R243" s="2">
        <v>7.54</v>
      </c>
      <c r="S243" s="1" t="s">
        <v>106</v>
      </c>
      <c r="T243" s="1" t="s">
        <v>87</v>
      </c>
      <c r="U243" s="2">
        <v>18.45</v>
      </c>
      <c r="V243" s="2">
        <v>25.9899997711181</v>
      </c>
      <c r="W243" s="11">
        <f>(sales[[#This Row],[Profit]]/sales[[#This Row],[Sales]])*100</f>
        <v>29.011158137745291</v>
      </c>
      <c r="X243" s="1" t="e">
        <f>YEAR(sales[[#This Row],[order_date]])</f>
        <v>#VALUE!</v>
      </c>
    </row>
    <row r="244" spans="1:24" hidden="1" x14ac:dyDescent="0.25">
      <c r="A244" s="1" t="s">
        <v>604</v>
      </c>
      <c r="B244" s="15" t="s">
        <v>605</v>
      </c>
      <c r="C244" s="13" t="s">
        <v>270</v>
      </c>
      <c r="D244" s="1" t="s">
        <v>90</v>
      </c>
      <c r="E244" s="1" t="s">
        <v>110</v>
      </c>
      <c r="F244" s="1" t="s">
        <v>80</v>
      </c>
      <c r="G244" s="1" t="s">
        <v>101</v>
      </c>
      <c r="H244" s="1" t="s">
        <v>29</v>
      </c>
      <c r="I244" s="1">
        <v>31907</v>
      </c>
      <c r="J244" s="1" t="s">
        <v>92</v>
      </c>
      <c r="K244" s="1" t="s">
        <v>927</v>
      </c>
      <c r="L244" s="1" t="s">
        <v>19</v>
      </c>
      <c r="M244" s="1" t="s">
        <v>104</v>
      </c>
      <c r="N244" s="1" t="s">
        <v>928</v>
      </c>
      <c r="O244" s="3">
        <v>24.96</v>
      </c>
      <c r="P244" s="1">
        <v>4</v>
      </c>
      <c r="Q244" s="1">
        <v>0</v>
      </c>
      <c r="R244" s="2">
        <v>6.24</v>
      </c>
      <c r="S244" s="1" t="s">
        <v>96</v>
      </c>
      <c r="T244" s="1" t="s">
        <v>87</v>
      </c>
      <c r="U244" s="2">
        <v>18.72</v>
      </c>
      <c r="V244" s="2">
        <v>6.2399997711181596</v>
      </c>
      <c r="W244" s="11">
        <f>(sales[[#This Row],[Profit]]/sales[[#This Row],[Sales]])*100</f>
        <v>25</v>
      </c>
      <c r="X244" s="1" t="e">
        <f>YEAR(sales[[#This Row],[order_date]])</f>
        <v>#VALUE!</v>
      </c>
    </row>
    <row r="245" spans="1:24" hidden="1" x14ac:dyDescent="0.25">
      <c r="A245" s="1" t="s">
        <v>929</v>
      </c>
      <c r="B245" s="15" t="s">
        <v>256</v>
      </c>
      <c r="C245" s="13" t="s">
        <v>930</v>
      </c>
      <c r="D245" s="1" t="s">
        <v>100</v>
      </c>
      <c r="E245" s="1" t="s">
        <v>158</v>
      </c>
      <c r="F245" s="1" t="s">
        <v>80</v>
      </c>
      <c r="G245" s="1" t="s">
        <v>931</v>
      </c>
      <c r="H245" s="1" t="s">
        <v>26</v>
      </c>
      <c r="I245" s="1">
        <v>92677</v>
      </c>
      <c r="J245" s="1" t="s">
        <v>112</v>
      </c>
      <c r="K245" s="1" t="s">
        <v>932</v>
      </c>
      <c r="L245" s="1" t="s">
        <v>20</v>
      </c>
      <c r="M245" s="1" t="s">
        <v>139</v>
      </c>
      <c r="N245" s="1" t="s">
        <v>933</v>
      </c>
      <c r="O245" s="3">
        <v>34.08</v>
      </c>
      <c r="P245" s="1">
        <v>6</v>
      </c>
      <c r="Q245" s="1">
        <v>0</v>
      </c>
      <c r="R245" s="2">
        <v>15.34</v>
      </c>
      <c r="S245" s="1" t="s">
        <v>115</v>
      </c>
      <c r="T245" s="1" t="s">
        <v>87</v>
      </c>
      <c r="U245" s="2">
        <v>18.740002</v>
      </c>
      <c r="V245" s="2">
        <v>5.6800003051757804</v>
      </c>
      <c r="W245" s="11">
        <f>(sales[[#This Row],[Profit]]/sales[[#This Row],[Sales]])*100</f>
        <v>45.01173708920188</v>
      </c>
      <c r="X245" s="1" t="e">
        <f>YEAR(sales[[#This Row],[order_date]])</f>
        <v>#VALUE!</v>
      </c>
    </row>
    <row r="246" spans="1:24" hidden="1" x14ac:dyDescent="0.25">
      <c r="A246" s="1" t="s">
        <v>122</v>
      </c>
      <c r="B246" s="15" t="s">
        <v>123</v>
      </c>
      <c r="C246" s="13" t="s">
        <v>124</v>
      </c>
      <c r="D246" s="1" t="s">
        <v>90</v>
      </c>
      <c r="E246" s="1" t="s">
        <v>79</v>
      </c>
      <c r="F246" s="1" t="s">
        <v>80</v>
      </c>
      <c r="G246" s="1" t="s">
        <v>125</v>
      </c>
      <c r="H246" s="1" t="s">
        <v>26</v>
      </c>
      <c r="I246" s="1">
        <v>95661</v>
      </c>
      <c r="J246" s="1" t="s">
        <v>112</v>
      </c>
      <c r="K246" s="1" t="s">
        <v>934</v>
      </c>
      <c r="L246" s="1" t="s">
        <v>20</v>
      </c>
      <c r="M246" s="1" t="s">
        <v>139</v>
      </c>
      <c r="N246" s="1" t="s">
        <v>935</v>
      </c>
      <c r="O246" s="3">
        <v>35.44</v>
      </c>
      <c r="P246" s="1">
        <v>1</v>
      </c>
      <c r="Q246" s="1">
        <v>0</v>
      </c>
      <c r="R246" s="2">
        <v>16.66</v>
      </c>
      <c r="S246" s="1" t="s">
        <v>115</v>
      </c>
      <c r="T246" s="1" t="s">
        <v>87</v>
      </c>
      <c r="U246" s="2">
        <v>18.779999</v>
      </c>
      <c r="V246" s="2">
        <v>35.439998626708899</v>
      </c>
      <c r="W246" s="11">
        <f>(sales[[#This Row],[Profit]]/sales[[#This Row],[Sales]])*100</f>
        <v>47.009029345372468</v>
      </c>
      <c r="X246" s="1" t="e">
        <f>YEAR(sales[[#This Row],[order_date]])</f>
        <v>#VALUE!</v>
      </c>
    </row>
    <row r="247" spans="1:24" x14ac:dyDescent="0.25">
      <c r="A247" s="1" t="s">
        <v>936</v>
      </c>
      <c r="B247" s="15">
        <v>43020</v>
      </c>
      <c r="C247" s="13">
        <v>43020</v>
      </c>
      <c r="D247" s="1" t="s">
        <v>181</v>
      </c>
      <c r="E247" s="1" t="s">
        <v>110</v>
      </c>
      <c r="F247" s="1" t="s">
        <v>80</v>
      </c>
      <c r="G247" s="1" t="s">
        <v>937</v>
      </c>
      <c r="H247" s="1" t="s">
        <v>938</v>
      </c>
      <c r="I247" s="1">
        <v>68104</v>
      </c>
      <c r="J247" s="1" t="s">
        <v>102</v>
      </c>
      <c r="K247" s="1" t="s">
        <v>730</v>
      </c>
      <c r="L247" s="1" t="s">
        <v>20</v>
      </c>
      <c r="M247" s="1" t="s">
        <v>94</v>
      </c>
      <c r="N247" s="1" t="s">
        <v>731</v>
      </c>
      <c r="O247" s="3">
        <v>34.5</v>
      </c>
      <c r="P247" s="1">
        <v>3</v>
      </c>
      <c r="Q247" s="1">
        <v>0</v>
      </c>
      <c r="R247" s="2">
        <v>15.53</v>
      </c>
      <c r="S247" s="1" t="s">
        <v>106</v>
      </c>
      <c r="T247" s="1" t="s">
        <v>87</v>
      </c>
      <c r="U247" s="2">
        <v>18.970001</v>
      </c>
      <c r="V247" s="2">
        <v>11.5</v>
      </c>
      <c r="W247" s="11">
        <f>(sales[[#This Row],[Profit]]/sales[[#This Row],[Sales]])*100</f>
        <v>45.014492753623188</v>
      </c>
      <c r="X247" s="1">
        <f>YEAR(sales[[#This Row],[order_date]])</f>
        <v>2017</v>
      </c>
    </row>
    <row r="248" spans="1:24" x14ac:dyDescent="0.25">
      <c r="A248" s="1" t="s">
        <v>939</v>
      </c>
      <c r="B248" s="15">
        <v>42133</v>
      </c>
      <c r="C248" s="13">
        <v>42256</v>
      </c>
      <c r="D248" s="1" t="s">
        <v>90</v>
      </c>
      <c r="E248" s="1" t="s">
        <v>79</v>
      </c>
      <c r="F248" s="1" t="s">
        <v>80</v>
      </c>
      <c r="G248" s="1" t="s">
        <v>346</v>
      </c>
      <c r="H248" s="1" t="s">
        <v>26</v>
      </c>
      <c r="I248" s="1">
        <v>92105</v>
      </c>
      <c r="J248" s="1" t="s">
        <v>112</v>
      </c>
      <c r="K248" s="1" t="s">
        <v>940</v>
      </c>
      <c r="L248" s="1" t="s">
        <v>20</v>
      </c>
      <c r="M248" s="1" t="s">
        <v>94</v>
      </c>
      <c r="N248" s="1" t="s">
        <v>941</v>
      </c>
      <c r="O248" s="3">
        <v>28.75</v>
      </c>
      <c r="P248" s="1">
        <v>6</v>
      </c>
      <c r="Q248" s="1">
        <v>0.2</v>
      </c>
      <c r="R248" s="2">
        <v>9.6999999999999993</v>
      </c>
      <c r="S248" s="1" t="s">
        <v>115</v>
      </c>
      <c r="T248" s="1" t="s">
        <v>87</v>
      </c>
      <c r="U248" s="2">
        <v>19.05</v>
      </c>
      <c r="V248" s="2">
        <v>5.9895833556462703</v>
      </c>
      <c r="W248" s="11">
        <f>(sales[[#This Row],[Profit]]/sales[[#This Row],[Sales]])*100</f>
        <v>33.739130434782602</v>
      </c>
      <c r="X248" s="1">
        <f>YEAR(sales[[#This Row],[order_date]])</f>
        <v>2015</v>
      </c>
    </row>
    <row r="249" spans="1:24" hidden="1" x14ac:dyDescent="0.25">
      <c r="A249" s="1" t="s">
        <v>942</v>
      </c>
      <c r="B249" s="15" t="s">
        <v>943</v>
      </c>
      <c r="C249" s="13" t="s">
        <v>944</v>
      </c>
      <c r="D249" s="1" t="s">
        <v>78</v>
      </c>
      <c r="E249" s="1" t="s">
        <v>79</v>
      </c>
      <c r="F249" s="1" t="s">
        <v>80</v>
      </c>
      <c r="G249" s="1" t="s">
        <v>945</v>
      </c>
      <c r="H249" s="1" t="s">
        <v>26</v>
      </c>
      <c r="I249" s="1">
        <v>92592</v>
      </c>
      <c r="J249" s="1" t="s">
        <v>112</v>
      </c>
      <c r="K249" s="1" t="s">
        <v>483</v>
      </c>
      <c r="L249" s="1" t="s">
        <v>20</v>
      </c>
      <c r="M249" s="1" t="s">
        <v>94</v>
      </c>
      <c r="N249" s="1" t="s">
        <v>484</v>
      </c>
      <c r="O249" s="3">
        <v>29.2</v>
      </c>
      <c r="P249" s="1">
        <v>5</v>
      </c>
      <c r="Q249" s="1">
        <v>0.2</v>
      </c>
      <c r="R249" s="2">
        <v>9.86</v>
      </c>
      <c r="S249" s="1" t="s">
        <v>115</v>
      </c>
      <c r="T249" s="1" t="s">
        <v>87</v>
      </c>
      <c r="U249" s="2">
        <v>19.34</v>
      </c>
      <c r="V249" s="2">
        <v>7.3000002179294796</v>
      </c>
      <c r="W249" s="11">
        <f>(sales[[#This Row],[Profit]]/sales[[#This Row],[Sales]])*100</f>
        <v>33.767123287671232</v>
      </c>
      <c r="X249" s="1" t="e">
        <f>YEAR(sales[[#This Row],[order_date]])</f>
        <v>#VALUE!</v>
      </c>
    </row>
    <row r="250" spans="1:24" hidden="1" x14ac:dyDescent="0.25">
      <c r="A250" s="1" t="s">
        <v>946</v>
      </c>
      <c r="B250" s="15" t="s">
        <v>947</v>
      </c>
      <c r="C250" s="13">
        <v>42405</v>
      </c>
      <c r="D250" s="1" t="s">
        <v>90</v>
      </c>
      <c r="E250" s="1" t="s">
        <v>110</v>
      </c>
      <c r="F250" s="1" t="s">
        <v>80</v>
      </c>
      <c r="G250" s="1" t="s">
        <v>130</v>
      </c>
      <c r="H250" s="1" t="s">
        <v>27</v>
      </c>
      <c r="I250" s="1">
        <v>80219</v>
      </c>
      <c r="J250" s="1" t="s">
        <v>112</v>
      </c>
      <c r="K250" s="1" t="s">
        <v>948</v>
      </c>
      <c r="L250" s="1" t="s">
        <v>20</v>
      </c>
      <c r="M250" s="1" t="s">
        <v>139</v>
      </c>
      <c r="N250" s="1" t="s">
        <v>949</v>
      </c>
      <c r="O250" s="3">
        <v>29.47</v>
      </c>
      <c r="P250" s="1">
        <v>3</v>
      </c>
      <c r="Q250" s="1">
        <v>0.2</v>
      </c>
      <c r="R250" s="2">
        <v>9.9499999999999993</v>
      </c>
      <c r="S250" s="1" t="s">
        <v>115</v>
      </c>
      <c r="T250" s="1" t="s">
        <v>87</v>
      </c>
      <c r="U250" s="2">
        <v>19.52</v>
      </c>
      <c r="V250" s="2">
        <v>12.2791664263078</v>
      </c>
      <c r="W250" s="11">
        <f>(sales[[#This Row],[Profit]]/sales[[#This Row],[Sales]])*100</f>
        <v>33.763148965049197</v>
      </c>
      <c r="X250" s="1" t="e">
        <f>YEAR(sales[[#This Row],[order_date]])</f>
        <v>#VALUE!</v>
      </c>
    </row>
    <row r="251" spans="1:24" x14ac:dyDescent="0.25">
      <c r="A251" s="1" t="s">
        <v>193</v>
      </c>
      <c r="B251" s="15">
        <v>42133</v>
      </c>
      <c r="C251" s="13">
        <v>42286</v>
      </c>
      <c r="D251" s="1" t="s">
        <v>90</v>
      </c>
      <c r="E251" s="1" t="s">
        <v>158</v>
      </c>
      <c r="F251" s="1" t="s">
        <v>80</v>
      </c>
      <c r="G251" s="1" t="s">
        <v>194</v>
      </c>
      <c r="H251" s="1" t="s">
        <v>195</v>
      </c>
      <c r="I251" s="1">
        <v>55901</v>
      </c>
      <c r="J251" s="1" t="s">
        <v>102</v>
      </c>
      <c r="K251" s="1" t="s">
        <v>948</v>
      </c>
      <c r="L251" s="1" t="s">
        <v>20</v>
      </c>
      <c r="M251" s="1" t="s">
        <v>139</v>
      </c>
      <c r="N251" s="1" t="s">
        <v>949</v>
      </c>
      <c r="O251" s="3">
        <v>36.840000000000003</v>
      </c>
      <c r="P251" s="1">
        <v>3</v>
      </c>
      <c r="Q251" s="1">
        <v>0</v>
      </c>
      <c r="R251" s="2">
        <v>17.309999999999999</v>
      </c>
      <c r="S251" s="1" t="s">
        <v>106</v>
      </c>
      <c r="T251" s="1" t="s">
        <v>87</v>
      </c>
      <c r="U251" s="2">
        <v>19.53</v>
      </c>
      <c r="V251" s="2">
        <v>12.280000050862601</v>
      </c>
      <c r="W251" s="11">
        <f>(sales[[#This Row],[Profit]]/sales[[#This Row],[Sales]])*100</f>
        <v>46.986970684039079</v>
      </c>
      <c r="X251" s="1">
        <f>YEAR(sales[[#This Row],[order_date]])</f>
        <v>2015</v>
      </c>
    </row>
    <row r="252" spans="1:24" hidden="1" x14ac:dyDescent="0.25">
      <c r="A252" s="1" t="s">
        <v>950</v>
      </c>
      <c r="B252" s="15" t="s">
        <v>951</v>
      </c>
      <c r="C252" s="13" t="s">
        <v>952</v>
      </c>
      <c r="D252" s="1" t="s">
        <v>90</v>
      </c>
      <c r="E252" s="1" t="s">
        <v>79</v>
      </c>
      <c r="F252" s="1" t="s">
        <v>80</v>
      </c>
      <c r="G252" s="1" t="s">
        <v>159</v>
      </c>
      <c r="H252" s="1" t="s">
        <v>26</v>
      </c>
      <c r="I252" s="1">
        <v>90032</v>
      </c>
      <c r="J252" s="1" t="s">
        <v>112</v>
      </c>
      <c r="K252" s="1" t="s">
        <v>953</v>
      </c>
      <c r="L252" s="1" t="s">
        <v>20</v>
      </c>
      <c r="M252" s="1" t="s">
        <v>139</v>
      </c>
      <c r="N252" s="1" t="s">
        <v>954</v>
      </c>
      <c r="O252" s="3">
        <v>38.880000000000003</v>
      </c>
      <c r="P252" s="1">
        <v>6</v>
      </c>
      <c r="Q252" s="1">
        <v>0</v>
      </c>
      <c r="R252" s="2">
        <v>19.05</v>
      </c>
      <c r="S252" s="1" t="s">
        <v>115</v>
      </c>
      <c r="T252" s="1" t="s">
        <v>87</v>
      </c>
      <c r="U252" s="2">
        <v>19.830002</v>
      </c>
      <c r="V252" s="2">
        <v>6.4800001780191998</v>
      </c>
      <c r="W252" s="11">
        <f>(sales[[#This Row],[Profit]]/sales[[#This Row],[Sales]])*100</f>
        <v>48.996913580246911</v>
      </c>
      <c r="X252" s="1" t="e">
        <f>YEAR(sales[[#This Row],[order_date]])</f>
        <v>#VALUE!</v>
      </c>
    </row>
    <row r="253" spans="1:24" x14ac:dyDescent="0.25">
      <c r="A253" s="1" t="s">
        <v>664</v>
      </c>
      <c r="B253" s="15">
        <v>41829</v>
      </c>
      <c r="C253" s="13">
        <v>41982</v>
      </c>
      <c r="D253" s="1" t="s">
        <v>100</v>
      </c>
      <c r="E253" s="1" t="s">
        <v>158</v>
      </c>
      <c r="F253" s="1" t="s">
        <v>80</v>
      </c>
      <c r="G253" s="1" t="s">
        <v>665</v>
      </c>
      <c r="H253" s="1" t="s">
        <v>26</v>
      </c>
      <c r="I253" s="1">
        <v>95051</v>
      </c>
      <c r="J253" s="1" t="s">
        <v>112</v>
      </c>
      <c r="K253" s="1" t="s">
        <v>955</v>
      </c>
      <c r="L253" s="1" t="s">
        <v>20</v>
      </c>
      <c r="M253" s="1" t="s">
        <v>263</v>
      </c>
      <c r="N253" s="1" t="s">
        <v>956</v>
      </c>
      <c r="O253" s="3">
        <v>27.36</v>
      </c>
      <c r="P253" s="1">
        <v>4</v>
      </c>
      <c r="Q253" s="1">
        <v>0</v>
      </c>
      <c r="R253" s="2">
        <v>7.39</v>
      </c>
      <c r="S253" s="1" t="s">
        <v>115</v>
      </c>
      <c r="T253" s="1" t="s">
        <v>87</v>
      </c>
      <c r="U253" s="2">
        <v>19.970001</v>
      </c>
      <c r="V253" s="2">
        <v>6.8400001525878897</v>
      </c>
      <c r="W253" s="11">
        <f>(sales[[#This Row],[Profit]]/sales[[#This Row],[Sales]])*100</f>
        <v>27.010233918128655</v>
      </c>
      <c r="X253" s="1">
        <f>YEAR(sales[[#This Row],[order_date]])</f>
        <v>2014</v>
      </c>
    </row>
    <row r="254" spans="1:24" hidden="1" x14ac:dyDescent="0.25">
      <c r="A254" s="1" t="s">
        <v>957</v>
      </c>
      <c r="B254" s="15" t="s">
        <v>758</v>
      </c>
      <c r="C254" s="13" t="s">
        <v>548</v>
      </c>
      <c r="D254" s="1" t="s">
        <v>100</v>
      </c>
      <c r="E254" s="1" t="s">
        <v>158</v>
      </c>
      <c r="F254" s="1" t="s">
        <v>80</v>
      </c>
      <c r="G254" s="1" t="s">
        <v>958</v>
      </c>
      <c r="H254" s="1" t="s">
        <v>26</v>
      </c>
      <c r="I254" s="1">
        <v>90301</v>
      </c>
      <c r="J254" s="1" t="s">
        <v>112</v>
      </c>
      <c r="K254" s="1" t="s">
        <v>959</v>
      </c>
      <c r="L254" s="1" t="s">
        <v>20</v>
      </c>
      <c r="M254" s="1" t="s">
        <v>263</v>
      </c>
      <c r="N254" s="1" t="s">
        <v>960</v>
      </c>
      <c r="O254" s="3">
        <v>28.4</v>
      </c>
      <c r="P254" s="1">
        <v>5</v>
      </c>
      <c r="Q254" s="1">
        <v>0</v>
      </c>
      <c r="R254" s="2">
        <v>8.24</v>
      </c>
      <c r="S254" s="1" t="s">
        <v>115</v>
      </c>
      <c r="T254" s="1" t="s">
        <v>87</v>
      </c>
      <c r="U254" s="2">
        <v>20.16</v>
      </c>
      <c r="V254" s="2">
        <v>5.6799999237060499</v>
      </c>
      <c r="W254" s="11">
        <f>(sales[[#This Row],[Profit]]/sales[[#This Row],[Sales]])*100</f>
        <v>29.014084507042252</v>
      </c>
      <c r="X254" s="1" t="e">
        <f>YEAR(sales[[#This Row],[order_date]])</f>
        <v>#VALUE!</v>
      </c>
    </row>
    <row r="255" spans="1:24" hidden="1" x14ac:dyDescent="0.25">
      <c r="A255" s="1" t="s">
        <v>295</v>
      </c>
      <c r="B255" s="15" t="s">
        <v>296</v>
      </c>
      <c r="C255" s="13" t="s">
        <v>297</v>
      </c>
      <c r="D255" s="1" t="s">
        <v>100</v>
      </c>
      <c r="E255" s="1" t="s">
        <v>158</v>
      </c>
      <c r="F255" s="1" t="s">
        <v>80</v>
      </c>
      <c r="G255" s="1" t="s">
        <v>137</v>
      </c>
      <c r="H255" s="1" t="s">
        <v>26</v>
      </c>
      <c r="I255" s="1">
        <v>94110</v>
      </c>
      <c r="J255" s="1" t="s">
        <v>112</v>
      </c>
      <c r="K255" s="1" t="s">
        <v>961</v>
      </c>
      <c r="L255" s="1" t="s">
        <v>19</v>
      </c>
      <c r="M255" s="1" t="s">
        <v>104</v>
      </c>
      <c r="N255" s="1" t="s">
        <v>962</v>
      </c>
      <c r="O255" s="3">
        <v>30.56</v>
      </c>
      <c r="P255" s="1">
        <v>2</v>
      </c>
      <c r="Q255" s="1">
        <v>0</v>
      </c>
      <c r="R255" s="2">
        <v>10.39</v>
      </c>
      <c r="S255" s="1" t="s">
        <v>115</v>
      </c>
      <c r="T255" s="1" t="s">
        <v>87</v>
      </c>
      <c r="U255" s="2">
        <v>20.169998</v>
      </c>
      <c r="V255" s="2">
        <v>15.279999732971101</v>
      </c>
      <c r="W255" s="11">
        <f>(sales[[#This Row],[Profit]]/sales[[#This Row],[Sales]])*100</f>
        <v>33.998691099476439</v>
      </c>
      <c r="X255" s="1" t="e">
        <f>YEAR(sales[[#This Row],[order_date]])</f>
        <v>#VALUE!</v>
      </c>
    </row>
    <row r="256" spans="1:24" x14ac:dyDescent="0.25">
      <c r="A256" s="1" t="s">
        <v>619</v>
      </c>
      <c r="B256" s="15">
        <v>41794</v>
      </c>
      <c r="C256" s="13">
        <v>41977</v>
      </c>
      <c r="D256" s="1" t="s">
        <v>90</v>
      </c>
      <c r="E256" s="1" t="s">
        <v>158</v>
      </c>
      <c r="F256" s="1" t="s">
        <v>80</v>
      </c>
      <c r="G256" s="1" t="s">
        <v>159</v>
      </c>
      <c r="H256" s="1" t="s">
        <v>26</v>
      </c>
      <c r="I256" s="1">
        <v>90049</v>
      </c>
      <c r="J256" s="1" t="s">
        <v>112</v>
      </c>
      <c r="K256" s="1" t="s">
        <v>566</v>
      </c>
      <c r="L256" s="1" t="s">
        <v>19</v>
      </c>
      <c r="M256" s="1" t="s">
        <v>104</v>
      </c>
      <c r="N256" s="1" t="s">
        <v>567</v>
      </c>
      <c r="O256" s="3">
        <v>33.11</v>
      </c>
      <c r="P256" s="1">
        <v>7</v>
      </c>
      <c r="Q256" s="1">
        <v>0</v>
      </c>
      <c r="R256" s="2">
        <v>12.91</v>
      </c>
      <c r="S256" s="1" t="s">
        <v>115</v>
      </c>
      <c r="T256" s="1" t="s">
        <v>87</v>
      </c>
      <c r="U256" s="2">
        <v>20.2</v>
      </c>
      <c r="V256" s="2">
        <v>4.7300000871930798</v>
      </c>
      <c r="W256" s="11">
        <f>(sales[[#This Row],[Profit]]/sales[[#This Row],[Sales]])*100</f>
        <v>38.991241316822709</v>
      </c>
      <c r="X256" s="1">
        <f>YEAR(sales[[#This Row],[order_date]])</f>
        <v>2014</v>
      </c>
    </row>
    <row r="257" spans="1:24" hidden="1" x14ac:dyDescent="0.25">
      <c r="A257" s="1" t="s">
        <v>963</v>
      </c>
      <c r="B257" s="15" t="s">
        <v>497</v>
      </c>
      <c r="C257" s="13" t="s">
        <v>964</v>
      </c>
      <c r="D257" s="1" t="s">
        <v>90</v>
      </c>
      <c r="E257" s="1" t="s">
        <v>158</v>
      </c>
      <c r="F257" s="1" t="s">
        <v>80</v>
      </c>
      <c r="G257" s="1" t="s">
        <v>159</v>
      </c>
      <c r="H257" s="1" t="s">
        <v>26</v>
      </c>
      <c r="I257" s="1">
        <v>90032</v>
      </c>
      <c r="J257" s="1" t="s">
        <v>112</v>
      </c>
      <c r="K257" s="1" t="s">
        <v>965</v>
      </c>
      <c r="L257" s="1" t="s">
        <v>20</v>
      </c>
      <c r="M257" s="1" t="s">
        <v>139</v>
      </c>
      <c r="N257" s="1" t="s">
        <v>966</v>
      </c>
      <c r="O257" s="3">
        <v>38.880000000000003</v>
      </c>
      <c r="P257" s="1">
        <v>6</v>
      </c>
      <c r="Q257" s="1">
        <v>0</v>
      </c>
      <c r="R257" s="2">
        <v>18.66</v>
      </c>
      <c r="S257" s="1" t="s">
        <v>115</v>
      </c>
      <c r="T257" s="1" t="s">
        <v>87</v>
      </c>
      <c r="U257" s="2">
        <v>20.220001</v>
      </c>
      <c r="V257" s="2">
        <v>6.4800001780191998</v>
      </c>
      <c r="W257" s="11">
        <f>(sales[[#This Row],[Profit]]/sales[[#This Row],[Sales]])*100</f>
        <v>47.993827160493822</v>
      </c>
      <c r="X257" s="1" t="e">
        <f>YEAR(sales[[#This Row],[order_date]])</f>
        <v>#VALUE!</v>
      </c>
    </row>
    <row r="258" spans="1:24" hidden="1" x14ac:dyDescent="0.25">
      <c r="A258" s="1" t="s">
        <v>967</v>
      </c>
      <c r="B258" s="15" t="s">
        <v>968</v>
      </c>
      <c r="C258" s="13" t="s">
        <v>969</v>
      </c>
      <c r="D258" s="1" t="s">
        <v>90</v>
      </c>
      <c r="E258" s="1" t="s">
        <v>79</v>
      </c>
      <c r="F258" s="1" t="s">
        <v>80</v>
      </c>
      <c r="G258" s="1" t="s">
        <v>362</v>
      </c>
      <c r="H258" s="1" t="s">
        <v>42</v>
      </c>
      <c r="I258" s="1">
        <v>38301</v>
      </c>
      <c r="J258" s="1" t="s">
        <v>92</v>
      </c>
      <c r="K258" s="1" t="s">
        <v>970</v>
      </c>
      <c r="L258" s="1" t="s">
        <v>20</v>
      </c>
      <c r="M258" s="1" t="s">
        <v>84</v>
      </c>
      <c r="N258" s="1" t="s">
        <v>971</v>
      </c>
      <c r="O258" s="3">
        <v>23.13</v>
      </c>
      <c r="P258" s="1">
        <v>7</v>
      </c>
      <c r="Q258" s="1">
        <v>0.2</v>
      </c>
      <c r="R258" s="2">
        <v>2.89</v>
      </c>
      <c r="S258" s="1" t="s">
        <v>96</v>
      </c>
      <c r="T258" s="1" t="s">
        <v>87</v>
      </c>
      <c r="U258" s="2">
        <v>20.239999999999998</v>
      </c>
      <c r="V258" s="2">
        <v>4.1303570083808099</v>
      </c>
      <c r="W258" s="11">
        <f>(sales[[#This Row],[Profit]]/sales[[#This Row],[Sales]])*100</f>
        <v>12.494595763078255</v>
      </c>
      <c r="X258" s="1" t="e">
        <f>YEAR(sales[[#This Row],[order_date]])</f>
        <v>#VALUE!</v>
      </c>
    </row>
    <row r="259" spans="1:24" x14ac:dyDescent="0.25">
      <c r="A259" s="1" t="s">
        <v>201</v>
      </c>
      <c r="B259" s="15">
        <v>42156</v>
      </c>
      <c r="C259" s="13">
        <v>42339</v>
      </c>
      <c r="D259" s="1" t="s">
        <v>90</v>
      </c>
      <c r="E259" s="1" t="s">
        <v>158</v>
      </c>
      <c r="F259" s="1" t="s">
        <v>80</v>
      </c>
      <c r="G259" s="1" t="s">
        <v>202</v>
      </c>
      <c r="H259" s="1" t="s">
        <v>27</v>
      </c>
      <c r="I259" s="1">
        <v>80906</v>
      </c>
      <c r="J259" s="1" t="s">
        <v>112</v>
      </c>
      <c r="K259" s="1" t="s">
        <v>860</v>
      </c>
      <c r="L259" s="1" t="s">
        <v>20</v>
      </c>
      <c r="M259" s="1" t="s">
        <v>139</v>
      </c>
      <c r="N259" s="1" t="s">
        <v>861</v>
      </c>
      <c r="O259" s="3">
        <v>29.6</v>
      </c>
      <c r="P259" s="1">
        <v>5</v>
      </c>
      <c r="Q259" s="1">
        <v>0.2</v>
      </c>
      <c r="R259" s="2">
        <v>9.25</v>
      </c>
      <c r="S259" s="1" t="s">
        <v>115</v>
      </c>
      <c r="T259" s="1" t="s">
        <v>87</v>
      </c>
      <c r="U259" s="2">
        <v>20.350000000000001</v>
      </c>
      <c r="V259" s="2">
        <v>7.4000001229345802</v>
      </c>
      <c r="W259" s="11">
        <f>(sales[[#This Row],[Profit]]/sales[[#This Row],[Sales]])*100</f>
        <v>31.25</v>
      </c>
      <c r="X259" s="1">
        <f>YEAR(sales[[#This Row],[order_date]])</f>
        <v>2015</v>
      </c>
    </row>
    <row r="260" spans="1:24" hidden="1" x14ac:dyDescent="0.25">
      <c r="A260" s="1" t="s">
        <v>150</v>
      </c>
      <c r="B260" s="15" t="s">
        <v>151</v>
      </c>
      <c r="C260" s="13" t="s">
        <v>108</v>
      </c>
      <c r="D260" s="1" t="s">
        <v>90</v>
      </c>
      <c r="E260" s="1" t="s">
        <v>79</v>
      </c>
      <c r="F260" s="1" t="s">
        <v>80</v>
      </c>
      <c r="G260" s="1" t="s">
        <v>152</v>
      </c>
      <c r="H260" s="1" t="s">
        <v>36</v>
      </c>
      <c r="I260" s="1">
        <v>10035</v>
      </c>
      <c r="J260" s="1" t="s">
        <v>82</v>
      </c>
      <c r="K260" s="1" t="s">
        <v>972</v>
      </c>
      <c r="L260" s="1" t="s">
        <v>20</v>
      </c>
      <c r="M260" s="1" t="s">
        <v>139</v>
      </c>
      <c r="N260" s="1" t="s">
        <v>973</v>
      </c>
      <c r="O260" s="3">
        <v>38.520000000000003</v>
      </c>
      <c r="P260" s="1">
        <v>9</v>
      </c>
      <c r="Q260" s="1">
        <v>0</v>
      </c>
      <c r="R260" s="2">
        <v>18.100000000000001</v>
      </c>
      <c r="S260" s="1" t="s">
        <v>86</v>
      </c>
      <c r="T260" s="1" t="s">
        <v>87</v>
      </c>
      <c r="U260" s="2">
        <v>20.420000000000002</v>
      </c>
      <c r="V260" s="2">
        <v>4.2800000508626299</v>
      </c>
      <c r="W260" s="11">
        <f>(sales[[#This Row],[Profit]]/sales[[#This Row],[Sales]])*100</f>
        <v>46.988577362409139</v>
      </c>
      <c r="X260" s="1" t="e">
        <f>YEAR(sales[[#This Row],[order_date]])</f>
        <v>#VALUE!</v>
      </c>
    </row>
    <row r="261" spans="1:24" x14ac:dyDescent="0.25">
      <c r="A261" s="1" t="s">
        <v>776</v>
      </c>
      <c r="B261" s="15">
        <v>42412</v>
      </c>
      <c r="C261" s="13">
        <v>42594</v>
      </c>
      <c r="D261" s="1" t="s">
        <v>90</v>
      </c>
      <c r="E261" s="1" t="s">
        <v>79</v>
      </c>
      <c r="F261" s="1" t="s">
        <v>80</v>
      </c>
      <c r="G261" s="1" t="s">
        <v>137</v>
      </c>
      <c r="H261" s="1" t="s">
        <v>26</v>
      </c>
      <c r="I261" s="1">
        <v>94122</v>
      </c>
      <c r="J261" s="1" t="s">
        <v>112</v>
      </c>
      <c r="K261" s="1" t="s">
        <v>974</v>
      </c>
      <c r="L261" s="1" t="s">
        <v>20</v>
      </c>
      <c r="M261" s="1" t="s">
        <v>139</v>
      </c>
      <c r="N261" s="1" t="s">
        <v>975</v>
      </c>
      <c r="O261" s="3">
        <v>40.46</v>
      </c>
      <c r="P261" s="1">
        <v>7</v>
      </c>
      <c r="Q261" s="1">
        <v>0</v>
      </c>
      <c r="R261" s="2">
        <v>19.829999999999998</v>
      </c>
      <c r="S261" s="1" t="s">
        <v>115</v>
      </c>
      <c r="T261" s="1" t="s">
        <v>87</v>
      </c>
      <c r="U261" s="2">
        <v>20.63</v>
      </c>
      <c r="V261" s="2">
        <v>5.7799998692103696</v>
      </c>
      <c r="W261" s="11">
        <f>(sales[[#This Row],[Profit]]/sales[[#This Row],[Sales]])*100</f>
        <v>49.01136925358378</v>
      </c>
      <c r="X261" s="1">
        <f>YEAR(sales[[#This Row],[order_date]])</f>
        <v>2016</v>
      </c>
    </row>
    <row r="262" spans="1:24" hidden="1" x14ac:dyDescent="0.25">
      <c r="A262" s="1" t="s">
        <v>976</v>
      </c>
      <c r="B262" s="15" t="s">
        <v>977</v>
      </c>
      <c r="C262" s="13" t="s">
        <v>978</v>
      </c>
      <c r="D262" s="1" t="s">
        <v>78</v>
      </c>
      <c r="E262" s="1" t="s">
        <v>158</v>
      </c>
      <c r="F262" s="1" t="s">
        <v>80</v>
      </c>
      <c r="G262" s="1" t="s">
        <v>979</v>
      </c>
      <c r="H262" s="1" t="s">
        <v>43</v>
      </c>
      <c r="I262" s="1">
        <v>76117</v>
      </c>
      <c r="J262" s="1" t="s">
        <v>102</v>
      </c>
      <c r="K262" s="1" t="s">
        <v>980</v>
      </c>
      <c r="L262" s="1" t="s">
        <v>20</v>
      </c>
      <c r="M262" s="1" t="s">
        <v>139</v>
      </c>
      <c r="N262" s="1" t="s">
        <v>981</v>
      </c>
      <c r="O262" s="3">
        <v>32.369999999999997</v>
      </c>
      <c r="P262" s="1">
        <v>7</v>
      </c>
      <c r="Q262" s="1">
        <v>0.2</v>
      </c>
      <c r="R262" s="2">
        <v>11.73</v>
      </c>
      <c r="S262" s="1" t="s">
        <v>106</v>
      </c>
      <c r="T262" s="1" t="s">
        <v>87</v>
      </c>
      <c r="U262" s="2">
        <v>20.64</v>
      </c>
      <c r="V262" s="2">
        <v>5.7803569736557803</v>
      </c>
      <c r="W262" s="11">
        <f>(sales[[#This Row],[Profit]]/sales[[#This Row],[Sales]])*100</f>
        <v>36.237256719184437</v>
      </c>
      <c r="X262" s="1" t="e">
        <f>YEAR(sales[[#This Row],[order_date]])</f>
        <v>#VALUE!</v>
      </c>
    </row>
    <row r="263" spans="1:24" hidden="1" x14ac:dyDescent="0.25">
      <c r="A263" s="1" t="s">
        <v>976</v>
      </c>
      <c r="B263" s="15" t="s">
        <v>977</v>
      </c>
      <c r="C263" s="13" t="s">
        <v>978</v>
      </c>
      <c r="D263" s="1" t="s">
        <v>78</v>
      </c>
      <c r="E263" s="1" t="s">
        <v>158</v>
      </c>
      <c r="F263" s="1" t="s">
        <v>80</v>
      </c>
      <c r="G263" s="1" t="s">
        <v>979</v>
      </c>
      <c r="H263" s="1" t="s">
        <v>43</v>
      </c>
      <c r="I263" s="1">
        <v>76117</v>
      </c>
      <c r="J263" s="1" t="s">
        <v>102</v>
      </c>
      <c r="K263" s="1" t="s">
        <v>982</v>
      </c>
      <c r="L263" s="1" t="s">
        <v>20</v>
      </c>
      <c r="M263" s="1" t="s">
        <v>263</v>
      </c>
      <c r="N263" s="1" t="s">
        <v>983</v>
      </c>
      <c r="O263" s="3">
        <v>22.37</v>
      </c>
      <c r="P263" s="1">
        <v>2</v>
      </c>
      <c r="Q263" s="1">
        <v>0.2</v>
      </c>
      <c r="R263" s="2">
        <v>1.68</v>
      </c>
      <c r="S263" s="1" t="s">
        <v>106</v>
      </c>
      <c r="T263" s="1" t="s">
        <v>87</v>
      </c>
      <c r="U263" s="2">
        <v>20.69</v>
      </c>
      <c r="V263" s="2">
        <v>13.981250576604999</v>
      </c>
      <c r="W263" s="11">
        <f>(sales[[#This Row],[Profit]]/sales[[#This Row],[Sales]])*100</f>
        <v>7.5100581135449263</v>
      </c>
      <c r="X263" s="1" t="e">
        <f>YEAR(sales[[#This Row],[order_date]])</f>
        <v>#VALUE!</v>
      </c>
    </row>
    <row r="264" spans="1:24" hidden="1" x14ac:dyDescent="0.25">
      <c r="A264" s="1" t="s">
        <v>269</v>
      </c>
      <c r="B264" s="15" t="s">
        <v>270</v>
      </c>
      <c r="C264" s="13">
        <v>42466</v>
      </c>
      <c r="D264" s="1" t="s">
        <v>90</v>
      </c>
      <c r="E264" s="1" t="s">
        <v>158</v>
      </c>
      <c r="F264" s="1" t="s">
        <v>80</v>
      </c>
      <c r="G264" s="1" t="s">
        <v>271</v>
      </c>
      <c r="H264" s="1" t="s">
        <v>27</v>
      </c>
      <c r="I264" s="1">
        <v>80134</v>
      </c>
      <c r="J264" s="1" t="s">
        <v>112</v>
      </c>
      <c r="K264" s="1" t="s">
        <v>984</v>
      </c>
      <c r="L264" s="1" t="s">
        <v>20</v>
      </c>
      <c r="M264" s="1" t="s">
        <v>139</v>
      </c>
      <c r="N264" s="1" t="s">
        <v>985</v>
      </c>
      <c r="O264" s="3">
        <v>32.79</v>
      </c>
      <c r="P264" s="1">
        <v>1</v>
      </c>
      <c r="Q264" s="1">
        <v>0.2</v>
      </c>
      <c r="R264" s="2">
        <v>11.89</v>
      </c>
      <c r="S264" s="1" t="s">
        <v>115</v>
      </c>
      <c r="T264" s="1" t="s">
        <v>87</v>
      </c>
      <c r="U264" s="2">
        <v>20.900002000000001</v>
      </c>
      <c r="V264" s="2">
        <v>40.987501297099499</v>
      </c>
      <c r="W264" s="11">
        <f>(sales[[#This Row],[Profit]]/sales[[#This Row],[Sales]])*100</f>
        <v>36.261055199756029</v>
      </c>
      <c r="X264" s="1" t="e">
        <f>YEAR(sales[[#This Row],[order_date]])</f>
        <v>#VALUE!</v>
      </c>
    </row>
    <row r="265" spans="1:24" hidden="1" x14ac:dyDescent="0.25">
      <c r="A265" s="1" t="s">
        <v>942</v>
      </c>
      <c r="B265" s="15" t="s">
        <v>943</v>
      </c>
      <c r="C265" s="13" t="s">
        <v>944</v>
      </c>
      <c r="D265" s="1" t="s">
        <v>78</v>
      </c>
      <c r="E265" s="1" t="s">
        <v>79</v>
      </c>
      <c r="F265" s="1" t="s">
        <v>80</v>
      </c>
      <c r="G265" s="1" t="s">
        <v>945</v>
      </c>
      <c r="H265" s="1" t="s">
        <v>26</v>
      </c>
      <c r="I265" s="1">
        <v>92592</v>
      </c>
      <c r="J265" s="1" t="s">
        <v>112</v>
      </c>
      <c r="K265" s="1" t="s">
        <v>986</v>
      </c>
      <c r="L265" s="1" t="s">
        <v>21</v>
      </c>
      <c r="M265" s="1" t="s">
        <v>507</v>
      </c>
      <c r="N265" s="1" t="s">
        <v>987</v>
      </c>
      <c r="O265" s="3">
        <v>36.24</v>
      </c>
      <c r="P265" s="1">
        <v>1</v>
      </c>
      <c r="Q265" s="1">
        <v>0</v>
      </c>
      <c r="R265" s="2">
        <v>15.22</v>
      </c>
      <c r="S265" s="1" t="s">
        <v>115</v>
      </c>
      <c r="T265" s="1" t="s">
        <v>87</v>
      </c>
      <c r="U265" s="2">
        <v>21.02</v>
      </c>
      <c r="V265" s="2">
        <v>36.240001678466797</v>
      </c>
      <c r="W265" s="11">
        <f>(sales[[#This Row],[Profit]]/sales[[#This Row],[Sales]])*100</f>
        <v>41.997792494481232</v>
      </c>
      <c r="X265" s="1" t="e">
        <f>YEAR(sales[[#This Row],[order_date]])</f>
        <v>#VALUE!</v>
      </c>
    </row>
    <row r="266" spans="1:24" x14ac:dyDescent="0.25">
      <c r="A266" s="1" t="s">
        <v>988</v>
      </c>
      <c r="B266" s="15">
        <v>42531</v>
      </c>
      <c r="C266" s="13">
        <v>42561</v>
      </c>
      <c r="D266" s="1" t="s">
        <v>78</v>
      </c>
      <c r="E266" s="1" t="s">
        <v>110</v>
      </c>
      <c r="F266" s="1" t="s">
        <v>80</v>
      </c>
      <c r="G266" s="1" t="s">
        <v>989</v>
      </c>
      <c r="H266" s="1" t="s">
        <v>27</v>
      </c>
      <c r="I266" s="1">
        <v>81001</v>
      </c>
      <c r="J266" s="1" t="s">
        <v>112</v>
      </c>
      <c r="K266" s="1" t="s">
        <v>990</v>
      </c>
      <c r="L266" s="1" t="s">
        <v>20</v>
      </c>
      <c r="M266" s="1" t="s">
        <v>94</v>
      </c>
      <c r="N266" s="1" t="s">
        <v>991</v>
      </c>
      <c r="O266" s="3">
        <v>11.98</v>
      </c>
      <c r="P266" s="1">
        <v>4</v>
      </c>
      <c r="Q266" s="1">
        <v>0.7</v>
      </c>
      <c r="R266" s="2">
        <v>-9.18</v>
      </c>
      <c r="S266" s="1" t="s">
        <v>115</v>
      </c>
      <c r="T266" s="1" t="s">
        <v>87</v>
      </c>
      <c r="U266" s="2">
        <v>21.16</v>
      </c>
      <c r="V266" s="2">
        <v>9.9833325551616099</v>
      </c>
      <c r="W266" s="11">
        <f>(sales[[#This Row],[Profit]]/sales[[#This Row],[Sales]])*100</f>
        <v>-76.627712854757917</v>
      </c>
      <c r="X266" s="1">
        <f>YEAR(sales[[#This Row],[order_date]])</f>
        <v>2016</v>
      </c>
    </row>
    <row r="267" spans="1:24" hidden="1" x14ac:dyDescent="0.25">
      <c r="A267" s="1" t="s">
        <v>992</v>
      </c>
      <c r="B267" s="15" t="s">
        <v>993</v>
      </c>
      <c r="C267" s="13">
        <v>42740</v>
      </c>
      <c r="D267" s="1" t="s">
        <v>90</v>
      </c>
      <c r="E267" s="1" t="s">
        <v>158</v>
      </c>
      <c r="F267" s="1" t="s">
        <v>80</v>
      </c>
      <c r="G267" s="1" t="s">
        <v>994</v>
      </c>
      <c r="H267" s="1" t="s">
        <v>43</v>
      </c>
      <c r="I267" s="1">
        <v>76106</v>
      </c>
      <c r="J267" s="1" t="s">
        <v>102</v>
      </c>
      <c r="K267" s="1" t="s">
        <v>995</v>
      </c>
      <c r="L267" s="1" t="s">
        <v>20</v>
      </c>
      <c r="M267" s="1" t="s">
        <v>199</v>
      </c>
      <c r="N267" s="1" t="s">
        <v>996</v>
      </c>
      <c r="O267" s="3">
        <v>33.119999999999997</v>
      </c>
      <c r="P267" s="1">
        <v>4</v>
      </c>
      <c r="Q267" s="1">
        <v>0.2</v>
      </c>
      <c r="R267" s="2">
        <v>11.59</v>
      </c>
      <c r="S267" s="1" t="s">
        <v>106</v>
      </c>
      <c r="T267" s="1" t="s">
        <v>87</v>
      </c>
      <c r="U267" s="2">
        <v>21.529999</v>
      </c>
      <c r="V267" s="2">
        <v>10.349999704770701</v>
      </c>
      <c r="W267" s="11">
        <f>(sales[[#This Row],[Profit]]/sales[[#This Row],[Sales]])*100</f>
        <v>34.993961352657003</v>
      </c>
      <c r="X267" s="1" t="e">
        <f>YEAR(sales[[#This Row],[order_date]])</f>
        <v>#VALUE!</v>
      </c>
    </row>
    <row r="268" spans="1:24" hidden="1" x14ac:dyDescent="0.25">
      <c r="A268" s="1" t="s">
        <v>234</v>
      </c>
      <c r="B268" s="15" t="s">
        <v>235</v>
      </c>
      <c r="C268" s="13" t="s">
        <v>235</v>
      </c>
      <c r="D268" s="1" t="s">
        <v>181</v>
      </c>
      <c r="E268" s="1" t="s">
        <v>79</v>
      </c>
      <c r="F268" s="1" t="s">
        <v>80</v>
      </c>
      <c r="G268" s="1" t="s">
        <v>236</v>
      </c>
      <c r="H268" s="1" t="s">
        <v>26</v>
      </c>
      <c r="I268" s="1">
        <v>92374</v>
      </c>
      <c r="J268" s="1" t="s">
        <v>112</v>
      </c>
      <c r="K268" s="1" t="s">
        <v>997</v>
      </c>
      <c r="L268" s="1" t="s">
        <v>20</v>
      </c>
      <c r="M268" s="1" t="s">
        <v>263</v>
      </c>
      <c r="N268" s="1" t="s">
        <v>998</v>
      </c>
      <c r="O268" s="3">
        <v>29.7</v>
      </c>
      <c r="P268" s="1">
        <v>3</v>
      </c>
      <c r="Q268" s="1">
        <v>0</v>
      </c>
      <c r="R268" s="2">
        <v>8.02</v>
      </c>
      <c r="S268" s="1" t="s">
        <v>115</v>
      </c>
      <c r="T268" s="1" t="s">
        <v>87</v>
      </c>
      <c r="U268" s="2">
        <v>21.68</v>
      </c>
      <c r="V268" s="2">
        <v>9.9000002543131504</v>
      </c>
      <c r="W268" s="11">
        <f>(sales[[#This Row],[Profit]]/sales[[#This Row],[Sales]])*100</f>
        <v>27.003367003367</v>
      </c>
      <c r="X268" s="1" t="e">
        <f>YEAR(sales[[#This Row],[order_date]])</f>
        <v>#VALUE!</v>
      </c>
    </row>
    <row r="269" spans="1:24" hidden="1" x14ac:dyDescent="0.25">
      <c r="A269" s="1" t="s">
        <v>999</v>
      </c>
      <c r="B269" s="15" t="s">
        <v>1000</v>
      </c>
      <c r="C269" s="13" t="s">
        <v>351</v>
      </c>
      <c r="D269" s="1" t="s">
        <v>90</v>
      </c>
      <c r="E269" s="1" t="s">
        <v>158</v>
      </c>
      <c r="F269" s="1" t="s">
        <v>80</v>
      </c>
      <c r="G269" s="1" t="s">
        <v>1001</v>
      </c>
      <c r="H269" s="1" t="s">
        <v>42</v>
      </c>
      <c r="I269" s="1">
        <v>37211</v>
      </c>
      <c r="J269" s="1" t="s">
        <v>92</v>
      </c>
      <c r="K269" s="1" t="s">
        <v>868</v>
      </c>
      <c r="L269" s="1" t="s">
        <v>19</v>
      </c>
      <c r="M269" s="1" t="s">
        <v>104</v>
      </c>
      <c r="N269" s="1" t="s">
        <v>756</v>
      </c>
      <c r="O269" s="3">
        <v>31.17</v>
      </c>
      <c r="P269" s="1">
        <v>4</v>
      </c>
      <c r="Q269" s="1">
        <v>0.2</v>
      </c>
      <c r="R269" s="2">
        <v>9.35</v>
      </c>
      <c r="S269" s="1" t="s">
        <v>96</v>
      </c>
      <c r="T269" s="1" t="s">
        <v>87</v>
      </c>
      <c r="U269" s="2">
        <v>21.82</v>
      </c>
      <c r="V269" s="2">
        <v>9.7406250601285098</v>
      </c>
      <c r="W269" s="11">
        <f>(sales[[#This Row],[Profit]]/sales[[#This Row],[Sales]])*100</f>
        <v>29.996791786974654</v>
      </c>
      <c r="X269" s="1" t="e">
        <f>YEAR(sales[[#This Row],[order_date]])</f>
        <v>#VALUE!</v>
      </c>
    </row>
    <row r="270" spans="1:24" hidden="1" x14ac:dyDescent="0.25">
      <c r="A270" s="1" t="s">
        <v>646</v>
      </c>
      <c r="B270" s="15" t="s">
        <v>647</v>
      </c>
      <c r="C270" s="13" t="s">
        <v>648</v>
      </c>
      <c r="D270" s="1" t="s">
        <v>78</v>
      </c>
      <c r="E270" s="1" t="s">
        <v>110</v>
      </c>
      <c r="F270" s="1" t="s">
        <v>80</v>
      </c>
      <c r="G270" s="1" t="s">
        <v>81</v>
      </c>
      <c r="H270" s="1" t="s">
        <v>38</v>
      </c>
      <c r="I270" s="1">
        <v>45373</v>
      </c>
      <c r="J270" s="1" t="s">
        <v>82</v>
      </c>
      <c r="K270" s="1" t="s">
        <v>1002</v>
      </c>
      <c r="L270" s="1" t="s">
        <v>19</v>
      </c>
      <c r="M270" s="1" t="s">
        <v>104</v>
      </c>
      <c r="N270" s="1" t="s">
        <v>1003</v>
      </c>
      <c r="O270" s="3">
        <v>30.14</v>
      </c>
      <c r="P270" s="1">
        <v>2</v>
      </c>
      <c r="Q270" s="1">
        <v>0.2</v>
      </c>
      <c r="R270" s="2">
        <v>8.2899999999999991</v>
      </c>
      <c r="S270" s="1" t="s">
        <v>86</v>
      </c>
      <c r="T270" s="1" t="s">
        <v>87</v>
      </c>
      <c r="U270" s="2">
        <v>21.849997999999999</v>
      </c>
      <c r="V270" s="2">
        <v>18.8374996887054</v>
      </c>
      <c r="W270" s="11">
        <f>(sales[[#This Row],[Profit]]/sales[[#This Row],[Sales]])*100</f>
        <v>27.504976775049766</v>
      </c>
      <c r="X270" s="1" t="e">
        <f>YEAR(sales[[#This Row],[order_date]])</f>
        <v>#VALUE!</v>
      </c>
    </row>
    <row r="271" spans="1:24" hidden="1" x14ac:dyDescent="0.25">
      <c r="A271" s="1" t="s">
        <v>1004</v>
      </c>
      <c r="B271" s="15" t="s">
        <v>1005</v>
      </c>
      <c r="C271" s="13" t="s">
        <v>1006</v>
      </c>
      <c r="D271" s="1" t="s">
        <v>90</v>
      </c>
      <c r="E271" s="1" t="s">
        <v>79</v>
      </c>
      <c r="F271" s="1" t="s">
        <v>80</v>
      </c>
      <c r="G271" s="1" t="s">
        <v>176</v>
      </c>
      <c r="H271" s="1" t="s">
        <v>45</v>
      </c>
      <c r="I271" s="1">
        <v>98103</v>
      </c>
      <c r="J271" s="1" t="s">
        <v>112</v>
      </c>
      <c r="K271" s="1" t="s">
        <v>1007</v>
      </c>
      <c r="L271" s="1" t="s">
        <v>19</v>
      </c>
      <c r="M271" s="1" t="s">
        <v>104</v>
      </c>
      <c r="N271" s="1" t="s">
        <v>1008</v>
      </c>
      <c r="O271" s="3">
        <v>35.340000000000003</v>
      </c>
      <c r="P271" s="1">
        <v>2</v>
      </c>
      <c r="Q271" s="1">
        <v>0</v>
      </c>
      <c r="R271" s="2">
        <v>13.43</v>
      </c>
      <c r="S271" s="1" t="s">
        <v>115</v>
      </c>
      <c r="T271" s="1" t="s">
        <v>87</v>
      </c>
      <c r="U271" s="2">
        <v>21.91</v>
      </c>
      <c r="V271" s="2">
        <v>17.670000076293899</v>
      </c>
      <c r="W271" s="11">
        <f>(sales[[#This Row],[Profit]]/sales[[#This Row],[Sales]])*100</f>
        <v>38.002263723825692</v>
      </c>
      <c r="X271" s="1" t="e">
        <f>YEAR(sales[[#This Row],[order_date]])</f>
        <v>#VALUE!</v>
      </c>
    </row>
    <row r="272" spans="1:24" hidden="1" x14ac:dyDescent="0.25">
      <c r="A272" s="1" t="s">
        <v>897</v>
      </c>
      <c r="B272" s="15" t="s">
        <v>898</v>
      </c>
      <c r="C272" s="13" t="s">
        <v>899</v>
      </c>
      <c r="D272" s="1" t="s">
        <v>90</v>
      </c>
      <c r="E272" s="1" t="s">
        <v>79</v>
      </c>
      <c r="F272" s="1" t="s">
        <v>80</v>
      </c>
      <c r="G272" s="1" t="s">
        <v>900</v>
      </c>
      <c r="H272" s="1" t="s">
        <v>43</v>
      </c>
      <c r="I272" s="1">
        <v>78207</v>
      </c>
      <c r="J272" s="1" t="s">
        <v>102</v>
      </c>
      <c r="K272" s="1" t="s">
        <v>1009</v>
      </c>
      <c r="L272" s="1" t="s">
        <v>20</v>
      </c>
      <c r="M272" s="1" t="s">
        <v>94</v>
      </c>
      <c r="N272" s="1" t="s">
        <v>1010</v>
      </c>
      <c r="O272" s="3">
        <v>8.8800000000000008</v>
      </c>
      <c r="P272" s="1">
        <v>5</v>
      </c>
      <c r="Q272" s="1">
        <v>0.8</v>
      </c>
      <c r="R272" s="2">
        <v>-13.32</v>
      </c>
      <c r="S272" s="1" t="s">
        <v>106</v>
      </c>
      <c r="T272" s="1" t="s">
        <v>87</v>
      </c>
      <c r="U272" s="2">
        <v>22.2</v>
      </c>
      <c r="V272" s="2">
        <v>8.8800006437302006</v>
      </c>
      <c r="W272" s="11">
        <f>(sales[[#This Row],[Profit]]/sales[[#This Row],[Sales]])*100</f>
        <v>-150</v>
      </c>
      <c r="X272" s="1" t="e">
        <f>YEAR(sales[[#This Row],[order_date]])</f>
        <v>#VALUE!</v>
      </c>
    </row>
    <row r="273" spans="1:24" hidden="1" x14ac:dyDescent="0.25">
      <c r="A273" s="1" t="s">
        <v>122</v>
      </c>
      <c r="B273" s="15" t="s">
        <v>123</v>
      </c>
      <c r="C273" s="13" t="s">
        <v>124</v>
      </c>
      <c r="D273" s="1" t="s">
        <v>90</v>
      </c>
      <c r="E273" s="1" t="s">
        <v>79</v>
      </c>
      <c r="F273" s="1" t="s">
        <v>80</v>
      </c>
      <c r="G273" s="1" t="s">
        <v>125</v>
      </c>
      <c r="H273" s="1" t="s">
        <v>26</v>
      </c>
      <c r="I273" s="1">
        <v>95661</v>
      </c>
      <c r="J273" s="1" t="s">
        <v>112</v>
      </c>
      <c r="K273" s="1" t="s">
        <v>196</v>
      </c>
      <c r="L273" s="1" t="s">
        <v>19</v>
      </c>
      <c r="M273" s="1" t="s">
        <v>104</v>
      </c>
      <c r="N273" s="1" t="s">
        <v>197</v>
      </c>
      <c r="O273" s="3">
        <v>43.12</v>
      </c>
      <c r="P273" s="1">
        <v>14</v>
      </c>
      <c r="Q273" s="1">
        <v>0</v>
      </c>
      <c r="R273" s="2">
        <v>20.7</v>
      </c>
      <c r="S273" s="1" t="s">
        <v>115</v>
      </c>
      <c r="T273" s="1" t="s">
        <v>87</v>
      </c>
      <c r="U273" s="2">
        <v>22.419998</v>
      </c>
      <c r="V273" s="2">
        <v>3.0799999237060498</v>
      </c>
      <c r="W273" s="11">
        <f>(sales[[#This Row],[Profit]]/sales[[#This Row],[Sales]])*100</f>
        <v>48.005565862708721</v>
      </c>
      <c r="X273" s="1" t="e">
        <f>YEAR(sales[[#This Row],[order_date]])</f>
        <v>#VALUE!</v>
      </c>
    </row>
    <row r="274" spans="1:24" hidden="1" x14ac:dyDescent="0.25">
      <c r="A274" s="1" t="s">
        <v>1011</v>
      </c>
      <c r="B274" s="15">
        <v>41954</v>
      </c>
      <c r="C274" s="13" t="s">
        <v>710</v>
      </c>
      <c r="D274" s="1" t="s">
        <v>90</v>
      </c>
      <c r="E274" s="1" t="s">
        <v>79</v>
      </c>
      <c r="F274" s="1" t="s">
        <v>80</v>
      </c>
      <c r="G274" s="1" t="s">
        <v>159</v>
      </c>
      <c r="H274" s="1" t="s">
        <v>26</v>
      </c>
      <c r="I274" s="1">
        <v>90008</v>
      </c>
      <c r="J274" s="1" t="s">
        <v>112</v>
      </c>
      <c r="K274" s="1" t="s">
        <v>1012</v>
      </c>
      <c r="L274" s="1" t="s">
        <v>20</v>
      </c>
      <c r="M274" s="1" t="s">
        <v>84</v>
      </c>
      <c r="N274" s="1" t="s">
        <v>1013</v>
      </c>
      <c r="O274" s="3">
        <v>30.48</v>
      </c>
      <c r="P274" s="1">
        <v>3</v>
      </c>
      <c r="Q274" s="1">
        <v>0</v>
      </c>
      <c r="R274" s="2">
        <v>7.92</v>
      </c>
      <c r="S274" s="1" t="s">
        <v>115</v>
      </c>
      <c r="T274" s="1" t="s">
        <v>87</v>
      </c>
      <c r="U274" s="2">
        <v>22.56</v>
      </c>
      <c r="V274" s="2">
        <v>10.1599998474121</v>
      </c>
      <c r="W274" s="11">
        <f>(sales[[#This Row],[Profit]]/sales[[#This Row],[Sales]])*100</f>
        <v>25.984251968503933</v>
      </c>
      <c r="X274" s="1">
        <f>YEAR(sales[[#This Row],[order_date]])</f>
        <v>2014</v>
      </c>
    </row>
    <row r="275" spans="1:24" hidden="1" x14ac:dyDescent="0.25">
      <c r="A275" s="1" t="s">
        <v>889</v>
      </c>
      <c r="B275" s="15">
        <v>42682</v>
      </c>
      <c r="C275" s="13" t="s">
        <v>890</v>
      </c>
      <c r="D275" s="1" t="s">
        <v>90</v>
      </c>
      <c r="E275" s="1" t="s">
        <v>110</v>
      </c>
      <c r="F275" s="1" t="s">
        <v>80</v>
      </c>
      <c r="G275" s="1" t="s">
        <v>799</v>
      </c>
      <c r="H275" s="1" t="s">
        <v>39</v>
      </c>
      <c r="I275" s="1">
        <v>74133</v>
      </c>
      <c r="J275" s="1" t="s">
        <v>102</v>
      </c>
      <c r="K275" s="1" t="s">
        <v>592</v>
      </c>
      <c r="L275" s="1" t="s">
        <v>20</v>
      </c>
      <c r="M275" s="1" t="s">
        <v>94</v>
      </c>
      <c r="N275" s="1" t="s">
        <v>593</v>
      </c>
      <c r="O275" s="3">
        <v>41.86</v>
      </c>
      <c r="P275" s="1">
        <v>7</v>
      </c>
      <c r="Q275" s="1">
        <v>0</v>
      </c>
      <c r="R275" s="2">
        <v>19.260000000000002</v>
      </c>
      <c r="S275" s="1" t="s">
        <v>106</v>
      </c>
      <c r="T275" s="1" t="s">
        <v>87</v>
      </c>
      <c r="U275" s="2">
        <v>22.6</v>
      </c>
      <c r="V275" s="2">
        <v>5.9800000871930798</v>
      </c>
      <c r="W275" s="11">
        <f>(sales[[#This Row],[Profit]]/sales[[#This Row],[Sales]])*100</f>
        <v>46.010511227902533</v>
      </c>
      <c r="X275" s="1">
        <f>YEAR(sales[[#This Row],[order_date]])</f>
        <v>2016</v>
      </c>
    </row>
    <row r="276" spans="1:24" hidden="1" x14ac:dyDescent="0.25">
      <c r="A276" s="1" t="s">
        <v>1014</v>
      </c>
      <c r="B276" s="15" t="s">
        <v>576</v>
      </c>
      <c r="C276" s="13" t="s">
        <v>576</v>
      </c>
      <c r="D276" s="1" t="s">
        <v>181</v>
      </c>
      <c r="E276" s="1" t="s">
        <v>79</v>
      </c>
      <c r="F276" s="1" t="s">
        <v>80</v>
      </c>
      <c r="G276" s="1" t="s">
        <v>137</v>
      </c>
      <c r="H276" s="1" t="s">
        <v>26</v>
      </c>
      <c r="I276" s="1">
        <v>94122</v>
      </c>
      <c r="J276" s="1" t="s">
        <v>112</v>
      </c>
      <c r="K276" s="1" t="s">
        <v>1015</v>
      </c>
      <c r="L276" s="1" t="s">
        <v>20</v>
      </c>
      <c r="M276" s="1" t="s">
        <v>263</v>
      </c>
      <c r="N276" s="1" t="s">
        <v>264</v>
      </c>
      <c r="O276" s="3">
        <v>31.92</v>
      </c>
      <c r="P276" s="1">
        <v>4</v>
      </c>
      <c r="Q276" s="1">
        <v>0</v>
      </c>
      <c r="R276" s="2">
        <v>9.26</v>
      </c>
      <c r="S276" s="1" t="s">
        <v>115</v>
      </c>
      <c r="T276" s="1" t="s">
        <v>87</v>
      </c>
      <c r="U276" s="2">
        <v>22.66</v>
      </c>
      <c r="V276" s="2">
        <v>7.9800000190734801</v>
      </c>
      <c r="W276" s="11">
        <f>(sales[[#This Row],[Profit]]/sales[[#This Row],[Sales]])*100</f>
        <v>29.010025062656641</v>
      </c>
      <c r="X276" s="1" t="e">
        <f>YEAR(sales[[#This Row],[order_date]])</f>
        <v>#VALUE!</v>
      </c>
    </row>
    <row r="277" spans="1:24" hidden="1" x14ac:dyDescent="0.25">
      <c r="A277" s="1" t="s">
        <v>210</v>
      </c>
      <c r="B277" s="15" t="s">
        <v>211</v>
      </c>
      <c r="C277" s="13" t="s">
        <v>212</v>
      </c>
      <c r="D277" s="1" t="s">
        <v>100</v>
      </c>
      <c r="E277" s="1" t="s">
        <v>158</v>
      </c>
      <c r="F277" s="1" t="s">
        <v>80</v>
      </c>
      <c r="G277" s="1" t="s">
        <v>159</v>
      </c>
      <c r="H277" s="1" t="s">
        <v>26</v>
      </c>
      <c r="I277" s="1">
        <v>90045</v>
      </c>
      <c r="J277" s="1" t="s">
        <v>112</v>
      </c>
      <c r="K277" s="1" t="s">
        <v>1016</v>
      </c>
      <c r="L277" s="1" t="s">
        <v>20</v>
      </c>
      <c r="M277" s="1" t="s">
        <v>94</v>
      </c>
      <c r="N277" s="1" t="s">
        <v>1017</v>
      </c>
      <c r="O277" s="3">
        <v>34.25</v>
      </c>
      <c r="P277" s="1">
        <v>3</v>
      </c>
      <c r="Q277" s="1">
        <v>0.2</v>
      </c>
      <c r="R277" s="2">
        <v>11.56</v>
      </c>
      <c r="S277" s="1" t="s">
        <v>115</v>
      </c>
      <c r="T277" s="1" t="s">
        <v>87</v>
      </c>
      <c r="U277" s="2">
        <v>22.689999</v>
      </c>
      <c r="V277" s="2">
        <v>14.2708333864963</v>
      </c>
      <c r="W277" s="11">
        <f>(sales[[#This Row],[Profit]]/sales[[#This Row],[Sales]])*100</f>
        <v>33.751824817518248</v>
      </c>
      <c r="X277" s="1" t="e">
        <f>YEAR(sales[[#This Row],[order_date]])</f>
        <v>#VALUE!</v>
      </c>
    </row>
    <row r="278" spans="1:24" x14ac:dyDescent="0.25">
      <c r="A278" s="1" t="s">
        <v>311</v>
      </c>
      <c r="B278" s="15">
        <v>42409</v>
      </c>
      <c r="C278" s="13">
        <v>42530</v>
      </c>
      <c r="D278" s="1" t="s">
        <v>90</v>
      </c>
      <c r="E278" s="1" t="s">
        <v>79</v>
      </c>
      <c r="F278" s="1" t="s">
        <v>80</v>
      </c>
      <c r="G278" s="1" t="s">
        <v>159</v>
      </c>
      <c r="H278" s="1" t="s">
        <v>26</v>
      </c>
      <c r="I278" s="1">
        <v>90036</v>
      </c>
      <c r="J278" s="1" t="s">
        <v>112</v>
      </c>
      <c r="K278" s="1" t="s">
        <v>824</v>
      </c>
      <c r="L278" s="1" t="s">
        <v>20</v>
      </c>
      <c r="M278" s="1" t="s">
        <v>47</v>
      </c>
      <c r="N278" s="1" t="s">
        <v>825</v>
      </c>
      <c r="O278" s="3">
        <v>23.67</v>
      </c>
      <c r="P278" s="1">
        <v>3</v>
      </c>
      <c r="Q278" s="1">
        <v>0</v>
      </c>
      <c r="R278" s="2">
        <v>0.95</v>
      </c>
      <c r="S278" s="1" t="s">
        <v>115</v>
      </c>
      <c r="T278" s="1" t="s">
        <v>87</v>
      </c>
      <c r="U278" s="2">
        <v>22.72</v>
      </c>
      <c r="V278" s="2">
        <v>7.8900000254313101</v>
      </c>
      <c r="W278" s="11">
        <f>(sales[[#This Row],[Profit]]/sales[[#This Row],[Sales]])*100</f>
        <v>4.013519222644697</v>
      </c>
      <c r="X278" s="1">
        <f>YEAR(sales[[#This Row],[order_date]])</f>
        <v>2016</v>
      </c>
    </row>
    <row r="279" spans="1:24" hidden="1" x14ac:dyDescent="0.25">
      <c r="A279" s="1" t="s">
        <v>1014</v>
      </c>
      <c r="B279" s="15" t="s">
        <v>576</v>
      </c>
      <c r="C279" s="13" t="s">
        <v>576</v>
      </c>
      <c r="D279" s="1" t="s">
        <v>181</v>
      </c>
      <c r="E279" s="1" t="s">
        <v>79</v>
      </c>
      <c r="F279" s="1" t="s">
        <v>80</v>
      </c>
      <c r="G279" s="1" t="s">
        <v>137</v>
      </c>
      <c r="H279" s="1" t="s">
        <v>26</v>
      </c>
      <c r="I279" s="1">
        <v>94122</v>
      </c>
      <c r="J279" s="1" t="s">
        <v>112</v>
      </c>
      <c r="K279" s="1" t="s">
        <v>1018</v>
      </c>
      <c r="L279" s="1" t="s">
        <v>20</v>
      </c>
      <c r="M279" s="1" t="s">
        <v>47</v>
      </c>
      <c r="N279" s="1" t="s">
        <v>1019</v>
      </c>
      <c r="O279" s="3">
        <v>31.44</v>
      </c>
      <c r="P279" s="1">
        <v>3</v>
      </c>
      <c r="Q279" s="1">
        <v>0</v>
      </c>
      <c r="R279" s="2">
        <v>8.49</v>
      </c>
      <c r="S279" s="1" t="s">
        <v>115</v>
      </c>
      <c r="T279" s="1" t="s">
        <v>87</v>
      </c>
      <c r="U279" s="2">
        <v>22.95</v>
      </c>
      <c r="V279" s="2">
        <v>10.4800001780192</v>
      </c>
      <c r="W279" s="11">
        <f>(sales[[#This Row],[Profit]]/sales[[#This Row],[Sales]])*100</f>
        <v>27.003816793893133</v>
      </c>
      <c r="X279" s="1" t="e">
        <f>YEAR(sales[[#This Row],[order_date]])</f>
        <v>#VALUE!</v>
      </c>
    </row>
    <row r="280" spans="1:24" hidden="1" x14ac:dyDescent="0.25">
      <c r="A280" s="1" t="s">
        <v>828</v>
      </c>
      <c r="B280" s="15" t="s">
        <v>829</v>
      </c>
      <c r="C280" s="13" t="s">
        <v>830</v>
      </c>
      <c r="D280" s="1" t="s">
        <v>90</v>
      </c>
      <c r="E280" s="1" t="s">
        <v>110</v>
      </c>
      <c r="F280" s="1" t="s">
        <v>80</v>
      </c>
      <c r="G280" s="1" t="s">
        <v>346</v>
      </c>
      <c r="H280" s="1" t="s">
        <v>26</v>
      </c>
      <c r="I280" s="1">
        <v>92024</v>
      </c>
      <c r="J280" s="1" t="s">
        <v>112</v>
      </c>
      <c r="K280" s="1" t="s">
        <v>1020</v>
      </c>
      <c r="L280" s="1" t="s">
        <v>20</v>
      </c>
      <c r="M280" s="1" t="s">
        <v>299</v>
      </c>
      <c r="N280" s="1" t="s">
        <v>1021</v>
      </c>
      <c r="O280" s="3">
        <v>43.7</v>
      </c>
      <c r="P280" s="1">
        <v>5</v>
      </c>
      <c r="Q280" s="1">
        <v>0</v>
      </c>
      <c r="R280" s="2">
        <v>20.54</v>
      </c>
      <c r="S280" s="1" t="s">
        <v>115</v>
      </c>
      <c r="T280" s="1" t="s">
        <v>87</v>
      </c>
      <c r="U280" s="2">
        <v>23.16</v>
      </c>
      <c r="V280" s="2">
        <v>8.7400001525878892</v>
      </c>
      <c r="W280" s="11">
        <f>(sales[[#This Row],[Profit]]/sales[[#This Row],[Sales]])*100</f>
        <v>47.002288329519445</v>
      </c>
      <c r="X280" s="1" t="e">
        <f>YEAR(sales[[#This Row],[order_date]])</f>
        <v>#VALUE!</v>
      </c>
    </row>
    <row r="281" spans="1:24" hidden="1" x14ac:dyDescent="0.25">
      <c r="A281" s="1" t="s">
        <v>220</v>
      </c>
      <c r="B281" s="15" t="s">
        <v>221</v>
      </c>
      <c r="C281" s="13">
        <v>42866</v>
      </c>
      <c r="D281" s="1" t="s">
        <v>90</v>
      </c>
      <c r="E281" s="1" t="s">
        <v>79</v>
      </c>
      <c r="F281" s="1" t="s">
        <v>80</v>
      </c>
      <c r="G281" s="1" t="s">
        <v>137</v>
      </c>
      <c r="H281" s="1" t="s">
        <v>26</v>
      </c>
      <c r="I281" s="1">
        <v>94122</v>
      </c>
      <c r="J281" s="1" t="s">
        <v>112</v>
      </c>
      <c r="K281" s="1" t="s">
        <v>490</v>
      </c>
      <c r="L281" s="1" t="s">
        <v>20</v>
      </c>
      <c r="M281" s="1" t="s">
        <v>199</v>
      </c>
      <c r="N281" s="1" t="s">
        <v>491</v>
      </c>
      <c r="O281" s="3">
        <v>43.86</v>
      </c>
      <c r="P281" s="1">
        <v>6</v>
      </c>
      <c r="Q281" s="1">
        <v>0</v>
      </c>
      <c r="R281" s="2">
        <v>20.61</v>
      </c>
      <c r="S281" s="1" t="s">
        <v>115</v>
      </c>
      <c r="T281" s="1" t="s">
        <v>87</v>
      </c>
      <c r="U281" s="2">
        <v>23.25</v>
      </c>
      <c r="V281" s="2">
        <v>7.3100001017252598</v>
      </c>
      <c r="W281" s="11">
        <f>(sales[[#This Row],[Profit]]/sales[[#This Row],[Sales]])*100</f>
        <v>46.990424076607383</v>
      </c>
      <c r="X281" s="1" t="e">
        <f>YEAR(sales[[#This Row],[order_date]])</f>
        <v>#VALUE!</v>
      </c>
    </row>
    <row r="282" spans="1:24" hidden="1" x14ac:dyDescent="0.25">
      <c r="A282" s="1" t="s">
        <v>278</v>
      </c>
      <c r="B282" s="15" t="s">
        <v>279</v>
      </c>
      <c r="C282" s="13" t="s">
        <v>280</v>
      </c>
      <c r="D282" s="1" t="s">
        <v>90</v>
      </c>
      <c r="E282" s="1" t="s">
        <v>79</v>
      </c>
      <c r="F282" s="1" t="s">
        <v>80</v>
      </c>
      <c r="G282" s="1" t="s">
        <v>281</v>
      </c>
      <c r="H282" s="1" t="s">
        <v>42</v>
      </c>
      <c r="I282" s="1">
        <v>37604</v>
      </c>
      <c r="J282" s="1" t="s">
        <v>92</v>
      </c>
      <c r="K282" s="1" t="s">
        <v>431</v>
      </c>
      <c r="L282" s="1" t="s">
        <v>20</v>
      </c>
      <c r="M282" s="1" t="s">
        <v>139</v>
      </c>
      <c r="N282" s="1" t="s">
        <v>432</v>
      </c>
      <c r="O282" s="3">
        <v>36.29</v>
      </c>
      <c r="P282" s="1">
        <v>7</v>
      </c>
      <c r="Q282" s="1">
        <v>0.2</v>
      </c>
      <c r="R282" s="2">
        <v>12.7</v>
      </c>
      <c r="S282" s="1" t="s">
        <v>96</v>
      </c>
      <c r="T282" s="1" t="s">
        <v>87</v>
      </c>
      <c r="U282" s="2">
        <v>23.59</v>
      </c>
      <c r="V282" s="2">
        <v>6.4803573304853801</v>
      </c>
      <c r="W282" s="11">
        <f>(sales[[#This Row],[Profit]]/sales[[#This Row],[Sales]])*100</f>
        <v>34.995866629925601</v>
      </c>
      <c r="X282" s="1" t="e">
        <f>YEAR(sales[[#This Row],[order_date]])</f>
        <v>#VALUE!</v>
      </c>
    </row>
    <row r="283" spans="1:24" x14ac:dyDescent="0.25">
      <c r="A283" s="1" t="s">
        <v>394</v>
      </c>
      <c r="B283" s="15">
        <v>42747</v>
      </c>
      <c r="C283" s="13">
        <v>42867</v>
      </c>
      <c r="D283" s="1" t="s">
        <v>90</v>
      </c>
      <c r="E283" s="1" t="s">
        <v>79</v>
      </c>
      <c r="F283" s="1" t="s">
        <v>80</v>
      </c>
      <c r="G283" s="1" t="s">
        <v>159</v>
      </c>
      <c r="H283" s="1" t="s">
        <v>26</v>
      </c>
      <c r="I283" s="1">
        <v>90008</v>
      </c>
      <c r="J283" s="1" t="s">
        <v>112</v>
      </c>
      <c r="K283" s="1" t="s">
        <v>1022</v>
      </c>
      <c r="L283" s="1" t="s">
        <v>20</v>
      </c>
      <c r="M283" s="1" t="s">
        <v>139</v>
      </c>
      <c r="N283" s="1" t="s">
        <v>1023</v>
      </c>
      <c r="O283" s="3">
        <v>45.36</v>
      </c>
      <c r="P283" s="1">
        <v>7</v>
      </c>
      <c r="Q283" s="1">
        <v>0</v>
      </c>
      <c r="R283" s="2">
        <v>21.77</v>
      </c>
      <c r="S283" s="1" t="s">
        <v>115</v>
      </c>
      <c r="T283" s="1" t="s">
        <v>87</v>
      </c>
      <c r="U283" s="2">
        <v>23.59</v>
      </c>
      <c r="V283" s="2">
        <v>6.4800000871930798</v>
      </c>
      <c r="W283" s="11">
        <f>(sales[[#This Row],[Profit]]/sales[[#This Row],[Sales]])*100</f>
        <v>47.993827160493829</v>
      </c>
      <c r="X283" s="1">
        <f>YEAR(sales[[#This Row],[order_date]])</f>
        <v>2017</v>
      </c>
    </row>
    <row r="284" spans="1:24" x14ac:dyDescent="0.25">
      <c r="A284" s="1" t="s">
        <v>1024</v>
      </c>
      <c r="B284" s="15">
        <v>42287</v>
      </c>
      <c r="C284" s="13">
        <v>42318</v>
      </c>
      <c r="D284" s="1" t="s">
        <v>78</v>
      </c>
      <c r="E284" s="1" t="s">
        <v>158</v>
      </c>
      <c r="F284" s="1" t="s">
        <v>80</v>
      </c>
      <c r="G284" s="1" t="s">
        <v>137</v>
      </c>
      <c r="H284" s="1" t="s">
        <v>26</v>
      </c>
      <c r="I284" s="1">
        <v>94109</v>
      </c>
      <c r="J284" s="1" t="s">
        <v>112</v>
      </c>
      <c r="K284" s="1" t="s">
        <v>419</v>
      </c>
      <c r="L284" s="1" t="s">
        <v>20</v>
      </c>
      <c r="M284" s="1" t="s">
        <v>139</v>
      </c>
      <c r="N284" s="1" t="s">
        <v>420</v>
      </c>
      <c r="O284" s="3">
        <v>45.36</v>
      </c>
      <c r="P284" s="1">
        <v>7</v>
      </c>
      <c r="Q284" s="1">
        <v>0</v>
      </c>
      <c r="R284" s="2">
        <v>21.77</v>
      </c>
      <c r="S284" s="1" t="s">
        <v>115</v>
      </c>
      <c r="T284" s="1" t="s">
        <v>87</v>
      </c>
      <c r="U284" s="2">
        <v>23.59</v>
      </c>
      <c r="V284" s="2">
        <v>6.4800000871930798</v>
      </c>
      <c r="W284" s="11">
        <f>(sales[[#This Row],[Profit]]/sales[[#This Row],[Sales]])*100</f>
        <v>47.993827160493829</v>
      </c>
      <c r="X284" s="1">
        <f>YEAR(sales[[#This Row],[order_date]])</f>
        <v>2015</v>
      </c>
    </row>
    <row r="285" spans="1:24" hidden="1" x14ac:dyDescent="0.25">
      <c r="A285" s="1" t="s">
        <v>1025</v>
      </c>
      <c r="B285" s="15">
        <v>41953</v>
      </c>
      <c r="C285" s="13" t="s">
        <v>1026</v>
      </c>
      <c r="D285" s="1" t="s">
        <v>78</v>
      </c>
      <c r="E285" s="1" t="s">
        <v>79</v>
      </c>
      <c r="F285" s="1" t="s">
        <v>80</v>
      </c>
      <c r="G285" s="1" t="s">
        <v>257</v>
      </c>
      <c r="H285" s="1" t="s">
        <v>26</v>
      </c>
      <c r="I285" s="1">
        <v>91104</v>
      </c>
      <c r="J285" s="1" t="s">
        <v>112</v>
      </c>
      <c r="K285" s="1" t="s">
        <v>1027</v>
      </c>
      <c r="L285" s="1" t="s">
        <v>20</v>
      </c>
      <c r="M285" s="1" t="s">
        <v>47</v>
      </c>
      <c r="N285" s="1" t="s">
        <v>1028</v>
      </c>
      <c r="O285" s="3">
        <v>31.92</v>
      </c>
      <c r="P285" s="1">
        <v>4</v>
      </c>
      <c r="Q285" s="1">
        <v>0</v>
      </c>
      <c r="R285" s="2">
        <v>8.3000000000000007</v>
      </c>
      <c r="S285" s="1" t="s">
        <v>115</v>
      </c>
      <c r="T285" s="1" t="s">
        <v>87</v>
      </c>
      <c r="U285" s="2">
        <v>23.619999</v>
      </c>
      <c r="V285" s="2">
        <v>7.9800000190734801</v>
      </c>
      <c r="W285" s="11">
        <f>(sales[[#This Row],[Profit]]/sales[[#This Row],[Sales]])*100</f>
        <v>26.002506265664159</v>
      </c>
      <c r="X285" s="1">
        <f>YEAR(sales[[#This Row],[order_date]])</f>
        <v>2014</v>
      </c>
    </row>
    <row r="286" spans="1:24" hidden="1" x14ac:dyDescent="0.25">
      <c r="A286" s="1" t="s">
        <v>725</v>
      </c>
      <c r="B286" s="15" t="s">
        <v>726</v>
      </c>
      <c r="C286" s="13" t="s">
        <v>726</v>
      </c>
      <c r="D286" s="1" t="s">
        <v>181</v>
      </c>
      <c r="E286" s="1" t="s">
        <v>79</v>
      </c>
      <c r="F286" s="1" t="s">
        <v>80</v>
      </c>
      <c r="G286" s="1" t="s">
        <v>152</v>
      </c>
      <c r="H286" s="1" t="s">
        <v>36</v>
      </c>
      <c r="I286" s="1">
        <v>10009</v>
      </c>
      <c r="J286" s="1" t="s">
        <v>82</v>
      </c>
      <c r="K286" s="1" t="s">
        <v>1029</v>
      </c>
      <c r="L286" s="1" t="s">
        <v>20</v>
      </c>
      <c r="M286" s="1" t="s">
        <v>139</v>
      </c>
      <c r="N286" s="1" t="s">
        <v>1030</v>
      </c>
      <c r="O286" s="3">
        <v>44.82</v>
      </c>
      <c r="P286" s="1">
        <v>9</v>
      </c>
      <c r="Q286" s="1">
        <v>0</v>
      </c>
      <c r="R286" s="2">
        <v>21.07</v>
      </c>
      <c r="S286" s="1" t="s">
        <v>86</v>
      </c>
      <c r="T286" s="1" t="s">
        <v>87</v>
      </c>
      <c r="U286" s="2">
        <v>23.75</v>
      </c>
      <c r="V286" s="2">
        <v>4.9799999660915697</v>
      </c>
      <c r="W286" s="11">
        <f>(sales[[#This Row],[Profit]]/sales[[#This Row],[Sales]])*100</f>
        <v>47.010263275323517</v>
      </c>
      <c r="X286" s="1" t="e">
        <f>YEAR(sales[[#This Row],[order_date]])</f>
        <v>#VALUE!</v>
      </c>
    </row>
    <row r="287" spans="1:24" hidden="1" x14ac:dyDescent="0.25">
      <c r="A287" s="1" t="s">
        <v>359</v>
      </c>
      <c r="B287" s="15" t="s">
        <v>360</v>
      </c>
      <c r="C287" s="13" t="s">
        <v>361</v>
      </c>
      <c r="D287" s="1" t="s">
        <v>90</v>
      </c>
      <c r="E287" s="1" t="s">
        <v>158</v>
      </c>
      <c r="F287" s="1" t="s">
        <v>80</v>
      </c>
      <c r="G287" s="1" t="s">
        <v>362</v>
      </c>
      <c r="H287" s="1" t="s">
        <v>363</v>
      </c>
      <c r="I287" s="1">
        <v>39212</v>
      </c>
      <c r="J287" s="1" t="s">
        <v>92</v>
      </c>
      <c r="K287" s="1" t="s">
        <v>1031</v>
      </c>
      <c r="L287" s="1" t="s">
        <v>20</v>
      </c>
      <c r="M287" s="1" t="s">
        <v>132</v>
      </c>
      <c r="N287" s="1" t="s">
        <v>1032</v>
      </c>
      <c r="O287" s="3">
        <v>32.67</v>
      </c>
      <c r="P287" s="1">
        <v>3</v>
      </c>
      <c r="Q287" s="1">
        <v>0</v>
      </c>
      <c r="R287" s="2">
        <v>8.49</v>
      </c>
      <c r="S287" s="1" t="s">
        <v>96</v>
      </c>
      <c r="T287" s="1" t="s">
        <v>87</v>
      </c>
      <c r="U287" s="2">
        <v>24.179998000000001</v>
      </c>
      <c r="V287" s="2">
        <v>10.8899993896484</v>
      </c>
      <c r="W287" s="11">
        <f>(sales[[#This Row],[Profit]]/sales[[#This Row],[Sales]])*100</f>
        <v>25.987144168962352</v>
      </c>
      <c r="X287" s="1" t="e">
        <f>YEAR(sales[[#This Row],[order_date]])</f>
        <v>#VALUE!</v>
      </c>
    </row>
    <row r="288" spans="1:24" hidden="1" x14ac:dyDescent="0.25">
      <c r="A288" s="1" t="s">
        <v>967</v>
      </c>
      <c r="B288" s="15" t="s">
        <v>968</v>
      </c>
      <c r="C288" s="13" t="s">
        <v>969</v>
      </c>
      <c r="D288" s="1" t="s">
        <v>90</v>
      </c>
      <c r="E288" s="1" t="s">
        <v>79</v>
      </c>
      <c r="F288" s="1" t="s">
        <v>80</v>
      </c>
      <c r="G288" s="1" t="s">
        <v>362</v>
      </c>
      <c r="H288" s="1" t="s">
        <v>42</v>
      </c>
      <c r="I288" s="1">
        <v>38301</v>
      </c>
      <c r="J288" s="1" t="s">
        <v>92</v>
      </c>
      <c r="K288" s="1" t="s">
        <v>1033</v>
      </c>
      <c r="L288" s="1" t="s">
        <v>20</v>
      </c>
      <c r="M288" s="1" t="s">
        <v>47</v>
      </c>
      <c r="N288" s="1" t="s">
        <v>1034</v>
      </c>
      <c r="O288" s="3">
        <v>26.16</v>
      </c>
      <c r="P288" s="1">
        <v>3</v>
      </c>
      <c r="Q288" s="1">
        <v>0.2</v>
      </c>
      <c r="R288" s="2">
        <v>1.96</v>
      </c>
      <c r="S288" s="1" t="s">
        <v>96</v>
      </c>
      <c r="T288" s="1" t="s">
        <v>87</v>
      </c>
      <c r="U288" s="2">
        <v>24.2</v>
      </c>
      <c r="V288" s="2">
        <v>10.899999977027299</v>
      </c>
      <c r="W288" s="11">
        <f>(sales[[#This Row],[Profit]]/sales[[#This Row],[Sales]])*100</f>
        <v>7.4923547400611623</v>
      </c>
      <c r="X288" s="1" t="e">
        <f>YEAR(sales[[#This Row],[order_date]])</f>
        <v>#VALUE!</v>
      </c>
    </row>
    <row r="289" spans="1:24" hidden="1" x14ac:dyDescent="0.25">
      <c r="A289" s="1" t="s">
        <v>1035</v>
      </c>
      <c r="B289" s="15" t="s">
        <v>1036</v>
      </c>
      <c r="C289" s="13" t="s">
        <v>1037</v>
      </c>
      <c r="D289" s="1" t="s">
        <v>78</v>
      </c>
      <c r="E289" s="1" t="s">
        <v>79</v>
      </c>
      <c r="F289" s="1" t="s">
        <v>80</v>
      </c>
      <c r="G289" s="1" t="s">
        <v>152</v>
      </c>
      <c r="H289" s="1" t="s">
        <v>36</v>
      </c>
      <c r="I289" s="1">
        <v>10035</v>
      </c>
      <c r="J289" s="1" t="s">
        <v>82</v>
      </c>
      <c r="K289" s="1" t="s">
        <v>786</v>
      </c>
      <c r="L289" s="1" t="s">
        <v>20</v>
      </c>
      <c r="M289" s="1" t="s">
        <v>139</v>
      </c>
      <c r="N289" s="1" t="s">
        <v>787</v>
      </c>
      <c r="O289" s="3">
        <v>46.76</v>
      </c>
      <c r="P289" s="1">
        <v>7</v>
      </c>
      <c r="Q289" s="1">
        <v>0</v>
      </c>
      <c r="R289" s="2">
        <v>22.44</v>
      </c>
      <c r="S289" s="1" t="s">
        <v>86</v>
      </c>
      <c r="T289" s="1" t="s">
        <v>87</v>
      </c>
      <c r="U289" s="2">
        <v>24.319997999999998</v>
      </c>
      <c r="V289" s="2">
        <v>6.6799997602190198</v>
      </c>
      <c r="W289" s="11">
        <f>(sales[[#This Row],[Profit]]/sales[[#This Row],[Sales]])*100</f>
        <v>47.989734816082127</v>
      </c>
      <c r="X289" s="1" t="e">
        <f>YEAR(sales[[#This Row],[order_date]])</f>
        <v>#VALUE!</v>
      </c>
    </row>
    <row r="290" spans="1:24" hidden="1" x14ac:dyDescent="0.25">
      <c r="A290" s="1" t="s">
        <v>1038</v>
      </c>
      <c r="B290" s="15" t="s">
        <v>969</v>
      </c>
      <c r="C290" s="13">
        <v>43101</v>
      </c>
      <c r="D290" s="1" t="s">
        <v>90</v>
      </c>
      <c r="E290" s="1" t="s">
        <v>79</v>
      </c>
      <c r="F290" s="1" t="s">
        <v>80</v>
      </c>
      <c r="G290" s="1" t="s">
        <v>1039</v>
      </c>
      <c r="H290" s="1" t="s">
        <v>43</v>
      </c>
      <c r="I290" s="1">
        <v>78664</v>
      </c>
      <c r="J290" s="1" t="s">
        <v>102</v>
      </c>
      <c r="K290" s="1" t="s">
        <v>1040</v>
      </c>
      <c r="L290" s="1" t="s">
        <v>20</v>
      </c>
      <c r="M290" s="1" t="s">
        <v>84</v>
      </c>
      <c r="N290" s="1" t="s">
        <v>1041</v>
      </c>
      <c r="O290" s="3">
        <v>27.17</v>
      </c>
      <c r="P290" s="1">
        <v>2</v>
      </c>
      <c r="Q290" s="1">
        <v>0.2</v>
      </c>
      <c r="R290" s="2">
        <v>2.72</v>
      </c>
      <c r="S290" s="1" t="s">
        <v>106</v>
      </c>
      <c r="T290" s="1" t="s">
        <v>87</v>
      </c>
      <c r="U290" s="2">
        <v>24.45</v>
      </c>
      <c r="V290" s="2">
        <v>16.981250110943801</v>
      </c>
      <c r="W290" s="11">
        <f>(sales[[#This Row],[Profit]]/sales[[#This Row],[Sales]])*100</f>
        <v>10.01104158998896</v>
      </c>
      <c r="X290" s="1" t="e">
        <f>YEAR(sales[[#This Row],[order_date]])</f>
        <v>#VALUE!</v>
      </c>
    </row>
    <row r="291" spans="1:24" hidden="1" x14ac:dyDescent="0.25">
      <c r="A291" s="1" t="s">
        <v>228</v>
      </c>
      <c r="B291" s="15" t="s">
        <v>229</v>
      </c>
      <c r="C291" s="13" t="s">
        <v>230</v>
      </c>
      <c r="D291" s="1" t="s">
        <v>78</v>
      </c>
      <c r="E291" s="1" t="s">
        <v>79</v>
      </c>
      <c r="F291" s="1" t="s">
        <v>80</v>
      </c>
      <c r="G291" s="1" t="s">
        <v>231</v>
      </c>
      <c r="H291" s="1" t="s">
        <v>38</v>
      </c>
      <c r="I291" s="1">
        <v>43017</v>
      </c>
      <c r="J291" s="1" t="s">
        <v>82</v>
      </c>
      <c r="K291" s="1" t="s">
        <v>1040</v>
      </c>
      <c r="L291" s="1" t="s">
        <v>20</v>
      </c>
      <c r="M291" s="1" t="s">
        <v>84</v>
      </c>
      <c r="N291" s="1" t="s">
        <v>1041</v>
      </c>
      <c r="O291" s="3">
        <v>27.17</v>
      </c>
      <c r="P291" s="1">
        <v>2</v>
      </c>
      <c r="Q291" s="1">
        <v>0.2</v>
      </c>
      <c r="R291" s="2">
        <v>2.72</v>
      </c>
      <c r="S291" s="1" t="s">
        <v>86</v>
      </c>
      <c r="T291" s="1" t="s">
        <v>87</v>
      </c>
      <c r="U291" s="2">
        <v>24.45</v>
      </c>
      <c r="V291" s="2">
        <v>16.981250110943801</v>
      </c>
      <c r="W291" s="11">
        <f>(sales[[#This Row],[Profit]]/sales[[#This Row],[Sales]])*100</f>
        <v>10.01104158998896</v>
      </c>
      <c r="X291" s="1" t="e">
        <f>YEAR(sales[[#This Row],[order_date]])</f>
        <v>#VALUE!</v>
      </c>
    </row>
    <row r="292" spans="1:24" hidden="1" x14ac:dyDescent="0.25">
      <c r="A292" s="1" t="s">
        <v>179</v>
      </c>
      <c r="B292" s="15" t="s">
        <v>180</v>
      </c>
      <c r="C292" s="13" t="s">
        <v>180</v>
      </c>
      <c r="D292" s="1" t="s">
        <v>181</v>
      </c>
      <c r="E292" s="1" t="s">
        <v>79</v>
      </c>
      <c r="F292" s="1" t="s">
        <v>80</v>
      </c>
      <c r="G292" s="1" t="s">
        <v>176</v>
      </c>
      <c r="H292" s="1" t="s">
        <v>45</v>
      </c>
      <c r="I292" s="1">
        <v>98103</v>
      </c>
      <c r="J292" s="1" t="s">
        <v>112</v>
      </c>
      <c r="K292" s="1" t="s">
        <v>1042</v>
      </c>
      <c r="L292" s="1" t="s">
        <v>20</v>
      </c>
      <c r="M292" s="1" t="s">
        <v>139</v>
      </c>
      <c r="N292" s="1" t="s">
        <v>1043</v>
      </c>
      <c r="O292" s="3">
        <v>48.94</v>
      </c>
      <c r="P292" s="1">
        <v>1</v>
      </c>
      <c r="Q292" s="1">
        <v>0</v>
      </c>
      <c r="R292" s="2">
        <v>24.47</v>
      </c>
      <c r="S292" s="1" t="s">
        <v>115</v>
      </c>
      <c r="T292" s="1" t="s">
        <v>87</v>
      </c>
      <c r="U292" s="2">
        <v>24.47</v>
      </c>
      <c r="V292" s="2">
        <v>48.939998626708899</v>
      </c>
      <c r="W292" s="11">
        <f>(sales[[#This Row],[Profit]]/sales[[#This Row],[Sales]])*100</f>
        <v>50</v>
      </c>
      <c r="X292" s="1" t="e">
        <f>YEAR(sales[[#This Row],[order_date]])</f>
        <v>#VALUE!</v>
      </c>
    </row>
    <row r="293" spans="1:24" hidden="1" x14ac:dyDescent="0.25">
      <c r="A293" s="1" t="s">
        <v>321</v>
      </c>
      <c r="B293" s="15">
        <v>41954</v>
      </c>
      <c r="C293" s="13" t="s">
        <v>322</v>
      </c>
      <c r="D293" s="1" t="s">
        <v>90</v>
      </c>
      <c r="E293" s="1" t="s">
        <v>110</v>
      </c>
      <c r="F293" s="1" t="s">
        <v>80</v>
      </c>
      <c r="G293" s="1" t="s">
        <v>323</v>
      </c>
      <c r="H293" s="1" t="s">
        <v>36</v>
      </c>
      <c r="I293" s="1">
        <v>10801</v>
      </c>
      <c r="J293" s="1" t="s">
        <v>82</v>
      </c>
      <c r="K293" s="1" t="s">
        <v>1044</v>
      </c>
      <c r="L293" s="1" t="s">
        <v>20</v>
      </c>
      <c r="M293" s="1" t="s">
        <v>139</v>
      </c>
      <c r="N293" s="1" t="s">
        <v>1045</v>
      </c>
      <c r="O293" s="3">
        <v>46.35</v>
      </c>
      <c r="P293" s="1">
        <v>5</v>
      </c>
      <c r="Q293" s="1">
        <v>0</v>
      </c>
      <c r="R293" s="2">
        <v>21.78</v>
      </c>
      <c r="S293" s="1" t="s">
        <v>86</v>
      </c>
      <c r="T293" s="1" t="s">
        <v>87</v>
      </c>
      <c r="U293" s="2">
        <v>24.569997999999998</v>
      </c>
      <c r="V293" s="2">
        <v>9.2699996948242092</v>
      </c>
      <c r="W293" s="11">
        <f>(sales[[#This Row],[Profit]]/sales[[#This Row],[Sales]])*100</f>
        <v>46.990291262135926</v>
      </c>
      <c r="X293" s="1">
        <f>YEAR(sales[[#This Row],[order_date]])</f>
        <v>2014</v>
      </c>
    </row>
    <row r="294" spans="1:24" x14ac:dyDescent="0.25">
      <c r="A294" s="1" t="s">
        <v>224</v>
      </c>
      <c r="B294" s="15">
        <v>42686</v>
      </c>
      <c r="C294" s="13">
        <v>42686</v>
      </c>
      <c r="D294" s="1" t="s">
        <v>181</v>
      </c>
      <c r="E294" s="1" t="s">
        <v>79</v>
      </c>
      <c r="F294" s="1" t="s">
        <v>80</v>
      </c>
      <c r="G294" s="1" t="s">
        <v>225</v>
      </c>
      <c r="H294" s="1" t="s">
        <v>26</v>
      </c>
      <c r="I294" s="1">
        <v>92804</v>
      </c>
      <c r="J294" s="1" t="s">
        <v>112</v>
      </c>
      <c r="K294" s="1" t="s">
        <v>1046</v>
      </c>
      <c r="L294" s="1" t="s">
        <v>20</v>
      </c>
      <c r="M294" s="1" t="s">
        <v>94</v>
      </c>
      <c r="N294" s="1" t="s">
        <v>1047</v>
      </c>
      <c r="O294" s="3">
        <v>35.81</v>
      </c>
      <c r="P294" s="1">
        <v>3</v>
      </c>
      <c r="Q294" s="1">
        <v>0.2</v>
      </c>
      <c r="R294" s="2">
        <v>11.19</v>
      </c>
      <c r="S294" s="1" t="s">
        <v>115</v>
      </c>
      <c r="T294" s="1" t="s">
        <v>87</v>
      </c>
      <c r="U294" s="2">
        <v>24.620003000000001</v>
      </c>
      <c r="V294" s="2">
        <v>14.9208339611223</v>
      </c>
      <c r="W294" s="11">
        <f>(sales[[#This Row],[Profit]]/sales[[#This Row],[Sales]])*100</f>
        <v>31.248254677464395</v>
      </c>
      <c r="X294" s="1">
        <f>YEAR(sales[[#This Row],[order_date]])</f>
        <v>2016</v>
      </c>
    </row>
    <row r="295" spans="1:24" hidden="1" x14ac:dyDescent="0.25">
      <c r="A295" s="1" t="s">
        <v>1048</v>
      </c>
      <c r="B295" s="15" t="s">
        <v>655</v>
      </c>
      <c r="C295" s="13" t="s">
        <v>1049</v>
      </c>
      <c r="D295" s="1" t="s">
        <v>90</v>
      </c>
      <c r="E295" s="1" t="s">
        <v>110</v>
      </c>
      <c r="F295" s="1" t="s">
        <v>80</v>
      </c>
      <c r="G295" s="1" t="s">
        <v>1050</v>
      </c>
      <c r="H295" s="1" t="s">
        <v>36</v>
      </c>
      <c r="I295" s="1">
        <v>13440</v>
      </c>
      <c r="J295" s="1" t="s">
        <v>82</v>
      </c>
      <c r="K295" s="1" t="s">
        <v>1051</v>
      </c>
      <c r="L295" s="1" t="s">
        <v>19</v>
      </c>
      <c r="M295" s="1" t="s">
        <v>104</v>
      </c>
      <c r="N295" s="1" t="s">
        <v>1052</v>
      </c>
      <c r="O295" s="3">
        <v>39.08</v>
      </c>
      <c r="P295" s="1">
        <v>4</v>
      </c>
      <c r="Q295" s="1">
        <v>0</v>
      </c>
      <c r="R295" s="2">
        <v>14.46</v>
      </c>
      <c r="S295" s="1" t="s">
        <v>86</v>
      </c>
      <c r="T295" s="1" t="s">
        <v>87</v>
      </c>
      <c r="U295" s="2">
        <v>24.620003000000001</v>
      </c>
      <c r="V295" s="2">
        <v>9.7700004577636701</v>
      </c>
      <c r="W295" s="11">
        <f>(sales[[#This Row],[Profit]]/sales[[#This Row],[Sales]])*100</f>
        <v>37.001023541453435</v>
      </c>
      <c r="X295" s="1" t="e">
        <f>YEAR(sales[[#This Row],[order_date]])</f>
        <v>#VALUE!</v>
      </c>
    </row>
    <row r="296" spans="1:24" hidden="1" x14ac:dyDescent="0.25">
      <c r="A296" s="1" t="s">
        <v>1053</v>
      </c>
      <c r="B296" s="15" t="s">
        <v>331</v>
      </c>
      <c r="C296" s="13" t="s">
        <v>1054</v>
      </c>
      <c r="D296" s="1" t="s">
        <v>90</v>
      </c>
      <c r="E296" s="1" t="s">
        <v>158</v>
      </c>
      <c r="F296" s="1" t="s">
        <v>80</v>
      </c>
      <c r="G296" s="1" t="s">
        <v>152</v>
      </c>
      <c r="H296" s="1" t="s">
        <v>36</v>
      </c>
      <c r="I296" s="1">
        <v>10035</v>
      </c>
      <c r="J296" s="1" t="s">
        <v>82</v>
      </c>
      <c r="K296" s="1" t="s">
        <v>1055</v>
      </c>
      <c r="L296" s="1" t="s">
        <v>21</v>
      </c>
      <c r="M296" s="1" t="s">
        <v>51</v>
      </c>
      <c r="N296" s="1" t="s">
        <v>1056</v>
      </c>
      <c r="O296" s="3">
        <v>33</v>
      </c>
      <c r="P296" s="1">
        <v>6</v>
      </c>
      <c r="Q296" s="1">
        <v>0</v>
      </c>
      <c r="R296" s="2">
        <v>8.25</v>
      </c>
      <c r="S296" s="1" t="s">
        <v>86</v>
      </c>
      <c r="T296" s="1" t="s">
        <v>87</v>
      </c>
      <c r="U296" s="2">
        <v>24.75</v>
      </c>
      <c r="V296" s="2">
        <v>5.5</v>
      </c>
      <c r="W296" s="11">
        <f>(sales[[#This Row],[Profit]]/sales[[#This Row],[Sales]])*100</f>
        <v>25</v>
      </c>
      <c r="X296" s="1" t="e">
        <f>YEAR(sales[[#This Row],[order_date]])</f>
        <v>#VALUE!</v>
      </c>
    </row>
    <row r="297" spans="1:24" hidden="1" x14ac:dyDescent="0.25">
      <c r="A297" s="1" t="s">
        <v>1057</v>
      </c>
      <c r="B297" s="15" t="s">
        <v>1058</v>
      </c>
      <c r="C297" s="13" t="s">
        <v>1059</v>
      </c>
      <c r="D297" s="1" t="s">
        <v>100</v>
      </c>
      <c r="E297" s="1" t="s">
        <v>110</v>
      </c>
      <c r="F297" s="1" t="s">
        <v>80</v>
      </c>
      <c r="G297" s="1" t="s">
        <v>859</v>
      </c>
      <c r="H297" s="1" t="s">
        <v>26</v>
      </c>
      <c r="I297" s="1">
        <v>92627</v>
      </c>
      <c r="J297" s="1" t="s">
        <v>112</v>
      </c>
      <c r="K297" s="1" t="s">
        <v>1060</v>
      </c>
      <c r="L297" s="1" t="s">
        <v>19</v>
      </c>
      <c r="M297" s="1" t="s">
        <v>104</v>
      </c>
      <c r="N297" s="1" t="s">
        <v>1061</v>
      </c>
      <c r="O297" s="3">
        <v>37.74</v>
      </c>
      <c r="P297" s="1">
        <v>3</v>
      </c>
      <c r="Q297" s="1">
        <v>0</v>
      </c>
      <c r="R297" s="2">
        <v>12.83</v>
      </c>
      <c r="S297" s="1" t="s">
        <v>115</v>
      </c>
      <c r="T297" s="1" t="s">
        <v>87</v>
      </c>
      <c r="U297" s="2">
        <v>24.910001999999999</v>
      </c>
      <c r="V297" s="2">
        <v>12.5800005594889</v>
      </c>
      <c r="W297" s="11">
        <f>(sales[[#This Row],[Profit]]/sales[[#This Row],[Sales]])*100</f>
        <v>33.995760466348699</v>
      </c>
      <c r="X297" s="1" t="e">
        <f>YEAR(sales[[#This Row],[order_date]])</f>
        <v>#VALUE!</v>
      </c>
    </row>
    <row r="298" spans="1:24" hidden="1" x14ac:dyDescent="0.25">
      <c r="A298" s="1" t="s">
        <v>910</v>
      </c>
      <c r="B298" s="15" t="s">
        <v>911</v>
      </c>
      <c r="C298" s="13">
        <v>42160</v>
      </c>
      <c r="D298" s="1" t="s">
        <v>90</v>
      </c>
      <c r="E298" s="1" t="s">
        <v>158</v>
      </c>
      <c r="F298" s="1" t="s">
        <v>80</v>
      </c>
      <c r="G298" s="1" t="s">
        <v>137</v>
      </c>
      <c r="H298" s="1" t="s">
        <v>26</v>
      </c>
      <c r="I298" s="1">
        <v>94110</v>
      </c>
      <c r="J298" s="1" t="s">
        <v>112</v>
      </c>
      <c r="K298" s="1" t="s">
        <v>1062</v>
      </c>
      <c r="L298" s="1" t="s">
        <v>20</v>
      </c>
      <c r="M298" s="1" t="s">
        <v>84</v>
      </c>
      <c r="N298" s="1" t="s">
        <v>1063</v>
      </c>
      <c r="O298" s="3">
        <v>34.65</v>
      </c>
      <c r="P298" s="1">
        <v>3</v>
      </c>
      <c r="Q298" s="1">
        <v>0</v>
      </c>
      <c r="R298" s="2">
        <v>9.6999999999999993</v>
      </c>
      <c r="S298" s="1" t="s">
        <v>115</v>
      </c>
      <c r="T298" s="1" t="s">
        <v>87</v>
      </c>
      <c r="U298" s="2">
        <v>24.95</v>
      </c>
      <c r="V298" s="2">
        <v>11.550000508626299</v>
      </c>
      <c r="W298" s="11">
        <f>(sales[[#This Row],[Profit]]/sales[[#This Row],[Sales]])*100</f>
        <v>27.994227994227995</v>
      </c>
      <c r="X298" s="1" t="e">
        <f>YEAR(sales[[#This Row],[order_date]])</f>
        <v>#VALUE!</v>
      </c>
    </row>
    <row r="299" spans="1:24" hidden="1" x14ac:dyDescent="0.25">
      <c r="A299" s="1" t="s">
        <v>1064</v>
      </c>
      <c r="B299" s="15">
        <v>42928</v>
      </c>
      <c r="C299" s="13" t="s">
        <v>829</v>
      </c>
      <c r="D299" s="1" t="s">
        <v>90</v>
      </c>
      <c r="E299" s="1" t="s">
        <v>110</v>
      </c>
      <c r="F299" s="1" t="s">
        <v>80</v>
      </c>
      <c r="G299" s="1" t="s">
        <v>137</v>
      </c>
      <c r="H299" s="1" t="s">
        <v>26</v>
      </c>
      <c r="I299" s="1">
        <v>94122</v>
      </c>
      <c r="J299" s="1" t="s">
        <v>112</v>
      </c>
      <c r="K299" s="1" t="s">
        <v>1065</v>
      </c>
      <c r="L299" s="1" t="s">
        <v>20</v>
      </c>
      <c r="M299" s="1" t="s">
        <v>139</v>
      </c>
      <c r="N299" s="1" t="s">
        <v>1066</v>
      </c>
      <c r="O299" s="3">
        <v>50.04</v>
      </c>
      <c r="P299" s="1">
        <v>6</v>
      </c>
      <c r="Q299" s="1">
        <v>0</v>
      </c>
      <c r="R299" s="2">
        <v>25.02</v>
      </c>
      <c r="S299" s="1" t="s">
        <v>115</v>
      </c>
      <c r="T299" s="1" t="s">
        <v>87</v>
      </c>
      <c r="U299" s="2">
        <v>25.02</v>
      </c>
      <c r="V299" s="2">
        <v>8.3400001525878906</v>
      </c>
      <c r="W299" s="11">
        <f>(sales[[#This Row],[Profit]]/sales[[#This Row],[Sales]])*100</f>
        <v>50</v>
      </c>
      <c r="X299" s="1">
        <f>YEAR(sales[[#This Row],[order_date]])</f>
        <v>2017</v>
      </c>
    </row>
    <row r="300" spans="1:24" hidden="1" x14ac:dyDescent="0.25">
      <c r="A300" s="1" t="s">
        <v>547</v>
      </c>
      <c r="B300" s="15" t="s">
        <v>548</v>
      </c>
      <c r="C300" s="13">
        <v>42744</v>
      </c>
      <c r="D300" s="1" t="s">
        <v>78</v>
      </c>
      <c r="E300" s="1" t="s">
        <v>158</v>
      </c>
      <c r="F300" s="1" t="s">
        <v>80</v>
      </c>
      <c r="G300" s="1" t="s">
        <v>384</v>
      </c>
      <c r="H300" s="1" t="s">
        <v>30</v>
      </c>
      <c r="I300" s="1">
        <v>62301</v>
      </c>
      <c r="J300" s="1" t="s">
        <v>102</v>
      </c>
      <c r="K300" s="1" t="s">
        <v>1067</v>
      </c>
      <c r="L300" s="1" t="s">
        <v>20</v>
      </c>
      <c r="M300" s="1" t="s">
        <v>47</v>
      </c>
      <c r="N300" s="1" t="s">
        <v>1068</v>
      </c>
      <c r="O300" s="3">
        <v>27.44</v>
      </c>
      <c r="P300" s="1">
        <v>2</v>
      </c>
      <c r="Q300" s="1">
        <v>0.2</v>
      </c>
      <c r="R300" s="2">
        <v>2.4</v>
      </c>
      <c r="S300" s="1" t="s">
        <v>106</v>
      </c>
      <c r="T300" s="1" t="s">
        <v>87</v>
      </c>
      <c r="U300" s="2">
        <v>25.04</v>
      </c>
      <c r="V300" s="2">
        <v>17.150000397674699</v>
      </c>
      <c r="W300" s="11">
        <f>(sales[[#This Row],[Profit]]/sales[[#This Row],[Sales]])*100</f>
        <v>8.7463556851311957</v>
      </c>
      <c r="X300" s="1" t="e">
        <f>YEAR(sales[[#This Row],[order_date]])</f>
        <v>#VALUE!</v>
      </c>
    </row>
    <row r="301" spans="1:24" x14ac:dyDescent="0.25">
      <c r="A301" s="1" t="s">
        <v>776</v>
      </c>
      <c r="B301" s="15">
        <v>42412</v>
      </c>
      <c r="C301" s="13">
        <v>42594</v>
      </c>
      <c r="D301" s="1" t="s">
        <v>90</v>
      </c>
      <c r="E301" s="1" t="s">
        <v>79</v>
      </c>
      <c r="F301" s="1" t="s">
        <v>80</v>
      </c>
      <c r="G301" s="1" t="s">
        <v>137</v>
      </c>
      <c r="H301" s="1" t="s">
        <v>26</v>
      </c>
      <c r="I301" s="1">
        <v>94122</v>
      </c>
      <c r="J301" s="1" t="s">
        <v>112</v>
      </c>
      <c r="K301" s="1" t="s">
        <v>1069</v>
      </c>
      <c r="L301" s="1" t="s">
        <v>20</v>
      </c>
      <c r="M301" s="1" t="s">
        <v>47</v>
      </c>
      <c r="N301" s="1" t="s">
        <v>1070</v>
      </c>
      <c r="O301" s="3">
        <v>33.869999999999997</v>
      </c>
      <c r="P301" s="1">
        <v>3</v>
      </c>
      <c r="Q301" s="1">
        <v>0</v>
      </c>
      <c r="R301" s="2">
        <v>8.81</v>
      </c>
      <c r="S301" s="1" t="s">
        <v>115</v>
      </c>
      <c r="T301" s="1" t="s">
        <v>87</v>
      </c>
      <c r="U301" s="2">
        <v>25.059998</v>
      </c>
      <c r="V301" s="2">
        <v>11.289999643961499</v>
      </c>
      <c r="W301" s="11">
        <f>(sales[[#This Row],[Profit]]/sales[[#This Row],[Sales]])*100</f>
        <v>26.011219368172426</v>
      </c>
      <c r="X301" s="1">
        <f>YEAR(sales[[#This Row],[order_date]])</f>
        <v>2016</v>
      </c>
    </row>
    <row r="302" spans="1:24" hidden="1" x14ac:dyDescent="0.25">
      <c r="A302" s="1" t="s">
        <v>1071</v>
      </c>
      <c r="B302" s="15" t="s">
        <v>1072</v>
      </c>
      <c r="C302" s="13" t="s">
        <v>1073</v>
      </c>
      <c r="D302" s="1" t="s">
        <v>78</v>
      </c>
      <c r="E302" s="1" t="s">
        <v>79</v>
      </c>
      <c r="F302" s="1" t="s">
        <v>80</v>
      </c>
      <c r="G302" s="1" t="s">
        <v>176</v>
      </c>
      <c r="H302" s="1" t="s">
        <v>45</v>
      </c>
      <c r="I302" s="1">
        <v>98103</v>
      </c>
      <c r="J302" s="1" t="s">
        <v>112</v>
      </c>
      <c r="K302" s="1" t="s">
        <v>1074</v>
      </c>
      <c r="L302" s="1" t="s">
        <v>20</v>
      </c>
      <c r="M302" s="1" t="s">
        <v>47</v>
      </c>
      <c r="N302" s="1" t="s">
        <v>1075</v>
      </c>
      <c r="O302" s="3">
        <v>33.29</v>
      </c>
      <c r="P302" s="1">
        <v>1</v>
      </c>
      <c r="Q302" s="1">
        <v>0</v>
      </c>
      <c r="R302" s="2">
        <v>7.99</v>
      </c>
      <c r="S302" s="1" t="s">
        <v>115</v>
      </c>
      <c r="T302" s="1" t="s">
        <v>87</v>
      </c>
      <c r="U302" s="2">
        <v>25.300001000000002</v>
      </c>
      <c r="V302" s="2">
        <v>33.290000915527301</v>
      </c>
      <c r="W302" s="11">
        <f>(sales[[#This Row],[Profit]]/sales[[#This Row],[Sales]])*100</f>
        <v>24.001201562030641</v>
      </c>
      <c r="X302" s="1" t="e">
        <f>YEAR(sales[[#This Row],[order_date]])</f>
        <v>#VALUE!</v>
      </c>
    </row>
    <row r="303" spans="1:24" hidden="1" x14ac:dyDescent="0.25">
      <c r="A303" s="1" t="s">
        <v>1076</v>
      </c>
      <c r="B303" s="15" t="s">
        <v>591</v>
      </c>
      <c r="C303" s="13">
        <v>42064</v>
      </c>
      <c r="D303" s="1" t="s">
        <v>100</v>
      </c>
      <c r="E303" s="1" t="s">
        <v>79</v>
      </c>
      <c r="F303" s="1" t="s">
        <v>80</v>
      </c>
      <c r="G303" s="1" t="s">
        <v>1077</v>
      </c>
      <c r="H303" s="1" t="s">
        <v>1078</v>
      </c>
      <c r="I303" s="1">
        <v>87105</v>
      </c>
      <c r="J303" s="1" t="s">
        <v>112</v>
      </c>
      <c r="K303" s="1" t="s">
        <v>1074</v>
      </c>
      <c r="L303" s="1" t="s">
        <v>20</v>
      </c>
      <c r="M303" s="1" t="s">
        <v>47</v>
      </c>
      <c r="N303" s="1" t="s">
        <v>1075</v>
      </c>
      <c r="O303" s="3">
        <v>33.29</v>
      </c>
      <c r="P303" s="1">
        <v>1</v>
      </c>
      <c r="Q303" s="1">
        <v>0</v>
      </c>
      <c r="R303" s="2">
        <v>7.99</v>
      </c>
      <c r="S303" s="1" t="s">
        <v>115</v>
      </c>
      <c r="T303" s="1" t="s">
        <v>87</v>
      </c>
      <c r="U303" s="2">
        <v>25.300001000000002</v>
      </c>
      <c r="V303" s="2">
        <v>33.290000915527301</v>
      </c>
      <c r="W303" s="11">
        <f>(sales[[#This Row],[Profit]]/sales[[#This Row],[Sales]])*100</f>
        <v>24.001201562030641</v>
      </c>
      <c r="X303" s="1" t="e">
        <f>YEAR(sales[[#This Row],[order_date]])</f>
        <v>#VALUE!</v>
      </c>
    </row>
    <row r="304" spans="1:24" hidden="1" x14ac:dyDescent="0.25">
      <c r="A304" s="1" t="s">
        <v>624</v>
      </c>
      <c r="B304" s="15">
        <v>42675</v>
      </c>
      <c r="C304" s="13" t="s">
        <v>625</v>
      </c>
      <c r="D304" s="1" t="s">
        <v>100</v>
      </c>
      <c r="E304" s="1" t="s">
        <v>110</v>
      </c>
      <c r="F304" s="1" t="s">
        <v>80</v>
      </c>
      <c r="G304" s="1" t="s">
        <v>389</v>
      </c>
      <c r="H304" s="1" t="s">
        <v>38</v>
      </c>
      <c r="I304" s="1">
        <v>45503</v>
      </c>
      <c r="J304" s="1" t="s">
        <v>82</v>
      </c>
      <c r="K304" s="1" t="s">
        <v>1079</v>
      </c>
      <c r="L304" s="1" t="s">
        <v>21</v>
      </c>
      <c r="M304" s="1" t="s">
        <v>51</v>
      </c>
      <c r="N304" s="1" t="s">
        <v>1080</v>
      </c>
      <c r="O304" s="3">
        <v>15.59</v>
      </c>
      <c r="P304" s="1">
        <v>2</v>
      </c>
      <c r="Q304" s="1">
        <v>0.4</v>
      </c>
      <c r="R304" s="2">
        <v>-9.8699999999999992</v>
      </c>
      <c r="S304" s="1" t="s">
        <v>86</v>
      </c>
      <c r="T304" s="1" t="s">
        <v>87</v>
      </c>
      <c r="U304" s="2">
        <v>25.46</v>
      </c>
      <c r="V304" s="2">
        <v>12.9916669228838</v>
      </c>
      <c r="W304" s="11">
        <f>(sales[[#This Row],[Profit]]/sales[[#This Row],[Sales]])*100</f>
        <v>-63.309813983322641</v>
      </c>
      <c r="X304" s="1">
        <f>YEAR(sales[[#This Row],[order_date]])</f>
        <v>2016</v>
      </c>
    </row>
    <row r="305" spans="1:24" hidden="1" x14ac:dyDescent="0.25">
      <c r="A305" s="1" t="s">
        <v>1081</v>
      </c>
      <c r="B305" s="15" t="s">
        <v>572</v>
      </c>
      <c r="C305" s="13" t="s">
        <v>1082</v>
      </c>
      <c r="D305" s="1" t="s">
        <v>78</v>
      </c>
      <c r="E305" s="1" t="s">
        <v>158</v>
      </c>
      <c r="F305" s="1" t="s">
        <v>80</v>
      </c>
      <c r="G305" s="1" t="s">
        <v>137</v>
      </c>
      <c r="H305" s="1" t="s">
        <v>26</v>
      </c>
      <c r="I305" s="1">
        <v>94109</v>
      </c>
      <c r="J305" s="1" t="s">
        <v>112</v>
      </c>
      <c r="K305" s="1" t="s">
        <v>1083</v>
      </c>
      <c r="L305" s="1" t="s">
        <v>20</v>
      </c>
      <c r="M305" s="1" t="s">
        <v>139</v>
      </c>
      <c r="N305" s="1" t="s">
        <v>1084</v>
      </c>
      <c r="O305" s="3">
        <v>50.96</v>
      </c>
      <c r="P305" s="1">
        <v>7</v>
      </c>
      <c r="Q305" s="1">
        <v>0</v>
      </c>
      <c r="R305" s="2">
        <v>25.48</v>
      </c>
      <c r="S305" s="1" t="s">
        <v>115</v>
      </c>
      <c r="T305" s="1" t="s">
        <v>87</v>
      </c>
      <c r="U305" s="2">
        <v>25.48</v>
      </c>
      <c r="V305" s="2">
        <v>7.2799998692103696</v>
      </c>
      <c r="W305" s="11">
        <f>(sales[[#This Row],[Profit]]/sales[[#This Row],[Sales]])*100</f>
        <v>50</v>
      </c>
      <c r="X305" s="1" t="e">
        <f>YEAR(sales[[#This Row],[order_date]])</f>
        <v>#VALUE!</v>
      </c>
    </row>
    <row r="306" spans="1:24" hidden="1" x14ac:dyDescent="0.25">
      <c r="A306" s="1" t="s">
        <v>349</v>
      </c>
      <c r="B306" s="15" t="s">
        <v>350</v>
      </c>
      <c r="C306" s="13" t="s">
        <v>351</v>
      </c>
      <c r="D306" s="1" t="s">
        <v>78</v>
      </c>
      <c r="E306" s="1" t="s">
        <v>158</v>
      </c>
      <c r="F306" s="1" t="s">
        <v>80</v>
      </c>
      <c r="G306" s="1" t="s">
        <v>352</v>
      </c>
      <c r="H306" s="1" t="s">
        <v>30</v>
      </c>
      <c r="I306" s="1">
        <v>60076</v>
      </c>
      <c r="J306" s="1" t="s">
        <v>102</v>
      </c>
      <c r="K306" s="1" t="s">
        <v>1085</v>
      </c>
      <c r="L306" s="1" t="s">
        <v>20</v>
      </c>
      <c r="M306" s="1" t="s">
        <v>94</v>
      </c>
      <c r="N306" s="1" t="s">
        <v>1086</v>
      </c>
      <c r="O306" s="3">
        <v>9.36</v>
      </c>
      <c r="P306" s="1">
        <v>4</v>
      </c>
      <c r="Q306" s="1">
        <v>0.8</v>
      </c>
      <c r="R306" s="2">
        <v>-16.38</v>
      </c>
      <c r="S306" s="1" t="s">
        <v>106</v>
      </c>
      <c r="T306" s="1" t="s">
        <v>87</v>
      </c>
      <c r="U306" s="2">
        <v>25.739998</v>
      </c>
      <c r="V306" s="2">
        <v>11.700000268220901</v>
      </c>
      <c r="W306" s="11">
        <f>(sales[[#This Row],[Profit]]/sales[[#This Row],[Sales]])*100</f>
        <v>-175</v>
      </c>
      <c r="X306" s="1" t="e">
        <f>YEAR(sales[[#This Row],[order_date]])</f>
        <v>#VALUE!</v>
      </c>
    </row>
    <row r="307" spans="1:24" hidden="1" x14ac:dyDescent="0.25">
      <c r="A307" s="1" t="s">
        <v>75</v>
      </c>
      <c r="B307" s="15" t="s">
        <v>76</v>
      </c>
      <c r="C307" s="13" t="s">
        <v>77</v>
      </c>
      <c r="D307" s="1" t="s">
        <v>78</v>
      </c>
      <c r="E307" s="1" t="s">
        <v>79</v>
      </c>
      <c r="F307" s="1" t="s">
        <v>80</v>
      </c>
      <c r="G307" s="1" t="s">
        <v>81</v>
      </c>
      <c r="H307" s="1" t="s">
        <v>36</v>
      </c>
      <c r="I307" s="1">
        <v>12180</v>
      </c>
      <c r="J307" s="1" t="s">
        <v>82</v>
      </c>
      <c r="K307" s="1" t="s">
        <v>1087</v>
      </c>
      <c r="L307" s="1" t="s">
        <v>21</v>
      </c>
      <c r="M307" s="1" t="s">
        <v>507</v>
      </c>
      <c r="N307" s="1" t="s">
        <v>1088</v>
      </c>
      <c r="O307" s="3">
        <v>30</v>
      </c>
      <c r="P307" s="1">
        <v>2</v>
      </c>
      <c r="Q307" s="1">
        <v>0</v>
      </c>
      <c r="R307" s="2">
        <v>3.3</v>
      </c>
      <c r="S307" s="1" t="s">
        <v>86</v>
      </c>
      <c r="T307" s="1" t="s">
        <v>87</v>
      </c>
      <c r="U307" s="2">
        <v>26.7</v>
      </c>
      <c r="V307" s="2">
        <v>15</v>
      </c>
      <c r="W307" s="11">
        <f>(sales[[#This Row],[Profit]]/sales[[#This Row],[Sales]])*100</f>
        <v>11</v>
      </c>
      <c r="X307" s="1" t="e">
        <f>YEAR(sales[[#This Row],[order_date]])</f>
        <v>#VALUE!</v>
      </c>
    </row>
    <row r="308" spans="1:24" x14ac:dyDescent="0.25">
      <c r="A308" s="1" t="s">
        <v>1089</v>
      </c>
      <c r="B308" s="15">
        <v>41681</v>
      </c>
      <c r="C308" s="13">
        <v>41831</v>
      </c>
      <c r="D308" s="1" t="s">
        <v>100</v>
      </c>
      <c r="E308" s="1" t="s">
        <v>158</v>
      </c>
      <c r="F308" s="1" t="s">
        <v>80</v>
      </c>
      <c r="G308" s="1" t="s">
        <v>176</v>
      </c>
      <c r="H308" s="1" t="s">
        <v>45</v>
      </c>
      <c r="I308" s="1">
        <v>98115</v>
      </c>
      <c r="J308" s="1" t="s">
        <v>112</v>
      </c>
      <c r="K308" s="1" t="s">
        <v>1090</v>
      </c>
      <c r="L308" s="1" t="s">
        <v>21</v>
      </c>
      <c r="M308" s="1" t="s">
        <v>507</v>
      </c>
      <c r="N308" s="1" t="s">
        <v>1091</v>
      </c>
      <c r="O308" s="3">
        <v>41.94</v>
      </c>
      <c r="P308" s="1">
        <v>2</v>
      </c>
      <c r="Q308" s="1">
        <v>0</v>
      </c>
      <c r="R308" s="2">
        <v>15.1</v>
      </c>
      <c r="S308" s="1" t="s">
        <v>115</v>
      </c>
      <c r="T308" s="1" t="s">
        <v>87</v>
      </c>
      <c r="U308" s="2">
        <v>26.839998000000001</v>
      </c>
      <c r="V308" s="2">
        <v>20.9699993133544</v>
      </c>
      <c r="W308" s="11">
        <f>(sales[[#This Row],[Profit]]/sales[[#This Row],[Sales]])*100</f>
        <v>36.003814973772059</v>
      </c>
      <c r="X308" s="1">
        <f>YEAR(sales[[#This Row],[order_date]])</f>
        <v>2014</v>
      </c>
    </row>
    <row r="309" spans="1:24" hidden="1" x14ac:dyDescent="0.25">
      <c r="A309" s="1" t="s">
        <v>269</v>
      </c>
      <c r="B309" s="15" t="s">
        <v>270</v>
      </c>
      <c r="C309" s="13">
        <v>42466</v>
      </c>
      <c r="D309" s="1" t="s">
        <v>90</v>
      </c>
      <c r="E309" s="1" t="s">
        <v>158</v>
      </c>
      <c r="F309" s="1" t="s">
        <v>80</v>
      </c>
      <c r="G309" s="1" t="s">
        <v>271</v>
      </c>
      <c r="H309" s="1" t="s">
        <v>27</v>
      </c>
      <c r="I309" s="1">
        <v>80134</v>
      </c>
      <c r="J309" s="1" t="s">
        <v>112</v>
      </c>
      <c r="K309" s="1" t="s">
        <v>1092</v>
      </c>
      <c r="L309" s="1" t="s">
        <v>20</v>
      </c>
      <c r="M309" s="1" t="s">
        <v>94</v>
      </c>
      <c r="N309" s="1" t="s">
        <v>1093</v>
      </c>
      <c r="O309" s="3">
        <v>14.95</v>
      </c>
      <c r="P309" s="1">
        <v>2</v>
      </c>
      <c r="Q309" s="1">
        <v>0.7</v>
      </c>
      <c r="R309" s="2">
        <v>-11.96</v>
      </c>
      <c r="S309" s="1" t="s">
        <v>115</v>
      </c>
      <c r="T309" s="1" t="s">
        <v>87</v>
      </c>
      <c r="U309" s="2">
        <v>26.91</v>
      </c>
      <c r="V309" s="2">
        <v>24.9166653586759</v>
      </c>
      <c r="W309" s="11">
        <f>(sales[[#This Row],[Profit]]/sales[[#This Row],[Sales]])*100</f>
        <v>-80</v>
      </c>
      <c r="X309" s="1" t="e">
        <f>YEAR(sales[[#This Row],[order_date]])</f>
        <v>#VALUE!</v>
      </c>
    </row>
    <row r="310" spans="1:24" hidden="1" x14ac:dyDescent="0.25">
      <c r="A310" s="1" t="s">
        <v>715</v>
      </c>
      <c r="B310" s="15" t="s">
        <v>716</v>
      </c>
      <c r="C310" s="13" t="s">
        <v>717</v>
      </c>
      <c r="D310" s="1" t="s">
        <v>78</v>
      </c>
      <c r="E310" s="1" t="s">
        <v>79</v>
      </c>
      <c r="F310" s="1" t="s">
        <v>80</v>
      </c>
      <c r="G310" s="1" t="s">
        <v>718</v>
      </c>
      <c r="H310" s="1" t="s">
        <v>26</v>
      </c>
      <c r="I310" s="1">
        <v>94601</v>
      </c>
      <c r="J310" s="1" t="s">
        <v>112</v>
      </c>
      <c r="K310" s="1" t="s">
        <v>995</v>
      </c>
      <c r="L310" s="1" t="s">
        <v>20</v>
      </c>
      <c r="M310" s="1" t="s">
        <v>199</v>
      </c>
      <c r="N310" s="1" t="s">
        <v>996</v>
      </c>
      <c r="O310" s="3">
        <v>51.75</v>
      </c>
      <c r="P310" s="1">
        <v>5</v>
      </c>
      <c r="Q310" s="1">
        <v>0</v>
      </c>
      <c r="R310" s="2">
        <v>24.84</v>
      </c>
      <c r="S310" s="1" t="s">
        <v>115</v>
      </c>
      <c r="T310" s="1" t="s">
        <v>87</v>
      </c>
      <c r="U310" s="2">
        <v>26.91</v>
      </c>
      <c r="V310" s="2">
        <v>10.35</v>
      </c>
      <c r="W310" s="11">
        <f>(sales[[#This Row],[Profit]]/sales[[#This Row],[Sales]])*100</f>
        <v>48</v>
      </c>
      <c r="X310" s="1" t="e">
        <f>YEAR(sales[[#This Row],[order_date]])</f>
        <v>#VALUE!</v>
      </c>
    </row>
    <row r="311" spans="1:24" hidden="1" x14ac:dyDescent="0.25">
      <c r="A311" s="1" t="s">
        <v>162</v>
      </c>
      <c r="B311" s="15" t="s">
        <v>163</v>
      </c>
      <c r="C311" s="13" t="s">
        <v>164</v>
      </c>
      <c r="D311" s="1" t="s">
        <v>90</v>
      </c>
      <c r="E311" s="1" t="s">
        <v>158</v>
      </c>
      <c r="F311" s="1" t="s">
        <v>80</v>
      </c>
      <c r="G311" s="1" t="s">
        <v>165</v>
      </c>
      <c r="H311" s="1" t="s">
        <v>32</v>
      </c>
      <c r="I311" s="1">
        <v>21044</v>
      </c>
      <c r="J311" s="1" t="s">
        <v>82</v>
      </c>
      <c r="K311" s="1" t="s">
        <v>1094</v>
      </c>
      <c r="L311" s="1" t="s">
        <v>20</v>
      </c>
      <c r="M311" s="1" t="s">
        <v>139</v>
      </c>
      <c r="N311" s="1" t="s">
        <v>1095</v>
      </c>
      <c r="O311" s="3">
        <v>51.84</v>
      </c>
      <c r="P311" s="1">
        <v>8</v>
      </c>
      <c r="Q311" s="1">
        <v>0</v>
      </c>
      <c r="R311" s="2">
        <v>24.88</v>
      </c>
      <c r="S311" s="1" t="s">
        <v>86</v>
      </c>
      <c r="T311" s="1" t="s">
        <v>87</v>
      </c>
      <c r="U311" s="2">
        <v>26.960000999999998</v>
      </c>
      <c r="V311" s="2">
        <v>6.4800000190734801</v>
      </c>
      <c r="W311" s="11">
        <f>(sales[[#This Row],[Profit]]/sales[[#This Row],[Sales]])*100</f>
        <v>47.993827160493822</v>
      </c>
      <c r="X311" s="1" t="e">
        <f>YEAR(sales[[#This Row],[order_date]])</f>
        <v>#VALUE!</v>
      </c>
    </row>
    <row r="312" spans="1:24" hidden="1" x14ac:dyDescent="0.25">
      <c r="A312" s="1" t="s">
        <v>162</v>
      </c>
      <c r="B312" s="15" t="s">
        <v>163</v>
      </c>
      <c r="C312" s="13" t="s">
        <v>164</v>
      </c>
      <c r="D312" s="1" t="s">
        <v>90</v>
      </c>
      <c r="E312" s="1" t="s">
        <v>158</v>
      </c>
      <c r="F312" s="1" t="s">
        <v>80</v>
      </c>
      <c r="G312" s="1" t="s">
        <v>165</v>
      </c>
      <c r="H312" s="1" t="s">
        <v>32</v>
      </c>
      <c r="I312" s="1">
        <v>21044</v>
      </c>
      <c r="J312" s="1" t="s">
        <v>82</v>
      </c>
      <c r="K312" s="1" t="s">
        <v>1096</v>
      </c>
      <c r="L312" s="1" t="s">
        <v>20</v>
      </c>
      <c r="M312" s="1" t="s">
        <v>132</v>
      </c>
      <c r="N312" s="1" t="s">
        <v>1097</v>
      </c>
      <c r="O312" s="3">
        <v>37.68</v>
      </c>
      <c r="P312" s="1">
        <v>2</v>
      </c>
      <c r="Q312" s="1">
        <v>0</v>
      </c>
      <c r="R312" s="2">
        <v>10.55</v>
      </c>
      <c r="S312" s="1" t="s">
        <v>86</v>
      </c>
      <c r="T312" s="1" t="s">
        <v>87</v>
      </c>
      <c r="U312" s="2">
        <v>27.130001</v>
      </c>
      <c r="V312" s="2">
        <v>18.840000152587798</v>
      </c>
      <c r="W312" s="11">
        <f>(sales[[#This Row],[Profit]]/sales[[#This Row],[Sales]])*100</f>
        <v>27.998938428874737</v>
      </c>
      <c r="X312" s="1" t="e">
        <f>YEAR(sales[[#This Row],[order_date]])</f>
        <v>#VALUE!</v>
      </c>
    </row>
    <row r="313" spans="1:24" hidden="1" x14ac:dyDescent="0.25">
      <c r="A313" s="1" t="s">
        <v>184</v>
      </c>
      <c r="B313" s="15" t="s">
        <v>185</v>
      </c>
      <c r="C313" s="13" t="s">
        <v>185</v>
      </c>
      <c r="D313" s="1" t="s">
        <v>181</v>
      </c>
      <c r="E313" s="1" t="s">
        <v>158</v>
      </c>
      <c r="F313" s="1" t="s">
        <v>80</v>
      </c>
      <c r="G313" s="1" t="s">
        <v>186</v>
      </c>
      <c r="H313" s="1" t="s">
        <v>187</v>
      </c>
      <c r="I313" s="1">
        <v>53209</v>
      </c>
      <c r="J313" s="1" t="s">
        <v>102</v>
      </c>
      <c r="K313" s="1" t="s">
        <v>1098</v>
      </c>
      <c r="L313" s="1" t="s">
        <v>20</v>
      </c>
      <c r="M313" s="1" t="s">
        <v>47</v>
      </c>
      <c r="N313" s="1" t="s">
        <v>1099</v>
      </c>
      <c r="O313" s="3">
        <v>37.76</v>
      </c>
      <c r="P313" s="1">
        <v>1</v>
      </c>
      <c r="Q313" s="1">
        <v>0</v>
      </c>
      <c r="R313" s="2">
        <v>10.57</v>
      </c>
      <c r="S313" s="1" t="s">
        <v>106</v>
      </c>
      <c r="T313" s="1" t="s">
        <v>87</v>
      </c>
      <c r="U313" s="2">
        <v>27.189999</v>
      </c>
      <c r="V313" s="2">
        <v>37.759998321533203</v>
      </c>
      <c r="W313" s="11">
        <f>(sales[[#This Row],[Profit]]/sales[[#This Row],[Sales]])*100</f>
        <v>27.992584745762716</v>
      </c>
      <c r="X313" s="1" t="e">
        <f>YEAR(sales[[#This Row],[order_date]])</f>
        <v>#VALUE!</v>
      </c>
    </row>
    <row r="314" spans="1:24" hidden="1" x14ac:dyDescent="0.25">
      <c r="A314" s="1" t="s">
        <v>343</v>
      </c>
      <c r="B314" s="15" t="s">
        <v>344</v>
      </c>
      <c r="C314" s="13" t="s">
        <v>345</v>
      </c>
      <c r="D314" s="1" t="s">
        <v>78</v>
      </c>
      <c r="E314" s="1" t="s">
        <v>79</v>
      </c>
      <c r="F314" s="1" t="s">
        <v>80</v>
      </c>
      <c r="G314" s="1" t="s">
        <v>346</v>
      </c>
      <c r="H314" s="1" t="s">
        <v>26</v>
      </c>
      <c r="I314" s="1">
        <v>92105</v>
      </c>
      <c r="J314" s="1" t="s">
        <v>112</v>
      </c>
      <c r="K314" s="1" t="s">
        <v>1100</v>
      </c>
      <c r="L314" s="1" t="s">
        <v>19</v>
      </c>
      <c r="M314" s="1" t="s">
        <v>104</v>
      </c>
      <c r="N314" s="1" t="s">
        <v>1101</v>
      </c>
      <c r="O314" s="3">
        <v>43.02</v>
      </c>
      <c r="P314" s="1">
        <v>3</v>
      </c>
      <c r="Q314" s="1">
        <v>0</v>
      </c>
      <c r="R314" s="2">
        <v>15.49</v>
      </c>
      <c r="S314" s="1" t="s">
        <v>115</v>
      </c>
      <c r="T314" s="1" t="s">
        <v>87</v>
      </c>
      <c r="U314" s="2">
        <v>27.53</v>
      </c>
      <c r="V314" s="2">
        <v>14.3400001525878</v>
      </c>
      <c r="W314" s="11">
        <f>(sales[[#This Row],[Profit]]/sales[[#This Row],[Sales]])*100</f>
        <v>36.006508600650861</v>
      </c>
      <c r="X314" s="1" t="e">
        <f>YEAR(sales[[#This Row],[order_date]])</f>
        <v>#VALUE!</v>
      </c>
    </row>
    <row r="315" spans="1:24" hidden="1" x14ac:dyDescent="0.25">
      <c r="A315" s="1" t="s">
        <v>897</v>
      </c>
      <c r="B315" s="15" t="s">
        <v>898</v>
      </c>
      <c r="C315" s="13" t="s">
        <v>899</v>
      </c>
      <c r="D315" s="1" t="s">
        <v>90</v>
      </c>
      <c r="E315" s="1" t="s">
        <v>79</v>
      </c>
      <c r="F315" s="1" t="s">
        <v>80</v>
      </c>
      <c r="G315" s="1" t="s">
        <v>900</v>
      </c>
      <c r="H315" s="1" t="s">
        <v>43</v>
      </c>
      <c r="I315" s="1">
        <v>78207</v>
      </c>
      <c r="J315" s="1" t="s">
        <v>102</v>
      </c>
      <c r="K315" s="1" t="s">
        <v>1102</v>
      </c>
      <c r="L315" s="1" t="s">
        <v>19</v>
      </c>
      <c r="M315" s="1" t="s">
        <v>104</v>
      </c>
      <c r="N315" s="1" t="s">
        <v>1103</v>
      </c>
      <c r="O315" s="3">
        <v>17.5</v>
      </c>
      <c r="P315" s="1">
        <v>3</v>
      </c>
      <c r="Q315" s="1">
        <v>0.6</v>
      </c>
      <c r="R315" s="2">
        <v>-10.06</v>
      </c>
      <c r="S315" s="1" t="s">
        <v>106</v>
      </c>
      <c r="T315" s="1" t="s">
        <v>87</v>
      </c>
      <c r="U315" s="2">
        <v>27.560001</v>
      </c>
      <c r="V315" s="2">
        <v>14.5833342025677</v>
      </c>
      <c r="W315" s="11">
        <f>(sales[[#This Row],[Profit]]/sales[[#This Row],[Sales]])*100</f>
        <v>-57.485714285714288</v>
      </c>
      <c r="X315" s="1" t="e">
        <f>YEAR(sales[[#This Row],[order_date]])</f>
        <v>#VALUE!</v>
      </c>
    </row>
    <row r="316" spans="1:24" hidden="1" x14ac:dyDescent="0.25">
      <c r="A316" s="1" t="s">
        <v>642</v>
      </c>
      <c r="B316" s="15" t="s">
        <v>643</v>
      </c>
      <c r="C316" s="13" t="s">
        <v>99</v>
      </c>
      <c r="D316" s="1" t="s">
        <v>78</v>
      </c>
      <c r="E316" s="1" t="s">
        <v>79</v>
      </c>
      <c r="F316" s="1" t="s">
        <v>80</v>
      </c>
      <c r="G316" s="1" t="s">
        <v>176</v>
      </c>
      <c r="H316" s="1" t="s">
        <v>45</v>
      </c>
      <c r="I316" s="1">
        <v>98115</v>
      </c>
      <c r="J316" s="1" t="s">
        <v>112</v>
      </c>
      <c r="K316" s="1" t="s">
        <v>1104</v>
      </c>
      <c r="L316" s="1" t="s">
        <v>20</v>
      </c>
      <c r="M316" s="1" t="s">
        <v>47</v>
      </c>
      <c r="N316" s="1" t="s">
        <v>1105</v>
      </c>
      <c r="O316" s="3">
        <v>32.479999999999997</v>
      </c>
      <c r="P316" s="1">
        <v>2</v>
      </c>
      <c r="Q316" s="1">
        <v>0</v>
      </c>
      <c r="R316" s="2">
        <v>4.87</v>
      </c>
      <c r="S316" s="1" t="s">
        <v>115</v>
      </c>
      <c r="T316" s="1" t="s">
        <v>87</v>
      </c>
      <c r="U316" s="2">
        <v>27.61</v>
      </c>
      <c r="V316" s="2">
        <v>16.2399997711181</v>
      </c>
      <c r="W316" s="11">
        <f>(sales[[#This Row],[Profit]]/sales[[#This Row],[Sales]])*100</f>
        <v>14.99384236453202</v>
      </c>
      <c r="X316" s="1" t="e">
        <f>YEAR(sales[[#This Row],[order_date]])</f>
        <v>#VALUE!</v>
      </c>
    </row>
    <row r="317" spans="1:24" hidden="1" x14ac:dyDescent="0.25">
      <c r="A317" s="1" t="s">
        <v>1106</v>
      </c>
      <c r="B317" s="15" t="s">
        <v>1107</v>
      </c>
      <c r="C317" s="13" t="s">
        <v>930</v>
      </c>
      <c r="D317" s="1" t="s">
        <v>78</v>
      </c>
      <c r="E317" s="1" t="s">
        <v>158</v>
      </c>
      <c r="F317" s="1" t="s">
        <v>80</v>
      </c>
      <c r="G317" s="1" t="s">
        <v>186</v>
      </c>
      <c r="H317" s="1" t="s">
        <v>187</v>
      </c>
      <c r="I317" s="1">
        <v>53209</v>
      </c>
      <c r="J317" s="1" t="s">
        <v>102</v>
      </c>
      <c r="K317" s="1" t="s">
        <v>1108</v>
      </c>
      <c r="L317" s="1" t="s">
        <v>19</v>
      </c>
      <c r="M317" s="1" t="s">
        <v>104</v>
      </c>
      <c r="N317" s="1" t="s">
        <v>1109</v>
      </c>
      <c r="O317" s="3">
        <v>46.94</v>
      </c>
      <c r="P317" s="1">
        <v>1</v>
      </c>
      <c r="Q317" s="1">
        <v>0</v>
      </c>
      <c r="R317" s="2">
        <v>19.25</v>
      </c>
      <c r="S317" s="1" t="s">
        <v>106</v>
      </c>
      <c r="T317" s="1" t="s">
        <v>87</v>
      </c>
      <c r="U317" s="2">
        <v>27.689999</v>
      </c>
      <c r="V317" s="2">
        <v>46.939998626708899</v>
      </c>
      <c r="W317" s="11">
        <f>(sales[[#This Row],[Profit]]/sales[[#This Row],[Sales]])*100</f>
        <v>41.009799744354495</v>
      </c>
      <c r="X317" s="1" t="e">
        <f>YEAR(sales[[#This Row],[order_date]])</f>
        <v>#VALUE!</v>
      </c>
    </row>
    <row r="318" spans="1:24" hidden="1" x14ac:dyDescent="0.25">
      <c r="A318" s="1" t="s">
        <v>1110</v>
      </c>
      <c r="B318" s="15" t="s">
        <v>1111</v>
      </c>
      <c r="C318" s="13" t="s">
        <v>1112</v>
      </c>
      <c r="D318" s="1" t="s">
        <v>90</v>
      </c>
      <c r="E318" s="1" t="s">
        <v>158</v>
      </c>
      <c r="F318" s="1" t="s">
        <v>80</v>
      </c>
      <c r="G318" s="1" t="s">
        <v>159</v>
      </c>
      <c r="H318" s="1" t="s">
        <v>26</v>
      </c>
      <c r="I318" s="1">
        <v>90004</v>
      </c>
      <c r="J318" s="1" t="s">
        <v>112</v>
      </c>
      <c r="K318" s="1" t="s">
        <v>131</v>
      </c>
      <c r="L318" s="1" t="s">
        <v>20</v>
      </c>
      <c r="M318" s="1" t="s">
        <v>132</v>
      </c>
      <c r="N318" s="1" t="s">
        <v>133</v>
      </c>
      <c r="O318" s="3">
        <v>39</v>
      </c>
      <c r="P318" s="1">
        <v>12</v>
      </c>
      <c r="Q318" s="1">
        <v>0</v>
      </c>
      <c r="R318" s="2">
        <v>11.31</v>
      </c>
      <c r="S318" s="1" t="s">
        <v>115</v>
      </c>
      <c r="T318" s="1" t="s">
        <v>87</v>
      </c>
      <c r="U318" s="2">
        <v>27.689999</v>
      </c>
      <c r="V318" s="2">
        <v>3.25</v>
      </c>
      <c r="W318" s="11">
        <f>(sales[[#This Row],[Profit]]/sales[[#This Row],[Sales]])*100</f>
        <v>29.000000000000004</v>
      </c>
      <c r="X318" s="1" t="e">
        <f>YEAR(sales[[#This Row],[order_date]])</f>
        <v>#VALUE!</v>
      </c>
    </row>
    <row r="319" spans="1:24" hidden="1" x14ac:dyDescent="0.25">
      <c r="A319" s="1" t="s">
        <v>295</v>
      </c>
      <c r="B319" s="15" t="s">
        <v>296</v>
      </c>
      <c r="C319" s="13" t="s">
        <v>297</v>
      </c>
      <c r="D319" s="1" t="s">
        <v>100</v>
      </c>
      <c r="E319" s="1" t="s">
        <v>158</v>
      </c>
      <c r="F319" s="1" t="s">
        <v>80</v>
      </c>
      <c r="G319" s="1" t="s">
        <v>137</v>
      </c>
      <c r="H319" s="1" t="s">
        <v>26</v>
      </c>
      <c r="I319" s="1">
        <v>94110</v>
      </c>
      <c r="J319" s="1" t="s">
        <v>112</v>
      </c>
      <c r="K319" s="1" t="s">
        <v>1113</v>
      </c>
      <c r="L319" s="1" t="s">
        <v>19</v>
      </c>
      <c r="M319" s="1" t="s">
        <v>48</v>
      </c>
      <c r="N319" s="1" t="s">
        <v>1114</v>
      </c>
      <c r="O319" s="3">
        <v>24.37</v>
      </c>
      <c r="P319" s="1">
        <v>2</v>
      </c>
      <c r="Q319" s="1">
        <v>0.2</v>
      </c>
      <c r="R319" s="2">
        <v>-3.35</v>
      </c>
      <c r="S319" s="1" t="s">
        <v>115</v>
      </c>
      <c r="T319" s="1" t="s">
        <v>87</v>
      </c>
      <c r="U319" s="2">
        <v>27.720001</v>
      </c>
      <c r="V319" s="2">
        <v>15.231250581261699</v>
      </c>
      <c r="W319" s="11">
        <f>(sales[[#This Row],[Profit]]/sales[[#This Row],[Sales]])*100</f>
        <v>-13.746409519901517</v>
      </c>
      <c r="X319" s="1" t="e">
        <f>YEAR(sales[[#This Row],[order_date]])</f>
        <v>#VALUE!</v>
      </c>
    </row>
    <row r="320" spans="1:24" hidden="1" x14ac:dyDescent="0.25">
      <c r="A320" s="1" t="s">
        <v>1115</v>
      </c>
      <c r="B320" s="15" t="s">
        <v>1116</v>
      </c>
      <c r="C320" s="13" t="s">
        <v>417</v>
      </c>
      <c r="D320" s="1" t="s">
        <v>90</v>
      </c>
      <c r="E320" s="1" t="s">
        <v>158</v>
      </c>
      <c r="F320" s="1" t="s">
        <v>80</v>
      </c>
      <c r="G320" s="1" t="s">
        <v>1117</v>
      </c>
      <c r="H320" s="1" t="s">
        <v>26</v>
      </c>
      <c r="I320" s="1">
        <v>94061</v>
      </c>
      <c r="J320" s="1" t="s">
        <v>112</v>
      </c>
      <c r="K320" s="1" t="s">
        <v>579</v>
      </c>
      <c r="L320" s="1" t="s">
        <v>20</v>
      </c>
      <c r="M320" s="1" t="s">
        <v>94</v>
      </c>
      <c r="N320" s="1" t="s">
        <v>580</v>
      </c>
      <c r="O320" s="3">
        <v>41.9</v>
      </c>
      <c r="P320" s="1">
        <v>6</v>
      </c>
      <c r="Q320" s="1">
        <v>0.2</v>
      </c>
      <c r="R320" s="2">
        <v>14.14</v>
      </c>
      <c r="S320" s="1" t="s">
        <v>115</v>
      </c>
      <c r="T320" s="1" t="s">
        <v>87</v>
      </c>
      <c r="U320" s="2">
        <v>27.760002</v>
      </c>
      <c r="V320" s="2">
        <v>8.7291670170767794</v>
      </c>
      <c r="W320" s="11">
        <f>(sales[[#This Row],[Profit]]/sales[[#This Row],[Sales]])*100</f>
        <v>33.747016706443915</v>
      </c>
      <c r="X320" s="1" t="e">
        <f>YEAR(sales[[#This Row],[order_date]])</f>
        <v>#VALUE!</v>
      </c>
    </row>
    <row r="321" spans="1:24" x14ac:dyDescent="0.25">
      <c r="A321" s="1" t="s">
        <v>1118</v>
      </c>
      <c r="B321" s="15">
        <v>42045</v>
      </c>
      <c r="C321" s="13">
        <v>42226</v>
      </c>
      <c r="D321" s="1" t="s">
        <v>90</v>
      </c>
      <c r="E321" s="1" t="s">
        <v>158</v>
      </c>
      <c r="F321" s="1" t="s">
        <v>80</v>
      </c>
      <c r="G321" s="1" t="s">
        <v>171</v>
      </c>
      <c r="H321" s="1" t="s">
        <v>1119</v>
      </c>
      <c r="I321" s="1">
        <v>8701</v>
      </c>
      <c r="J321" s="1" t="s">
        <v>82</v>
      </c>
      <c r="K321" s="1" t="s">
        <v>1120</v>
      </c>
      <c r="L321" s="1" t="s">
        <v>20</v>
      </c>
      <c r="M321" s="1" t="s">
        <v>299</v>
      </c>
      <c r="N321" s="1" t="s">
        <v>1121</v>
      </c>
      <c r="O321" s="3">
        <v>51.12</v>
      </c>
      <c r="P321" s="1">
        <v>4</v>
      </c>
      <c r="Q321" s="1">
        <v>0</v>
      </c>
      <c r="R321" s="2">
        <v>23</v>
      </c>
      <c r="S321" s="1" t="s">
        <v>86</v>
      </c>
      <c r="T321" s="1" t="s">
        <v>87</v>
      </c>
      <c r="U321" s="2">
        <v>28.119999</v>
      </c>
      <c r="V321" s="2">
        <v>12.779999732971101</v>
      </c>
      <c r="W321" s="11">
        <f>(sales[[#This Row],[Profit]]/sales[[#This Row],[Sales]])*100</f>
        <v>44.992175273865413</v>
      </c>
      <c r="X321" s="1">
        <f>YEAR(sales[[#This Row],[order_date]])</f>
        <v>2015</v>
      </c>
    </row>
    <row r="322" spans="1:24" x14ac:dyDescent="0.25">
      <c r="A322" s="1" t="s">
        <v>1122</v>
      </c>
      <c r="B322" s="15">
        <v>42164</v>
      </c>
      <c r="C322" s="13">
        <v>42225</v>
      </c>
      <c r="D322" s="1" t="s">
        <v>78</v>
      </c>
      <c r="E322" s="1" t="s">
        <v>158</v>
      </c>
      <c r="F322" s="1" t="s">
        <v>80</v>
      </c>
      <c r="G322" s="1" t="s">
        <v>1123</v>
      </c>
      <c r="H322" s="1" t="s">
        <v>26</v>
      </c>
      <c r="I322" s="1">
        <v>92253</v>
      </c>
      <c r="J322" s="1" t="s">
        <v>112</v>
      </c>
      <c r="K322" s="1" t="s">
        <v>1124</v>
      </c>
      <c r="L322" s="1" t="s">
        <v>21</v>
      </c>
      <c r="M322" s="1" t="s">
        <v>507</v>
      </c>
      <c r="N322" s="1" t="s">
        <v>1125</v>
      </c>
      <c r="O322" s="3">
        <v>46.32</v>
      </c>
      <c r="P322" s="1">
        <v>4</v>
      </c>
      <c r="Q322" s="1">
        <v>0</v>
      </c>
      <c r="R322" s="2">
        <v>18.059999999999999</v>
      </c>
      <c r="S322" s="1" t="s">
        <v>115</v>
      </c>
      <c r="T322" s="1" t="s">
        <v>87</v>
      </c>
      <c r="U322" s="2">
        <v>28.26</v>
      </c>
      <c r="V322" s="2">
        <v>11.579999923706</v>
      </c>
      <c r="W322" s="11">
        <f>(sales[[#This Row],[Profit]]/sales[[#This Row],[Sales]])*100</f>
        <v>38.989637305699482</v>
      </c>
      <c r="X322" s="1">
        <f>YEAR(sales[[#This Row],[order_date]])</f>
        <v>2015</v>
      </c>
    </row>
    <row r="323" spans="1:24" hidden="1" x14ac:dyDescent="0.25">
      <c r="A323" s="1" t="s">
        <v>1126</v>
      </c>
      <c r="B323" s="15">
        <v>42312</v>
      </c>
      <c r="C323" s="13" t="s">
        <v>1127</v>
      </c>
      <c r="D323" s="1" t="s">
        <v>100</v>
      </c>
      <c r="E323" s="1" t="s">
        <v>79</v>
      </c>
      <c r="F323" s="1" t="s">
        <v>80</v>
      </c>
      <c r="G323" s="1" t="s">
        <v>159</v>
      </c>
      <c r="H323" s="1" t="s">
        <v>26</v>
      </c>
      <c r="I323" s="1">
        <v>90004</v>
      </c>
      <c r="J323" s="1" t="s">
        <v>112</v>
      </c>
      <c r="K323" s="1" t="s">
        <v>1128</v>
      </c>
      <c r="L323" s="1" t="s">
        <v>20</v>
      </c>
      <c r="M323" s="1" t="s">
        <v>139</v>
      </c>
      <c r="N323" s="1" t="s">
        <v>1129</v>
      </c>
      <c r="O323" s="3">
        <v>52.76</v>
      </c>
      <c r="P323" s="1">
        <v>2</v>
      </c>
      <c r="Q323" s="1">
        <v>0</v>
      </c>
      <c r="R323" s="2">
        <v>24.27</v>
      </c>
      <c r="S323" s="1" t="s">
        <v>115</v>
      </c>
      <c r="T323" s="1" t="s">
        <v>87</v>
      </c>
      <c r="U323" s="2">
        <v>28.489998</v>
      </c>
      <c r="V323" s="2">
        <v>26.379999160766602</v>
      </c>
      <c r="W323" s="11">
        <f>(sales[[#This Row],[Profit]]/sales[[#This Row],[Sales]])*100</f>
        <v>46.000758150113725</v>
      </c>
      <c r="X323" s="1">
        <f>YEAR(sales[[#This Row],[order_date]])</f>
        <v>2015</v>
      </c>
    </row>
    <row r="324" spans="1:24" hidden="1" x14ac:dyDescent="0.25">
      <c r="A324" s="1" t="s">
        <v>445</v>
      </c>
      <c r="B324" s="15" t="s">
        <v>446</v>
      </c>
      <c r="C324" s="13" t="s">
        <v>447</v>
      </c>
      <c r="D324" s="1" t="s">
        <v>100</v>
      </c>
      <c r="E324" s="1" t="s">
        <v>79</v>
      </c>
      <c r="F324" s="1" t="s">
        <v>80</v>
      </c>
      <c r="G324" s="1" t="s">
        <v>159</v>
      </c>
      <c r="H324" s="1" t="s">
        <v>26</v>
      </c>
      <c r="I324" s="1">
        <v>90004</v>
      </c>
      <c r="J324" s="1" t="s">
        <v>112</v>
      </c>
      <c r="K324" s="1" t="s">
        <v>1130</v>
      </c>
      <c r="L324" s="1" t="s">
        <v>20</v>
      </c>
      <c r="M324" s="1" t="s">
        <v>94</v>
      </c>
      <c r="N324" s="1" t="s">
        <v>1131</v>
      </c>
      <c r="O324" s="3">
        <v>41.72</v>
      </c>
      <c r="P324" s="1">
        <v>5</v>
      </c>
      <c r="Q324" s="1">
        <v>0.2</v>
      </c>
      <c r="R324" s="2">
        <v>13.04</v>
      </c>
      <c r="S324" s="1" t="s">
        <v>115</v>
      </c>
      <c r="T324" s="1" t="s">
        <v>87</v>
      </c>
      <c r="U324" s="2">
        <v>28.68</v>
      </c>
      <c r="V324" s="2">
        <v>10.4300003440305</v>
      </c>
      <c r="W324" s="11">
        <f>(sales[[#This Row],[Profit]]/sales[[#This Row],[Sales]])*100</f>
        <v>31.255992329817833</v>
      </c>
      <c r="X324" s="1" t="e">
        <f>YEAR(sales[[#This Row],[order_date]])</f>
        <v>#VALUE!</v>
      </c>
    </row>
    <row r="325" spans="1:24" x14ac:dyDescent="0.25">
      <c r="A325" s="1" t="s">
        <v>619</v>
      </c>
      <c r="B325" s="15">
        <v>41794</v>
      </c>
      <c r="C325" s="13">
        <v>41977</v>
      </c>
      <c r="D325" s="1" t="s">
        <v>90</v>
      </c>
      <c r="E325" s="1" t="s">
        <v>158</v>
      </c>
      <c r="F325" s="1" t="s">
        <v>80</v>
      </c>
      <c r="G325" s="1" t="s">
        <v>159</v>
      </c>
      <c r="H325" s="1" t="s">
        <v>26</v>
      </c>
      <c r="I325" s="1">
        <v>90049</v>
      </c>
      <c r="J325" s="1" t="s">
        <v>112</v>
      </c>
      <c r="K325" s="1" t="s">
        <v>1132</v>
      </c>
      <c r="L325" s="1" t="s">
        <v>20</v>
      </c>
      <c r="M325" s="1" t="s">
        <v>139</v>
      </c>
      <c r="N325" s="1" t="s">
        <v>1133</v>
      </c>
      <c r="O325" s="3">
        <v>55.48</v>
      </c>
      <c r="P325" s="1">
        <v>1</v>
      </c>
      <c r="Q325" s="1">
        <v>0</v>
      </c>
      <c r="R325" s="2">
        <v>26.63</v>
      </c>
      <c r="S325" s="1" t="s">
        <v>115</v>
      </c>
      <c r="T325" s="1" t="s">
        <v>87</v>
      </c>
      <c r="U325" s="2">
        <v>28.85</v>
      </c>
      <c r="V325" s="2">
        <v>55.4799995422363</v>
      </c>
      <c r="W325" s="11">
        <f>(sales[[#This Row],[Profit]]/sales[[#This Row],[Sales]])*100</f>
        <v>47.999279019466471</v>
      </c>
      <c r="X325" s="1">
        <f>YEAR(sales[[#This Row],[order_date]])</f>
        <v>2014</v>
      </c>
    </row>
    <row r="326" spans="1:24" hidden="1" x14ac:dyDescent="0.25">
      <c r="A326" s="1" t="s">
        <v>654</v>
      </c>
      <c r="B326" s="15" t="s">
        <v>655</v>
      </c>
      <c r="C326" s="13" t="s">
        <v>656</v>
      </c>
      <c r="D326" s="1" t="s">
        <v>100</v>
      </c>
      <c r="E326" s="1" t="s">
        <v>158</v>
      </c>
      <c r="F326" s="1" t="s">
        <v>80</v>
      </c>
      <c r="G326" s="1" t="s">
        <v>657</v>
      </c>
      <c r="H326" s="1" t="s">
        <v>26</v>
      </c>
      <c r="I326" s="1">
        <v>92307</v>
      </c>
      <c r="J326" s="1" t="s">
        <v>112</v>
      </c>
      <c r="K326" s="1" t="s">
        <v>1134</v>
      </c>
      <c r="L326" s="1" t="s">
        <v>20</v>
      </c>
      <c r="M326" s="1" t="s">
        <v>299</v>
      </c>
      <c r="N326" s="1" t="s">
        <v>1135</v>
      </c>
      <c r="O326" s="3">
        <v>57.9</v>
      </c>
      <c r="P326" s="1">
        <v>5</v>
      </c>
      <c r="Q326" s="1">
        <v>0</v>
      </c>
      <c r="R326" s="2">
        <v>28.95</v>
      </c>
      <c r="S326" s="1" t="s">
        <v>115</v>
      </c>
      <c r="T326" s="1" t="s">
        <v>87</v>
      </c>
      <c r="U326" s="2">
        <v>28.95</v>
      </c>
      <c r="V326" s="2">
        <v>11.5800003051757</v>
      </c>
      <c r="W326" s="11">
        <f>(sales[[#This Row],[Profit]]/sales[[#This Row],[Sales]])*100</f>
        <v>50</v>
      </c>
      <c r="X326" s="1" t="e">
        <f>YEAR(sales[[#This Row],[order_date]])</f>
        <v>#VALUE!</v>
      </c>
    </row>
    <row r="327" spans="1:24" hidden="1" x14ac:dyDescent="0.25">
      <c r="A327" s="1" t="s">
        <v>1004</v>
      </c>
      <c r="B327" s="15" t="s">
        <v>1005</v>
      </c>
      <c r="C327" s="13" t="s">
        <v>1006</v>
      </c>
      <c r="D327" s="1" t="s">
        <v>90</v>
      </c>
      <c r="E327" s="1" t="s">
        <v>79</v>
      </c>
      <c r="F327" s="1" t="s">
        <v>80</v>
      </c>
      <c r="G327" s="1" t="s">
        <v>176</v>
      </c>
      <c r="H327" s="1" t="s">
        <v>45</v>
      </c>
      <c r="I327" s="1">
        <v>98103</v>
      </c>
      <c r="J327" s="1" t="s">
        <v>112</v>
      </c>
      <c r="K327" s="1" t="s">
        <v>1136</v>
      </c>
      <c r="L327" s="1" t="s">
        <v>20</v>
      </c>
      <c r="M327" s="1" t="s">
        <v>47</v>
      </c>
      <c r="N327" s="1" t="s">
        <v>1137</v>
      </c>
      <c r="O327" s="3">
        <v>30.28</v>
      </c>
      <c r="P327" s="1">
        <v>2</v>
      </c>
      <c r="Q327" s="1">
        <v>0</v>
      </c>
      <c r="R327" s="2">
        <v>1.21</v>
      </c>
      <c r="S327" s="1" t="s">
        <v>115</v>
      </c>
      <c r="T327" s="1" t="s">
        <v>87</v>
      </c>
      <c r="U327" s="2">
        <v>29.07</v>
      </c>
      <c r="V327" s="2">
        <v>15.140000343322701</v>
      </c>
      <c r="W327" s="11">
        <f>(sales[[#This Row],[Profit]]/sales[[#This Row],[Sales]])*100</f>
        <v>3.9960369881109639</v>
      </c>
      <c r="X327" s="1" t="e">
        <f>YEAR(sales[[#This Row],[order_date]])</f>
        <v>#VALUE!</v>
      </c>
    </row>
    <row r="328" spans="1:24" hidden="1" x14ac:dyDescent="0.25">
      <c r="A328" s="1" t="s">
        <v>524</v>
      </c>
      <c r="B328" s="15" t="s">
        <v>525</v>
      </c>
      <c r="C328" s="13">
        <v>43101</v>
      </c>
      <c r="D328" s="1" t="s">
        <v>90</v>
      </c>
      <c r="E328" s="1" t="s">
        <v>79</v>
      </c>
      <c r="F328" s="1" t="s">
        <v>80</v>
      </c>
      <c r="G328" s="1" t="s">
        <v>526</v>
      </c>
      <c r="H328" s="1" t="s">
        <v>43</v>
      </c>
      <c r="I328" s="1">
        <v>75081</v>
      </c>
      <c r="J328" s="1" t="s">
        <v>102</v>
      </c>
      <c r="K328" s="1" t="s">
        <v>1138</v>
      </c>
      <c r="L328" s="1" t="s">
        <v>20</v>
      </c>
      <c r="M328" s="1" t="s">
        <v>84</v>
      </c>
      <c r="N328" s="1" t="s">
        <v>1139</v>
      </c>
      <c r="O328" s="3">
        <v>31.74</v>
      </c>
      <c r="P328" s="1">
        <v>2</v>
      </c>
      <c r="Q328" s="1">
        <v>0.2</v>
      </c>
      <c r="R328" s="2">
        <v>2.38</v>
      </c>
      <c r="S328" s="1" t="s">
        <v>106</v>
      </c>
      <c r="T328" s="1" t="s">
        <v>87</v>
      </c>
      <c r="U328" s="2">
        <v>29.36</v>
      </c>
      <c r="V328" s="2">
        <v>19.837499930849201</v>
      </c>
      <c r="W328" s="11">
        <f>(sales[[#This Row],[Profit]]/sales[[#This Row],[Sales]])*100</f>
        <v>7.4984247006931319</v>
      </c>
      <c r="X328" s="1" t="e">
        <f>YEAR(sales[[#This Row],[order_date]])</f>
        <v>#VALUE!</v>
      </c>
    </row>
    <row r="329" spans="1:24" hidden="1" x14ac:dyDescent="0.25">
      <c r="A329" s="1" t="s">
        <v>547</v>
      </c>
      <c r="B329" s="15" t="s">
        <v>548</v>
      </c>
      <c r="C329" s="13">
        <v>42744</v>
      </c>
      <c r="D329" s="1" t="s">
        <v>78</v>
      </c>
      <c r="E329" s="1" t="s">
        <v>158</v>
      </c>
      <c r="F329" s="1" t="s">
        <v>80</v>
      </c>
      <c r="G329" s="1" t="s">
        <v>384</v>
      </c>
      <c r="H329" s="1" t="s">
        <v>30</v>
      </c>
      <c r="I329" s="1">
        <v>62301</v>
      </c>
      <c r="J329" s="1" t="s">
        <v>102</v>
      </c>
      <c r="K329" s="1" t="s">
        <v>816</v>
      </c>
      <c r="L329" s="1" t="s">
        <v>20</v>
      </c>
      <c r="M329" s="1" t="s">
        <v>199</v>
      </c>
      <c r="N329" s="1" t="s">
        <v>817</v>
      </c>
      <c r="O329" s="3">
        <v>47.36</v>
      </c>
      <c r="P329" s="1">
        <v>4</v>
      </c>
      <c r="Q329" s="1">
        <v>0.2</v>
      </c>
      <c r="R329" s="2">
        <v>17.760000000000002</v>
      </c>
      <c r="S329" s="1" t="s">
        <v>106</v>
      </c>
      <c r="T329" s="1" t="s">
        <v>87</v>
      </c>
      <c r="U329" s="2">
        <v>29.6</v>
      </c>
      <c r="V329" s="2">
        <v>14.8000002458691</v>
      </c>
      <c r="W329" s="11">
        <f>(sales[[#This Row],[Profit]]/sales[[#This Row],[Sales]])*100</f>
        <v>37.500000000000007</v>
      </c>
      <c r="X329" s="1" t="e">
        <f>YEAR(sales[[#This Row],[order_date]])</f>
        <v>#VALUE!</v>
      </c>
    </row>
    <row r="330" spans="1:24" hidden="1" x14ac:dyDescent="0.25">
      <c r="A330" s="1" t="s">
        <v>1076</v>
      </c>
      <c r="B330" s="15" t="s">
        <v>591</v>
      </c>
      <c r="C330" s="13">
        <v>42064</v>
      </c>
      <c r="D330" s="1" t="s">
        <v>100</v>
      </c>
      <c r="E330" s="1" t="s">
        <v>79</v>
      </c>
      <c r="F330" s="1" t="s">
        <v>80</v>
      </c>
      <c r="G330" s="1" t="s">
        <v>1077</v>
      </c>
      <c r="H330" s="1" t="s">
        <v>1078</v>
      </c>
      <c r="I330" s="1">
        <v>87105</v>
      </c>
      <c r="J330" s="1" t="s">
        <v>112</v>
      </c>
      <c r="K330" s="1" t="s">
        <v>1140</v>
      </c>
      <c r="L330" s="1" t="s">
        <v>21</v>
      </c>
      <c r="M330" s="1" t="s">
        <v>51</v>
      </c>
      <c r="N330" s="1" t="s">
        <v>1141</v>
      </c>
      <c r="O330" s="3">
        <v>23.98</v>
      </c>
      <c r="P330" s="1">
        <v>3</v>
      </c>
      <c r="Q330" s="1">
        <v>0.2</v>
      </c>
      <c r="R330" s="2">
        <v>-5.69</v>
      </c>
      <c r="S330" s="1" t="s">
        <v>115</v>
      </c>
      <c r="T330" s="1" t="s">
        <v>87</v>
      </c>
      <c r="U330" s="2">
        <v>29.67</v>
      </c>
      <c r="V330" s="2">
        <v>9.9916665131536604</v>
      </c>
      <c r="W330" s="11">
        <f>(sales[[#This Row],[Profit]]/sales[[#This Row],[Sales]])*100</f>
        <v>-23.728106755629693</v>
      </c>
      <c r="X330" s="1" t="e">
        <f>YEAR(sales[[#This Row],[order_date]])</f>
        <v>#VALUE!</v>
      </c>
    </row>
    <row r="331" spans="1:24" hidden="1" x14ac:dyDescent="0.25">
      <c r="A331" s="1" t="s">
        <v>416</v>
      </c>
      <c r="B331" s="15" t="s">
        <v>417</v>
      </c>
      <c r="C331" s="13" t="s">
        <v>418</v>
      </c>
      <c r="D331" s="1" t="s">
        <v>90</v>
      </c>
      <c r="E331" s="1" t="s">
        <v>79</v>
      </c>
      <c r="F331" s="1" t="s">
        <v>80</v>
      </c>
      <c r="G331" s="1" t="s">
        <v>111</v>
      </c>
      <c r="H331" s="1" t="s">
        <v>40</v>
      </c>
      <c r="I331" s="1">
        <v>97301</v>
      </c>
      <c r="J331" s="1" t="s">
        <v>112</v>
      </c>
      <c r="K331" s="1" t="s">
        <v>1142</v>
      </c>
      <c r="L331" s="1" t="s">
        <v>20</v>
      </c>
      <c r="M331" s="1" t="s">
        <v>94</v>
      </c>
      <c r="N331" s="1" t="s">
        <v>1143</v>
      </c>
      <c r="O331" s="3">
        <v>16.82</v>
      </c>
      <c r="P331" s="1">
        <v>3</v>
      </c>
      <c r="Q331" s="1">
        <v>0.7</v>
      </c>
      <c r="R331" s="2">
        <v>-12.9</v>
      </c>
      <c r="S331" s="1" t="s">
        <v>115</v>
      </c>
      <c r="T331" s="1" t="s">
        <v>87</v>
      </c>
      <c r="U331" s="2">
        <v>29.72</v>
      </c>
      <c r="V331" s="2">
        <v>18.688887807175</v>
      </c>
      <c r="W331" s="11">
        <f>(sales[[#This Row],[Profit]]/sales[[#This Row],[Sales]])*100</f>
        <v>-76.69441141498217</v>
      </c>
      <c r="X331" s="1" t="e">
        <f>YEAR(sales[[#This Row],[order_date]])</f>
        <v>#VALUE!</v>
      </c>
    </row>
    <row r="332" spans="1:24" x14ac:dyDescent="0.25">
      <c r="A332" s="1" t="s">
        <v>1144</v>
      </c>
      <c r="B332" s="15">
        <v>42136</v>
      </c>
      <c r="C332" s="13">
        <v>42259</v>
      </c>
      <c r="D332" s="1" t="s">
        <v>90</v>
      </c>
      <c r="E332" s="1" t="s">
        <v>158</v>
      </c>
      <c r="F332" s="1" t="s">
        <v>80</v>
      </c>
      <c r="G332" s="1" t="s">
        <v>346</v>
      </c>
      <c r="H332" s="1" t="s">
        <v>26</v>
      </c>
      <c r="I332" s="1">
        <v>92105</v>
      </c>
      <c r="J332" s="1" t="s">
        <v>112</v>
      </c>
      <c r="K332" s="1" t="s">
        <v>1145</v>
      </c>
      <c r="L332" s="1" t="s">
        <v>19</v>
      </c>
      <c r="M332" s="1" t="s">
        <v>104</v>
      </c>
      <c r="N332" s="1" t="s">
        <v>1146</v>
      </c>
      <c r="O332" s="3">
        <v>44.46</v>
      </c>
      <c r="P332" s="1">
        <v>2</v>
      </c>
      <c r="Q332" s="1">
        <v>0</v>
      </c>
      <c r="R332" s="2">
        <v>14.67</v>
      </c>
      <c r="S332" s="1" t="s">
        <v>115</v>
      </c>
      <c r="T332" s="1" t="s">
        <v>87</v>
      </c>
      <c r="U332" s="2">
        <v>29.789999000000002</v>
      </c>
      <c r="V332" s="2">
        <v>22.2299995422363</v>
      </c>
      <c r="W332" s="11">
        <f>(sales[[#This Row],[Profit]]/sales[[#This Row],[Sales]])*100</f>
        <v>32.995951417004051</v>
      </c>
      <c r="X332" s="1">
        <f>YEAR(sales[[#This Row],[order_date]])</f>
        <v>2015</v>
      </c>
    </row>
    <row r="333" spans="1:24" x14ac:dyDescent="0.25">
      <c r="A333" s="1" t="s">
        <v>848</v>
      </c>
      <c r="B333" s="15">
        <v>42409</v>
      </c>
      <c r="C333" s="13">
        <v>42530</v>
      </c>
      <c r="D333" s="1" t="s">
        <v>90</v>
      </c>
      <c r="E333" s="1" t="s">
        <v>79</v>
      </c>
      <c r="F333" s="1" t="s">
        <v>80</v>
      </c>
      <c r="G333" s="1" t="s">
        <v>849</v>
      </c>
      <c r="H333" s="1" t="s">
        <v>37</v>
      </c>
      <c r="I333" s="1">
        <v>28205</v>
      </c>
      <c r="J333" s="1" t="s">
        <v>92</v>
      </c>
      <c r="K333" s="1" t="s">
        <v>1147</v>
      </c>
      <c r="L333" s="1" t="s">
        <v>20</v>
      </c>
      <c r="M333" s="1" t="s">
        <v>94</v>
      </c>
      <c r="N333" s="1" t="s">
        <v>1148</v>
      </c>
      <c r="O333" s="3">
        <v>17.22</v>
      </c>
      <c r="P333" s="1">
        <v>5</v>
      </c>
      <c r="Q333" s="1">
        <v>0.7</v>
      </c>
      <c r="R333" s="2">
        <v>-12.63</v>
      </c>
      <c r="S333" s="1" t="s">
        <v>96</v>
      </c>
      <c r="T333" s="1" t="s">
        <v>87</v>
      </c>
      <c r="U333" s="2">
        <v>29.849997999999999</v>
      </c>
      <c r="V333" s="2">
        <v>11.479999086062101</v>
      </c>
      <c r="W333" s="11">
        <f>(sales[[#This Row],[Profit]]/sales[[#This Row],[Sales]])*100</f>
        <v>-73.344947735191653</v>
      </c>
      <c r="X333" s="1">
        <f>YEAR(sales[[#This Row],[order_date]])</f>
        <v>2016</v>
      </c>
    </row>
    <row r="334" spans="1:24" hidden="1" x14ac:dyDescent="0.25">
      <c r="A334" s="1" t="s">
        <v>441</v>
      </c>
      <c r="B334" s="15">
        <v>41951</v>
      </c>
      <c r="C334" s="13" t="s">
        <v>442</v>
      </c>
      <c r="D334" s="1" t="s">
        <v>90</v>
      </c>
      <c r="E334" s="1" t="s">
        <v>79</v>
      </c>
      <c r="F334" s="1" t="s">
        <v>80</v>
      </c>
      <c r="G334" s="1" t="s">
        <v>176</v>
      </c>
      <c r="H334" s="1" t="s">
        <v>45</v>
      </c>
      <c r="I334" s="1">
        <v>98105</v>
      </c>
      <c r="J334" s="1" t="s">
        <v>112</v>
      </c>
      <c r="K334" s="1" t="s">
        <v>1149</v>
      </c>
      <c r="L334" s="1" t="s">
        <v>20</v>
      </c>
      <c r="M334" s="1" t="s">
        <v>84</v>
      </c>
      <c r="N334" s="1" t="s">
        <v>1150</v>
      </c>
      <c r="O334" s="3">
        <v>40.97</v>
      </c>
      <c r="P334" s="1">
        <v>1</v>
      </c>
      <c r="Q334" s="1">
        <v>0</v>
      </c>
      <c r="R334" s="2">
        <v>10.65</v>
      </c>
      <c r="S334" s="1" t="s">
        <v>115</v>
      </c>
      <c r="T334" s="1" t="s">
        <v>87</v>
      </c>
      <c r="U334" s="2">
        <v>30.320001999999999</v>
      </c>
      <c r="V334" s="2">
        <v>40.970001220703097</v>
      </c>
      <c r="W334" s="11">
        <f>(sales[[#This Row],[Profit]]/sales[[#This Row],[Sales]])*100</f>
        <v>25.994630217232125</v>
      </c>
      <c r="X334" s="1">
        <f>YEAR(sales[[#This Row],[order_date]])</f>
        <v>2014</v>
      </c>
    </row>
    <row r="335" spans="1:24" hidden="1" x14ac:dyDescent="0.25">
      <c r="A335" s="1" t="s">
        <v>1151</v>
      </c>
      <c r="B335" s="15" t="s">
        <v>830</v>
      </c>
      <c r="C335" s="13" t="s">
        <v>1152</v>
      </c>
      <c r="D335" s="1" t="s">
        <v>100</v>
      </c>
      <c r="E335" s="1" t="s">
        <v>79</v>
      </c>
      <c r="F335" s="1" t="s">
        <v>80</v>
      </c>
      <c r="G335" s="1" t="s">
        <v>1153</v>
      </c>
      <c r="H335" s="1" t="s">
        <v>26</v>
      </c>
      <c r="I335" s="1">
        <v>92024</v>
      </c>
      <c r="J335" s="1" t="s">
        <v>112</v>
      </c>
      <c r="K335" s="1" t="s">
        <v>1154</v>
      </c>
      <c r="L335" s="1" t="s">
        <v>20</v>
      </c>
      <c r="M335" s="1" t="s">
        <v>94</v>
      </c>
      <c r="N335" s="1" t="s">
        <v>1155</v>
      </c>
      <c r="O335" s="3">
        <v>46.67</v>
      </c>
      <c r="P335" s="1">
        <v>2</v>
      </c>
      <c r="Q335" s="1">
        <v>0.2</v>
      </c>
      <c r="R335" s="2">
        <v>16.34</v>
      </c>
      <c r="S335" s="1" t="s">
        <v>115</v>
      </c>
      <c r="T335" s="1" t="s">
        <v>87</v>
      </c>
      <c r="U335" s="2">
        <v>30.329998</v>
      </c>
      <c r="V335" s="2">
        <v>29.168748964252799</v>
      </c>
      <c r="W335" s="11">
        <f>(sales[[#This Row],[Profit]]/sales[[#This Row],[Sales]])*100</f>
        <v>35.011784872509104</v>
      </c>
      <c r="X335" s="1" t="e">
        <f>YEAR(sales[[#This Row],[order_date]])</f>
        <v>#VALUE!</v>
      </c>
    </row>
    <row r="336" spans="1:24" hidden="1" x14ac:dyDescent="0.25">
      <c r="A336" s="1" t="s">
        <v>916</v>
      </c>
      <c r="B336" s="15" t="s">
        <v>917</v>
      </c>
      <c r="C336" s="13">
        <v>42776</v>
      </c>
      <c r="D336" s="1" t="s">
        <v>78</v>
      </c>
      <c r="E336" s="1" t="s">
        <v>79</v>
      </c>
      <c r="F336" s="1" t="s">
        <v>80</v>
      </c>
      <c r="G336" s="1" t="s">
        <v>918</v>
      </c>
      <c r="H336" s="1" t="s">
        <v>26</v>
      </c>
      <c r="I336" s="1">
        <v>93309</v>
      </c>
      <c r="J336" s="1" t="s">
        <v>112</v>
      </c>
      <c r="K336" s="1" t="s">
        <v>1154</v>
      </c>
      <c r="L336" s="1" t="s">
        <v>20</v>
      </c>
      <c r="M336" s="1" t="s">
        <v>94</v>
      </c>
      <c r="N336" s="1" t="s">
        <v>1155</v>
      </c>
      <c r="O336" s="3">
        <v>46.67</v>
      </c>
      <c r="P336" s="1">
        <v>2</v>
      </c>
      <c r="Q336" s="1">
        <v>0.2</v>
      </c>
      <c r="R336" s="2">
        <v>16.34</v>
      </c>
      <c r="S336" s="1" t="s">
        <v>115</v>
      </c>
      <c r="T336" s="1" t="s">
        <v>87</v>
      </c>
      <c r="U336" s="2">
        <v>30.329998</v>
      </c>
      <c r="V336" s="2">
        <v>29.168748964252799</v>
      </c>
      <c r="W336" s="11">
        <f>(sales[[#This Row],[Profit]]/sales[[#This Row],[Sales]])*100</f>
        <v>35.011784872509104</v>
      </c>
      <c r="X336" s="1" t="e">
        <f>YEAR(sales[[#This Row],[order_date]])</f>
        <v>#VALUE!</v>
      </c>
    </row>
    <row r="337" spans="1:24" hidden="1" x14ac:dyDescent="0.25">
      <c r="A337" s="1" t="s">
        <v>1156</v>
      </c>
      <c r="B337" s="15" t="s">
        <v>1157</v>
      </c>
      <c r="C337" s="13" t="s">
        <v>1158</v>
      </c>
      <c r="D337" s="1" t="s">
        <v>78</v>
      </c>
      <c r="E337" s="1" t="s">
        <v>79</v>
      </c>
      <c r="F337" s="1" t="s">
        <v>80</v>
      </c>
      <c r="G337" s="1" t="s">
        <v>159</v>
      </c>
      <c r="H337" s="1" t="s">
        <v>26</v>
      </c>
      <c r="I337" s="1">
        <v>90049</v>
      </c>
      <c r="J337" s="1" t="s">
        <v>112</v>
      </c>
      <c r="K337" s="1" t="s">
        <v>1159</v>
      </c>
      <c r="L337" s="1" t="s">
        <v>20</v>
      </c>
      <c r="M337" s="1" t="s">
        <v>84</v>
      </c>
      <c r="N337" s="1" t="s">
        <v>1160</v>
      </c>
      <c r="O337" s="3">
        <v>49.56</v>
      </c>
      <c r="P337" s="1">
        <v>7</v>
      </c>
      <c r="Q337" s="1">
        <v>0</v>
      </c>
      <c r="R337" s="2">
        <v>18.829999999999998</v>
      </c>
      <c r="S337" s="1" t="s">
        <v>115</v>
      </c>
      <c r="T337" s="1" t="s">
        <v>87</v>
      </c>
      <c r="U337" s="2">
        <v>30.730001000000001</v>
      </c>
      <c r="V337" s="2">
        <v>7.0800001961844297</v>
      </c>
      <c r="W337" s="11">
        <f>(sales[[#This Row],[Profit]]/sales[[#This Row],[Sales]])*100</f>
        <v>37.994350282485875</v>
      </c>
      <c r="X337" s="1" t="e">
        <f>YEAR(sales[[#This Row],[order_date]])</f>
        <v>#VALUE!</v>
      </c>
    </row>
    <row r="338" spans="1:24" hidden="1" x14ac:dyDescent="0.25">
      <c r="A338" s="1" t="s">
        <v>1161</v>
      </c>
      <c r="B338" s="15" t="s">
        <v>1162</v>
      </c>
      <c r="C338" s="13">
        <v>42404</v>
      </c>
      <c r="D338" s="1" t="s">
        <v>100</v>
      </c>
      <c r="E338" s="1" t="s">
        <v>79</v>
      </c>
      <c r="F338" s="1" t="s">
        <v>80</v>
      </c>
      <c r="G338" s="1" t="s">
        <v>190</v>
      </c>
      <c r="H338" s="1" t="s">
        <v>41</v>
      </c>
      <c r="I338" s="1">
        <v>19134</v>
      </c>
      <c r="J338" s="1" t="s">
        <v>82</v>
      </c>
      <c r="K338" s="1" t="s">
        <v>1163</v>
      </c>
      <c r="L338" s="1" t="s">
        <v>21</v>
      </c>
      <c r="M338" s="1" t="s">
        <v>507</v>
      </c>
      <c r="N338" s="1" t="s">
        <v>1164</v>
      </c>
      <c r="O338" s="3">
        <v>31.98</v>
      </c>
      <c r="P338" s="1">
        <v>2</v>
      </c>
      <c r="Q338" s="1">
        <v>0.2</v>
      </c>
      <c r="R338" s="2">
        <v>1.2</v>
      </c>
      <c r="S338" s="1" t="s">
        <v>86</v>
      </c>
      <c r="T338" s="1" t="s">
        <v>87</v>
      </c>
      <c r="U338" s="2">
        <v>30.779999</v>
      </c>
      <c r="V338" s="2">
        <v>19.987499788356899</v>
      </c>
      <c r="W338" s="11">
        <f>(sales[[#This Row],[Profit]]/sales[[#This Row],[Sales]])*100</f>
        <v>3.7523452157598496</v>
      </c>
      <c r="X338" s="1" t="e">
        <f>YEAR(sales[[#This Row],[order_date]])</f>
        <v>#VALUE!</v>
      </c>
    </row>
    <row r="339" spans="1:24" hidden="1" x14ac:dyDescent="0.25">
      <c r="A339" s="1" t="s">
        <v>383</v>
      </c>
      <c r="B339" s="15" t="s">
        <v>332</v>
      </c>
      <c r="C339" s="13">
        <v>42378</v>
      </c>
      <c r="D339" s="1" t="s">
        <v>100</v>
      </c>
      <c r="E339" s="1" t="s">
        <v>79</v>
      </c>
      <c r="F339" s="1" t="s">
        <v>80</v>
      </c>
      <c r="G339" s="1" t="s">
        <v>384</v>
      </c>
      <c r="H339" s="1" t="s">
        <v>33</v>
      </c>
      <c r="I339" s="1">
        <v>2169</v>
      </c>
      <c r="J339" s="1" t="s">
        <v>82</v>
      </c>
      <c r="K339" s="1" t="s">
        <v>1165</v>
      </c>
      <c r="L339" s="1" t="s">
        <v>21</v>
      </c>
      <c r="M339" s="1" t="s">
        <v>51</v>
      </c>
      <c r="N339" s="1" t="s">
        <v>1166</v>
      </c>
      <c r="O339" s="3">
        <v>59.97</v>
      </c>
      <c r="P339" s="1">
        <v>3</v>
      </c>
      <c r="Q339" s="1">
        <v>0</v>
      </c>
      <c r="R339" s="2">
        <v>28.79</v>
      </c>
      <c r="S339" s="1" t="s">
        <v>86</v>
      </c>
      <c r="T339" s="1" t="s">
        <v>87</v>
      </c>
      <c r="U339" s="2">
        <v>31.18</v>
      </c>
      <c r="V339" s="2">
        <v>19.990000406901</v>
      </c>
      <c r="W339" s="11">
        <f>(sales[[#This Row],[Profit]]/sales[[#This Row],[Sales]])*100</f>
        <v>48.007337001834252</v>
      </c>
      <c r="X339" s="1" t="e">
        <f>YEAR(sales[[#This Row],[order_date]])</f>
        <v>#VALUE!</v>
      </c>
    </row>
    <row r="340" spans="1:24" hidden="1" x14ac:dyDescent="0.25">
      <c r="A340" s="1" t="s">
        <v>687</v>
      </c>
      <c r="B340" s="15" t="s">
        <v>442</v>
      </c>
      <c r="C340" s="13" t="s">
        <v>688</v>
      </c>
      <c r="D340" s="1" t="s">
        <v>90</v>
      </c>
      <c r="E340" s="1" t="s">
        <v>79</v>
      </c>
      <c r="F340" s="1" t="s">
        <v>80</v>
      </c>
      <c r="G340" s="1" t="s">
        <v>137</v>
      </c>
      <c r="H340" s="1" t="s">
        <v>26</v>
      </c>
      <c r="I340" s="1">
        <v>94122</v>
      </c>
      <c r="J340" s="1" t="s">
        <v>112</v>
      </c>
      <c r="K340" s="1" t="s">
        <v>1167</v>
      </c>
      <c r="L340" s="1" t="s">
        <v>20</v>
      </c>
      <c r="M340" s="1" t="s">
        <v>94</v>
      </c>
      <c r="N340" s="1" t="s">
        <v>1168</v>
      </c>
      <c r="O340" s="3">
        <v>46.44</v>
      </c>
      <c r="P340" s="1">
        <v>3</v>
      </c>
      <c r="Q340" s="1">
        <v>0.2</v>
      </c>
      <c r="R340" s="2">
        <v>15.09</v>
      </c>
      <c r="S340" s="1" t="s">
        <v>115</v>
      </c>
      <c r="T340" s="1" t="s">
        <v>87</v>
      </c>
      <c r="U340" s="2">
        <v>31.349997999999999</v>
      </c>
      <c r="V340" s="2">
        <v>19.349999499879701</v>
      </c>
      <c r="W340" s="11">
        <f>(sales[[#This Row],[Profit]]/sales[[#This Row],[Sales]])*100</f>
        <v>32.493540051679588</v>
      </c>
      <c r="X340" s="1" t="e">
        <f>YEAR(sales[[#This Row],[order_date]])</f>
        <v>#VALUE!</v>
      </c>
    </row>
    <row r="341" spans="1:24" x14ac:dyDescent="0.25">
      <c r="A341" s="1" t="s">
        <v>1169</v>
      </c>
      <c r="B341" s="15">
        <v>41922</v>
      </c>
      <c r="C341" s="13">
        <v>41922</v>
      </c>
      <c r="D341" s="1" t="s">
        <v>181</v>
      </c>
      <c r="E341" s="1" t="s">
        <v>79</v>
      </c>
      <c r="F341" s="1" t="s">
        <v>80</v>
      </c>
      <c r="G341" s="1" t="s">
        <v>101</v>
      </c>
      <c r="H341" s="1" t="s">
        <v>38</v>
      </c>
      <c r="I341" s="1">
        <v>43229</v>
      </c>
      <c r="J341" s="1" t="s">
        <v>82</v>
      </c>
      <c r="K341" s="1" t="s">
        <v>1170</v>
      </c>
      <c r="L341" s="1" t="s">
        <v>20</v>
      </c>
      <c r="M341" s="1" t="s">
        <v>94</v>
      </c>
      <c r="N341" s="1" t="s">
        <v>1171</v>
      </c>
      <c r="O341" s="3">
        <v>18.260000000000002</v>
      </c>
      <c r="P341" s="1">
        <v>2</v>
      </c>
      <c r="Q341" s="1">
        <v>0.7</v>
      </c>
      <c r="R341" s="2">
        <v>-13.39</v>
      </c>
      <c r="S341" s="1" t="s">
        <v>86</v>
      </c>
      <c r="T341" s="1" t="s">
        <v>87</v>
      </c>
      <c r="U341" s="2">
        <v>31.650002000000001</v>
      </c>
      <c r="V341" s="2">
        <v>30.433332505490998</v>
      </c>
      <c r="W341" s="11">
        <f>(sales[[#This Row],[Profit]]/sales[[#This Row],[Sales]])*100</f>
        <v>-73.32968236582694</v>
      </c>
      <c r="X341" s="1">
        <f>YEAR(sales[[#This Row],[order_date]])</f>
        <v>2014</v>
      </c>
    </row>
    <row r="342" spans="1:24" hidden="1" x14ac:dyDescent="0.25">
      <c r="A342" s="1" t="s">
        <v>134</v>
      </c>
      <c r="B342" s="15" t="s">
        <v>135</v>
      </c>
      <c r="C342" s="13" t="s">
        <v>136</v>
      </c>
      <c r="D342" s="1" t="s">
        <v>78</v>
      </c>
      <c r="E342" s="1" t="s">
        <v>110</v>
      </c>
      <c r="F342" s="1" t="s">
        <v>80</v>
      </c>
      <c r="G342" s="1" t="s">
        <v>137</v>
      </c>
      <c r="H342" s="1" t="s">
        <v>26</v>
      </c>
      <c r="I342" s="1">
        <v>94110</v>
      </c>
      <c r="J342" s="1" t="s">
        <v>112</v>
      </c>
      <c r="K342" s="1" t="s">
        <v>660</v>
      </c>
      <c r="L342" s="1" t="s">
        <v>20</v>
      </c>
      <c r="M342" s="1" t="s">
        <v>139</v>
      </c>
      <c r="N342" s="1" t="s">
        <v>661</v>
      </c>
      <c r="O342" s="3">
        <v>59.94</v>
      </c>
      <c r="P342" s="1">
        <v>3</v>
      </c>
      <c r="Q342" s="1">
        <v>0</v>
      </c>
      <c r="R342" s="2">
        <v>28.17</v>
      </c>
      <c r="S342" s="1" t="s">
        <v>115</v>
      </c>
      <c r="T342" s="1" t="s">
        <v>87</v>
      </c>
      <c r="U342" s="2">
        <v>31.769998999999999</v>
      </c>
      <c r="V342" s="2">
        <v>19.9799995422363</v>
      </c>
      <c r="W342" s="11">
        <f>(sales[[#This Row],[Profit]]/sales[[#This Row],[Sales]])*100</f>
        <v>46.996996996997005</v>
      </c>
      <c r="X342" s="1" t="e">
        <f>YEAR(sales[[#This Row],[order_date]])</f>
        <v>#VALUE!</v>
      </c>
    </row>
    <row r="343" spans="1:24" x14ac:dyDescent="0.25">
      <c r="A343" s="1" t="s">
        <v>1172</v>
      </c>
      <c r="B343" s="15">
        <v>42775</v>
      </c>
      <c r="C343" s="13">
        <v>42834</v>
      </c>
      <c r="D343" s="1" t="s">
        <v>100</v>
      </c>
      <c r="E343" s="1" t="s">
        <v>110</v>
      </c>
      <c r="F343" s="1" t="s">
        <v>80</v>
      </c>
      <c r="G343" s="1" t="s">
        <v>159</v>
      </c>
      <c r="H343" s="1" t="s">
        <v>26</v>
      </c>
      <c r="I343" s="1">
        <v>90008</v>
      </c>
      <c r="J343" s="1" t="s">
        <v>112</v>
      </c>
      <c r="K343" s="1" t="s">
        <v>376</v>
      </c>
      <c r="L343" s="1" t="s">
        <v>20</v>
      </c>
      <c r="M343" s="1" t="s">
        <v>132</v>
      </c>
      <c r="N343" s="1" t="s">
        <v>377</v>
      </c>
      <c r="O343" s="3">
        <v>43.1</v>
      </c>
      <c r="P343" s="1">
        <v>5</v>
      </c>
      <c r="Q343" s="1">
        <v>0</v>
      </c>
      <c r="R343" s="2">
        <v>11.21</v>
      </c>
      <c r="S343" s="1" t="s">
        <v>115</v>
      </c>
      <c r="T343" s="1" t="s">
        <v>87</v>
      </c>
      <c r="U343" s="2">
        <v>31.89</v>
      </c>
      <c r="V343" s="2">
        <v>8.6199996948242195</v>
      </c>
      <c r="W343" s="11">
        <f>(sales[[#This Row],[Profit]]/sales[[#This Row],[Sales]])*100</f>
        <v>26.009280742459396</v>
      </c>
      <c r="X343" s="1">
        <f>YEAR(sales[[#This Row],[order_date]])</f>
        <v>2017</v>
      </c>
    </row>
    <row r="344" spans="1:24" hidden="1" x14ac:dyDescent="0.25">
      <c r="A344" s="1" t="s">
        <v>1173</v>
      </c>
      <c r="B344" s="15" t="s">
        <v>1174</v>
      </c>
      <c r="C344" s="13" t="s">
        <v>1175</v>
      </c>
      <c r="D344" s="1" t="s">
        <v>90</v>
      </c>
      <c r="E344" s="1" t="s">
        <v>79</v>
      </c>
      <c r="F344" s="1" t="s">
        <v>80</v>
      </c>
      <c r="G344" s="1" t="s">
        <v>119</v>
      </c>
      <c r="H344" s="1" t="s">
        <v>25</v>
      </c>
      <c r="I344" s="1">
        <v>85023</v>
      </c>
      <c r="J344" s="1" t="s">
        <v>112</v>
      </c>
      <c r="K344" s="1" t="s">
        <v>1176</v>
      </c>
      <c r="L344" s="1" t="s">
        <v>20</v>
      </c>
      <c r="M344" s="1" t="s">
        <v>94</v>
      </c>
      <c r="N344" s="1" t="s">
        <v>1177</v>
      </c>
      <c r="O344" s="3">
        <v>19.190000000000001</v>
      </c>
      <c r="P344" s="1">
        <v>7</v>
      </c>
      <c r="Q344" s="1">
        <v>0.7</v>
      </c>
      <c r="R344" s="2">
        <v>-12.8</v>
      </c>
      <c r="S344" s="1" t="s">
        <v>115</v>
      </c>
      <c r="T344" s="1" t="s">
        <v>87</v>
      </c>
      <c r="U344" s="2">
        <v>31.990002</v>
      </c>
      <c r="V344" s="2">
        <v>9.1380951292931094</v>
      </c>
      <c r="W344" s="11">
        <f>(sales[[#This Row],[Profit]]/sales[[#This Row],[Sales]])*100</f>
        <v>-66.701406982803547</v>
      </c>
      <c r="X344" s="1" t="e">
        <f>YEAR(sales[[#This Row],[order_date]])</f>
        <v>#VALUE!</v>
      </c>
    </row>
    <row r="345" spans="1:24" hidden="1" x14ac:dyDescent="0.25">
      <c r="A345" s="1" t="s">
        <v>75</v>
      </c>
      <c r="B345" s="15" t="s">
        <v>76</v>
      </c>
      <c r="C345" s="13" t="s">
        <v>77</v>
      </c>
      <c r="D345" s="1" t="s">
        <v>78</v>
      </c>
      <c r="E345" s="1" t="s">
        <v>79</v>
      </c>
      <c r="F345" s="1" t="s">
        <v>80</v>
      </c>
      <c r="G345" s="1" t="s">
        <v>81</v>
      </c>
      <c r="H345" s="1" t="s">
        <v>36</v>
      </c>
      <c r="I345" s="1">
        <v>12180</v>
      </c>
      <c r="J345" s="1" t="s">
        <v>82</v>
      </c>
      <c r="K345" s="1" t="s">
        <v>1178</v>
      </c>
      <c r="L345" s="1" t="s">
        <v>20</v>
      </c>
      <c r="M345" s="1" t="s">
        <v>94</v>
      </c>
      <c r="N345" s="1" t="s">
        <v>1179</v>
      </c>
      <c r="O345" s="3">
        <v>48.48</v>
      </c>
      <c r="P345" s="1">
        <v>4</v>
      </c>
      <c r="Q345" s="1">
        <v>0.2</v>
      </c>
      <c r="R345" s="2">
        <v>16.36</v>
      </c>
      <c r="S345" s="1" t="s">
        <v>86</v>
      </c>
      <c r="T345" s="1" t="s">
        <v>87</v>
      </c>
      <c r="U345" s="2">
        <v>32.119999999999997</v>
      </c>
      <c r="V345" s="2">
        <v>15.149999913386999</v>
      </c>
      <c r="W345" s="11">
        <f>(sales[[#This Row],[Profit]]/sales[[#This Row],[Sales]])*100</f>
        <v>33.745874587458744</v>
      </c>
      <c r="X345" s="1" t="e">
        <f>YEAR(sales[[#This Row],[order_date]])</f>
        <v>#VALUE!</v>
      </c>
    </row>
    <row r="346" spans="1:24" hidden="1" x14ac:dyDescent="0.25">
      <c r="A346" s="1" t="s">
        <v>822</v>
      </c>
      <c r="B346" s="15" t="s">
        <v>302</v>
      </c>
      <c r="C346" s="13" t="s">
        <v>823</v>
      </c>
      <c r="D346" s="1" t="s">
        <v>90</v>
      </c>
      <c r="E346" s="1" t="s">
        <v>79</v>
      </c>
      <c r="F346" s="1" t="s">
        <v>80</v>
      </c>
      <c r="G346" s="1" t="s">
        <v>119</v>
      </c>
      <c r="H346" s="1" t="s">
        <v>25</v>
      </c>
      <c r="I346" s="1">
        <v>85023</v>
      </c>
      <c r="J346" s="1" t="s">
        <v>112</v>
      </c>
      <c r="K346" s="1" t="s">
        <v>1178</v>
      </c>
      <c r="L346" s="1" t="s">
        <v>20</v>
      </c>
      <c r="M346" s="1" t="s">
        <v>94</v>
      </c>
      <c r="N346" s="1" t="s">
        <v>1179</v>
      </c>
      <c r="O346" s="3">
        <v>18.18</v>
      </c>
      <c r="P346" s="1">
        <v>4</v>
      </c>
      <c r="Q346" s="1">
        <v>0.7</v>
      </c>
      <c r="R346" s="2">
        <v>-13.94</v>
      </c>
      <c r="S346" s="1" t="s">
        <v>115</v>
      </c>
      <c r="T346" s="1" t="s">
        <v>87</v>
      </c>
      <c r="U346" s="2">
        <v>32.119999999999997</v>
      </c>
      <c r="V346" s="2">
        <v>15.149999652306199</v>
      </c>
      <c r="W346" s="11">
        <f>(sales[[#This Row],[Profit]]/sales[[#This Row],[Sales]])*100</f>
        <v>-76.677667766776679</v>
      </c>
      <c r="X346" s="1" t="e">
        <f>YEAR(sales[[#This Row],[order_date]])</f>
        <v>#VALUE!</v>
      </c>
    </row>
    <row r="347" spans="1:24" hidden="1" x14ac:dyDescent="0.25">
      <c r="A347" s="1" t="s">
        <v>1081</v>
      </c>
      <c r="B347" s="15" t="s">
        <v>572</v>
      </c>
      <c r="C347" s="13" t="s">
        <v>1082</v>
      </c>
      <c r="D347" s="1" t="s">
        <v>78</v>
      </c>
      <c r="E347" s="1" t="s">
        <v>158</v>
      </c>
      <c r="F347" s="1" t="s">
        <v>80</v>
      </c>
      <c r="G347" s="1" t="s">
        <v>137</v>
      </c>
      <c r="H347" s="1" t="s">
        <v>26</v>
      </c>
      <c r="I347" s="1">
        <v>94109</v>
      </c>
      <c r="J347" s="1" t="s">
        <v>112</v>
      </c>
      <c r="K347" s="1" t="s">
        <v>1180</v>
      </c>
      <c r="L347" s="1" t="s">
        <v>20</v>
      </c>
      <c r="M347" s="1" t="s">
        <v>94</v>
      </c>
      <c r="N347" s="1" t="s">
        <v>1181</v>
      </c>
      <c r="O347" s="3">
        <v>49.54</v>
      </c>
      <c r="P347" s="1">
        <v>3</v>
      </c>
      <c r="Q347" s="1">
        <v>0.2</v>
      </c>
      <c r="R347" s="2">
        <v>17.34</v>
      </c>
      <c r="S347" s="1" t="s">
        <v>115</v>
      </c>
      <c r="T347" s="1" t="s">
        <v>87</v>
      </c>
      <c r="U347" s="2">
        <v>32.200000000000003</v>
      </c>
      <c r="V347" s="2">
        <v>20.641667125032502</v>
      </c>
      <c r="W347" s="11">
        <f>(sales[[#This Row],[Profit]]/sales[[#This Row],[Sales]])*100</f>
        <v>35.002018570851838</v>
      </c>
      <c r="X347" s="1" t="e">
        <f>YEAR(sales[[#This Row],[order_date]])</f>
        <v>#VALUE!</v>
      </c>
    </row>
    <row r="348" spans="1:24" x14ac:dyDescent="0.25">
      <c r="A348" s="1" t="s">
        <v>370</v>
      </c>
      <c r="B348" s="15">
        <v>42068</v>
      </c>
      <c r="C348" s="13">
        <v>42160</v>
      </c>
      <c r="D348" s="1" t="s">
        <v>78</v>
      </c>
      <c r="E348" s="1" t="s">
        <v>79</v>
      </c>
      <c r="F348" s="1" t="s">
        <v>80</v>
      </c>
      <c r="G348" s="1" t="s">
        <v>137</v>
      </c>
      <c r="H348" s="1" t="s">
        <v>26</v>
      </c>
      <c r="I348" s="1">
        <v>94109</v>
      </c>
      <c r="J348" s="1" t="s">
        <v>112</v>
      </c>
      <c r="K348" s="1" t="s">
        <v>1182</v>
      </c>
      <c r="L348" s="1" t="s">
        <v>20</v>
      </c>
      <c r="M348" s="1" t="s">
        <v>94</v>
      </c>
      <c r="N348" s="1" t="s">
        <v>1183</v>
      </c>
      <c r="O348" s="3">
        <v>49.57</v>
      </c>
      <c r="P348" s="1">
        <v>2</v>
      </c>
      <c r="Q348" s="1">
        <v>0.2</v>
      </c>
      <c r="R348" s="2">
        <v>17.350000000000001</v>
      </c>
      <c r="S348" s="1" t="s">
        <v>115</v>
      </c>
      <c r="T348" s="1" t="s">
        <v>87</v>
      </c>
      <c r="U348" s="2">
        <v>32.22</v>
      </c>
      <c r="V348" s="2">
        <v>30.981249924679201</v>
      </c>
      <c r="W348" s="11">
        <f>(sales[[#This Row],[Profit]]/sales[[#This Row],[Sales]])*100</f>
        <v>35.001008674601572</v>
      </c>
      <c r="X348" s="1">
        <f>YEAR(sales[[#This Row],[order_date]])</f>
        <v>2015</v>
      </c>
    </row>
    <row r="349" spans="1:24" hidden="1" x14ac:dyDescent="0.25">
      <c r="A349" s="1" t="s">
        <v>1184</v>
      </c>
      <c r="B349" s="15" t="s">
        <v>1185</v>
      </c>
      <c r="C349" s="13" t="s">
        <v>1186</v>
      </c>
      <c r="D349" s="1" t="s">
        <v>90</v>
      </c>
      <c r="E349" s="1" t="s">
        <v>79</v>
      </c>
      <c r="F349" s="1" t="s">
        <v>80</v>
      </c>
      <c r="G349" s="1" t="s">
        <v>1187</v>
      </c>
      <c r="H349" s="1" t="s">
        <v>1188</v>
      </c>
      <c r="I349" s="1">
        <v>35601</v>
      </c>
      <c r="J349" s="1" t="s">
        <v>92</v>
      </c>
      <c r="K349" s="1" t="s">
        <v>1189</v>
      </c>
      <c r="L349" s="1" t="s">
        <v>21</v>
      </c>
      <c r="M349" s="1" t="s">
        <v>51</v>
      </c>
      <c r="N349" s="1" t="s">
        <v>1190</v>
      </c>
      <c r="O349" s="3">
        <v>44.95</v>
      </c>
      <c r="P349" s="1">
        <v>1</v>
      </c>
      <c r="Q349" s="1">
        <v>0</v>
      </c>
      <c r="R349" s="2">
        <v>12.59</v>
      </c>
      <c r="S349" s="1" t="s">
        <v>96</v>
      </c>
      <c r="T349" s="1" t="s">
        <v>87</v>
      </c>
      <c r="U349" s="2">
        <v>32.36</v>
      </c>
      <c r="V349" s="2">
        <v>44.950000762939403</v>
      </c>
      <c r="W349" s="11">
        <f>(sales[[#This Row],[Profit]]/sales[[#This Row],[Sales]])*100</f>
        <v>28.008898776418238</v>
      </c>
      <c r="X349" s="1" t="e">
        <f>YEAR(sales[[#This Row],[order_date]])</f>
        <v>#VALUE!</v>
      </c>
    </row>
    <row r="350" spans="1:24" hidden="1" x14ac:dyDescent="0.25">
      <c r="A350" s="1" t="s">
        <v>150</v>
      </c>
      <c r="B350" s="15" t="s">
        <v>151</v>
      </c>
      <c r="C350" s="13" t="s">
        <v>108</v>
      </c>
      <c r="D350" s="1" t="s">
        <v>90</v>
      </c>
      <c r="E350" s="1" t="s">
        <v>79</v>
      </c>
      <c r="F350" s="1" t="s">
        <v>80</v>
      </c>
      <c r="G350" s="1" t="s">
        <v>152</v>
      </c>
      <c r="H350" s="1" t="s">
        <v>36</v>
      </c>
      <c r="I350" s="1">
        <v>10035</v>
      </c>
      <c r="J350" s="1" t="s">
        <v>82</v>
      </c>
      <c r="K350" s="1" t="s">
        <v>1191</v>
      </c>
      <c r="L350" s="1" t="s">
        <v>20</v>
      </c>
      <c r="M350" s="1" t="s">
        <v>47</v>
      </c>
      <c r="N350" s="1" t="s">
        <v>1192</v>
      </c>
      <c r="O350" s="3">
        <v>45.4</v>
      </c>
      <c r="P350" s="1">
        <v>4</v>
      </c>
      <c r="Q350" s="1">
        <v>0</v>
      </c>
      <c r="R350" s="2">
        <v>12.71</v>
      </c>
      <c r="S350" s="1" t="s">
        <v>86</v>
      </c>
      <c r="T350" s="1" t="s">
        <v>87</v>
      </c>
      <c r="U350" s="2">
        <v>32.690002</v>
      </c>
      <c r="V350" s="2">
        <v>11.3500003814697</v>
      </c>
      <c r="W350" s="11">
        <f>(sales[[#This Row],[Profit]]/sales[[#This Row],[Sales]])*100</f>
        <v>27.995594713656391</v>
      </c>
      <c r="X350" s="1" t="e">
        <f>YEAR(sales[[#This Row],[order_date]])</f>
        <v>#VALUE!</v>
      </c>
    </row>
    <row r="351" spans="1:24" x14ac:dyDescent="0.25">
      <c r="A351" s="1" t="s">
        <v>988</v>
      </c>
      <c r="B351" s="15">
        <v>42531</v>
      </c>
      <c r="C351" s="13">
        <v>42561</v>
      </c>
      <c r="D351" s="1" t="s">
        <v>78</v>
      </c>
      <c r="E351" s="1" t="s">
        <v>110</v>
      </c>
      <c r="F351" s="1" t="s">
        <v>80</v>
      </c>
      <c r="G351" s="1" t="s">
        <v>989</v>
      </c>
      <c r="H351" s="1" t="s">
        <v>27</v>
      </c>
      <c r="I351" s="1">
        <v>81001</v>
      </c>
      <c r="J351" s="1" t="s">
        <v>112</v>
      </c>
      <c r="K351" s="1" t="s">
        <v>1046</v>
      </c>
      <c r="L351" s="1" t="s">
        <v>20</v>
      </c>
      <c r="M351" s="1" t="s">
        <v>94</v>
      </c>
      <c r="N351" s="1" t="s">
        <v>1047</v>
      </c>
      <c r="O351" s="3">
        <v>17.899999999999999</v>
      </c>
      <c r="P351" s="1">
        <v>4</v>
      </c>
      <c r="Q351" s="1">
        <v>0.7</v>
      </c>
      <c r="R351" s="2">
        <v>-14.92</v>
      </c>
      <c r="S351" s="1" t="s">
        <v>115</v>
      </c>
      <c r="T351" s="1" t="s">
        <v>87</v>
      </c>
      <c r="U351" s="2">
        <v>32.82</v>
      </c>
      <c r="V351" s="2">
        <v>14.9166657560401</v>
      </c>
      <c r="W351" s="11">
        <f>(sales[[#This Row],[Profit]]/sales[[#This Row],[Sales]])*100</f>
        <v>-83.351955307262571</v>
      </c>
      <c r="X351" s="1">
        <f>YEAR(sales[[#This Row],[order_date]])</f>
        <v>2016</v>
      </c>
    </row>
    <row r="352" spans="1:24" x14ac:dyDescent="0.25">
      <c r="A352" s="1" t="s">
        <v>462</v>
      </c>
      <c r="B352" s="15">
        <v>42406</v>
      </c>
      <c r="C352" s="13">
        <v>42527</v>
      </c>
      <c r="D352" s="1" t="s">
        <v>90</v>
      </c>
      <c r="E352" s="1" t="s">
        <v>158</v>
      </c>
      <c r="F352" s="1" t="s">
        <v>80</v>
      </c>
      <c r="G352" s="1" t="s">
        <v>176</v>
      </c>
      <c r="H352" s="1" t="s">
        <v>45</v>
      </c>
      <c r="I352" s="1">
        <v>98115</v>
      </c>
      <c r="J352" s="1" t="s">
        <v>112</v>
      </c>
      <c r="K352" s="1" t="s">
        <v>1193</v>
      </c>
      <c r="L352" s="1" t="s">
        <v>20</v>
      </c>
      <c r="M352" s="1" t="s">
        <v>94</v>
      </c>
      <c r="N352" s="1" t="s">
        <v>1194</v>
      </c>
      <c r="O352" s="3">
        <v>51.65</v>
      </c>
      <c r="P352" s="1">
        <v>12</v>
      </c>
      <c r="Q352" s="1">
        <v>0.2</v>
      </c>
      <c r="R352" s="2">
        <v>18.72</v>
      </c>
      <c r="S352" s="1" t="s">
        <v>115</v>
      </c>
      <c r="T352" s="1" t="s">
        <v>87</v>
      </c>
      <c r="U352" s="2">
        <v>32.93</v>
      </c>
      <c r="V352" s="2">
        <v>5.3802085123218903</v>
      </c>
      <c r="W352" s="11">
        <f>(sales[[#This Row],[Profit]]/sales[[#This Row],[Sales]])*100</f>
        <v>36.243949661181027</v>
      </c>
      <c r="X352" s="1">
        <f>YEAR(sales[[#This Row],[order_date]])</f>
        <v>2016</v>
      </c>
    </row>
    <row r="353" spans="1:24" hidden="1" x14ac:dyDescent="0.25">
      <c r="A353" s="1" t="s">
        <v>1195</v>
      </c>
      <c r="B353" s="15" t="s">
        <v>1196</v>
      </c>
      <c r="C353" s="13" t="s">
        <v>1197</v>
      </c>
      <c r="D353" s="1" t="s">
        <v>90</v>
      </c>
      <c r="E353" s="1" t="s">
        <v>79</v>
      </c>
      <c r="F353" s="1" t="s">
        <v>80</v>
      </c>
      <c r="G353" s="1" t="s">
        <v>165</v>
      </c>
      <c r="H353" s="1" t="s">
        <v>32</v>
      </c>
      <c r="I353" s="1">
        <v>21044</v>
      </c>
      <c r="J353" s="1" t="s">
        <v>82</v>
      </c>
      <c r="K353" s="1" t="s">
        <v>887</v>
      </c>
      <c r="L353" s="1" t="s">
        <v>21</v>
      </c>
      <c r="M353" s="1" t="s">
        <v>507</v>
      </c>
      <c r="N353" s="1" t="s">
        <v>888</v>
      </c>
      <c r="O353" s="3">
        <v>59.98</v>
      </c>
      <c r="P353" s="1">
        <v>2</v>
      </c>
      <c r="Q353" s="1">
        <v>0</v>
      </c>
      <c r="R353" s="2">
        <v>26.39</v>
      </c>
      <c r="S353" s="1" t="s">
        <v>86</v>
      </c>
      <c r="T353" s="1" t="s">
        <v>87</v>
      </c>
      <c r="U353" s="2">
        <v>33.590000000000003</v>
      </c>
      <c r="V353" s="2">
        <v>29.9899997711181</v>
      </c>
      <c r="W353" s="11">
        <f>(sales[[#This Row],[Profit]]/sales[[#This Row],[Sales]])*100</f>
        <v>43.997999333111039</v>
      </c>
      <c r="X353" s="1" t="e">
        <f>YEAR(sales[[#This Row],[order_date]])</f>
        <v>#VALUE!</v>
      </c>
    </row>
    <row r="354" spans="1:24" hidden="1" x14ac:dyDescent="0.25">
      <c r="A354" s="1" t="s">
        <v>228</v>
      </c>
      <c r="B354" s="15" t="s">
        <v>229</v>
      </c>
      <c r="C354" s="13" t="s">
        <v>230</v>
      </c>
      <c r="D354" s="1" t="s">
        <v>78</v>
      </c>
      <c r="E354" s="1" t="s">
        <v>79</v>
      </c>
      <c r="F354" s="1" t="s">
        <v>80</v>
      </c>
      <c r="G354" s="1" t="s">
        <v>231</v>
      </c>
      <c r="H354" s="1" t="s">
        <v>38</v>
      </c>
      <c r="I354" s="1">
        <v>43017</v>
      </c>
      <c r="J354" s="1" t="s">
        <v>82</v>
      </c>
      <c r="K354" s="1" t="s">
        <v>545</v>
      </c>
      <c r="L354" s="1" t="s">
        <v>20</v>
      </c>
      <c r="M354" s="1" t="s">
        <v>94</v>
      </c>
      <c r="N354" s="1" t="s">
        <v>546</v>
      </c>
      <c r="O354" s="3">
        <v>19.78</v>
      </c>
      <c r="P354" s="1">
        <v>4</v>
      </c>
      <c r="Q354" s="1">
        <v>0.7</v>
      </c>
      <c r="R354" s="2">
        <v>-13.84</v>
      </c>
      <c r="S354" s="1" t="s">
        <v>86</v>
      </c>
      <c r="T354" s="1" t="s">
        <v>87</v>
      </c>
      <c r="U354" s="2">
        <v>33.620002999999997</v>
      </c>
      <c r="V354" s="2">
        <v>16.483333250549101</v>
      </c>
      <c r="W354" s="11">
        <f>(sales[[#This Row],[Profit]]/sales[[#This Row],[Sales]])*100</f>
        <v>-69.969666329625881</v>
      </c>
      <c r="X354" s="1" t="e">
        <f>YEAR(sales[[#This Row],[order_date]])</f>
        <v>#VALUE!</v>
      </c>
    </row>
    <row r="355" spans="1:24" hidden="1" x14ac:dyDescent="0.25">
      <c r="A355" s="1" t="s">
        <v>1198</v>
      </c>
      <c r="B355" s="15">
        <v>42618</v>
      </c>
      <c r="C355" s="13" t="s">
        <v>1199</v>
      </c>
      <c r="D355" s="1" t="s">
        <v>90</v>
      </c>
      <c r="E355" s="1" t="s">
        <v>158</v>
      </c>
      <c r="F355" s="1" t="s">
        <v>80</v>
      </c>
      <c r="G355" s="1" t="s">
        <v>1200</v>
      </c>
      <c r="H355" s="1" t="s">
        <v>43</v>
      </c>
      <c r="I355" s="1">
        <v>78745</v>
      </c>
      <c r="J355" s="1" t="s">
        <v>102</v>
      </c>
      <c r="K355" s="1" t="s">
        <v>545</v>
      </c>
      <c r="L355" s="1" t="s">
        <v>20</v>
      </c>
      <c r="M355" s="1" t="s">
        <v>94</v>
      </c>
      <c r="N355" s="1" t="s">
        <v>546</v>
      </c>
      <c r="O355" s="3">
        <v>13.18</v>
      </c>
      <c r="P355" s="1">
        <v>4</v>
      </c>
      <c r="Q355" s="1">
        <v>0.8</v>
      </c>
      <c r="R355" s="2">
        <v>-20.440000000000001</v>
      </c>
      <c r="S355" s="1" t="s">
        <v>106</v>
      </c>
      <c r="T355" s="1" t="s">
        <v>87</v>
      </c>
      <c r="U355" s="2">
        <v>33.620002999999997</v>
      </c>
      <c r="V355" s="2">
        <v>16.4750013634563</v>
      </c>
      <c r="W355" s="11">
        <f>(sales[[#This Row],[Profit]]/sales[[#This Row],[Sales]])*100</f>
        <v>-155.0834597875569</v>
      </c>
      <c r="X355" s="1">
        <f>YEAR(sales[[#This Row],[order_date]])</f>
        <v>2016</v>
      </c>
    </row>
    <row r="356" spans="1:24" hidden="1" x14ac:dyDescent="0.25">
      <c r="A356" s="1" t="s">
        <v>1201</v>
      </c>
      <c r="B356" s="15" t="s">
        <v>1202</v>
      </c>
      <c r="C356" s="13" t="s">
        <v>426</v>
      </c>
      <c r="D356" s="1" t="s">
        <v>100</v>
      </c>
      <c r="E356" s="1" t="s">
        <v>110</v>
      </c>
      <c r="F356" s="1" t="s">
        <v>80</v>
      </c>
      <c r="G356" s="1" t="s">
        <v>159</v>
      </c>
      <c r="H356" s="1" t="s">
        <v>26</v>
      </c>
      <c r="I356" s="1">
        <v>90004</v>
      </c>
      <c r="J356" s="1" t="s">
        <v>112</v>
      </c>
      <c r="K356" s="1" t="s">
        <v>1203</v>
      </c>
      <c r="L356" s="1" t="s">
        <v>20</v>
      </c>
      <c r="M356" s="1" t="s">
        <v>139</v>
      </c>
      <c r="N356" s="1" t="s">
        <v>1204</v>
      </c>
      <c r="O356" s="3">
        <v>61.96</v>
      </c>
      <c r="P356" s="1">
        <v>2</v>
      </c>
      <c r="Q356" s="1">
        <v>0</v>
      </c>
      <c r="R356" s="2">
        <v>27.88</v>
      </c>
      <c r="S356" s="1" t="s">
        <v>115</v>
      </c>
      <c r="T356" s="1" t="s">
        <v>87</v>
      </c>
      <c r="U356" s="2">
        <v>34.08</v>
      </c>
      <c r="V356" s="2">
        <v>30.9799995422363</v>
      </c>
      <c r="W356" s="11">
        <f>(sales[[#This Row],[Profit]]/sales[[#This Row],[Sales]])*100</f>
        <v>44.996772111039377</v>
      </c>
      <c r="X356" s="1" t="e">
        <f>YEAR(sales[[#This Row],[order_date]])</f>
        <v>#VALUE!</v>
      </c>
    </row>
    <row r="357" spans="1:24" hidden="1" x14ac:dyDescent="0.25">
      <c r="A357" s="1" t="s">
        <v>234</v>
      </c>
      <c r="B357" s="15" t="s">
        <v>235</v>
      </c>
      <c r="C357" s="13" t="s">
        <v>235</v>
      </c>
      <c r="D357" s="1" t="s">
        <v>181</v>
      </c>
      <c r="E357" s="1" t="s">
        <v>79</v>
      </c>
      <c r="F357" s="1" t="s">
        <v>80</v>
      </c>
      <c r="G357" s="1" t="s">
        <v>236</v>
      </c>
      <c r="H357" s="1" t="s">
        <v>26</v>
      </c>
      <c r="I357" s="1">
        <v>92374</v>
      </c>
      <c r="J357" s="1" t="s">
        <v>112</v>
      </c>
      <c r="K357" s="1" t="s">
        <v>1205</v>
      </c>
      <c r="L357" s="1" t="s">
        <v>20</v>
      </c>
      <c r="M357" s="1" t="s">
        <v>47</v>
      </c>
      <c r="N357" s="1" t="s">
        <v>1206</v>
      </c>
      <c r="O357" s="3">
        <v>46.84</v>
      </c>
      <c r="P357" s="1">
        <v>2</v>
      </c>
      <c r="Q357" s="1">
        <v>0</v>
      </c>
      <c r="R357" s="2">
        <v>12.65</v>
      </c>
      <c r="S357" s="1" t="s">
        <v>115</v>
      </c>
      <c r="T357" s="1" t="s">
        <v>87</v>
      </c>
      <c r="U357" s="2">
        <v>34.190002</v>
      </c>
      <c r="V357" s="2">
        <v>23.420000076293899</v>
      </c>
      <c r="W357" s="11">
        <f>(sales[[#This Row],[Profit]]/sales[[#This Row],[Sales]])*100</f>
        <v>27.006831767719895</v>
      </c>
      <c r="X357" s="1" t="e">
        <f>YEAR(sales[[#This Row],[order_date]])</f>
        <v>#VALUE!</v>
      </c>
    </row>
    <row r="358" spans="1:24" hidden="1" x14ac:dyDescent="0.25">
      <c r="A358" s="1" t="s">
        <v>210</v>
      </c>
      <c r="B358" s="15" t="s">
        <v>211</v>
      </c>
      <c r="C358" s="13" t="s">
        <v>212</v>
      </c>
      <c r="D358" s="1" t="s">
        <v>100</v>
      </c>
      <c r="E358" s="1" t="s">
        <v>158</v>
      </c>
      <c r="F358" s="1" t="s">
        <v>80</v>
      </c>
      <c r="G358" s="1" t="s">
        <v>159</v>
      </c>
      <c r="H358" s="1" t="s">
        <v>26</v>
      </c>
      <c r="I358" s="1">
        <v>90045</v>
      </c>
      <c r="J358" s="1" t="s">
        <v>112</v>
      </c>
      <c r="K358" s="1" t="s">
        <v>1207</v>
      </c>
      <c r="L358" s="1" t="s">
        <v>20</v>
      </c>
      <c r="M358" s="1" t="s">
        <v>94</v>
      </c>
      <c r="N358" s="1" t="s">
        <v>1208</v>
      </c>
      <c r="O358" s="3">
        <v>55.26</v>
      </c>
      <c r="P358" s="1">
        <v>2</v>
      </c>
      <c r="Q358" s="1">
        <v>0.2</v>
      </c>
      <c r="R358" s="2">
        <v>20.72</v>
      </c>
      <c r="S358" s="1" t="s">
        <v>115</v>
      </c>
      <c r="T358" s="1" t="s">
        <v>87</v>
      </c>
      <c r="U358" s="2">
        <v>34.54</v>
      </c>
      <c r="V358" s="2">
        <v>34.537499079620403</v>
      </c>
      <c r="W358" s="11">
        <f>(sales[[#This Row],[Profit]]/sales[[#This Row],[Sales]])*100</f>
        <v>37.495475931958019</v>
      </c>
      <c r="X358" s="1" t="e">
        <f>YEAR(sales[[#This Row],[order_date]])</f>
        <v>#VALUE!</v>
      </c>
    </row>
    <row r="359" spans="1:24" hidden="1" x14ac:dyDescent="0.25">
      <c r="A359" s="1" t="s">
        <v>737</v>
      </c>
      <c r="B359" s="15" t="s">
        <v>738</v>
      </c>
      <c r="C359" s="13" t="s">
        <v>739</v>
      </c>
      <c r="D359" s="1" t="s">
        <v>90</v>
      </c>
      <c r="E359" s="1" t="s">
        <v>79</v>
      </c>
      <c r="F359" s="1" t="s">
        <v>80</v>
      </c>
      <c r="G359" s="1" t="s">
        <v>459</v>
      </c>
      <c r="H359" s="1" t="s">
        <v>43</v>
      </c>
      <c r="I359" s="1">
        <v>77041</v>
      </c>
      <c r="J359" s="1" t="s">
        <v>102</v>
      </c>
      <c r="K359" s="1" t="s">
        <v>1209</v>
      </c>
      <c r="L359" s="1" t="s">
        <v>20</v>
      </c>
      <c r="M359" s="1" t="s">
        <v>94</v>
      </c>
      <c r="N359" s="1" t="s">
        <v>1210</v>
      </c>
      <c r="O359" s="3">
        <v>14.11</v>
      </c>
      <c r="P359" s="1">
        <v>9</v>
      </c>
      <c r="Q359" s="1">
        <v>0.8</v>
      </c>
      <c r="R359" s="2">
        <v>-21.17</v>
      </c>
      <c r="S359" s="1" t="s">
        <v>106</v>
      </c>
      <c r="T359" s="1" t="s">
        <v>87</v>
      </c>
      <c r="U359" s="2">
        <v>35.28</v>
      </c>
      <c r="V359" s="2">
        <v>7.8388891653882196</v>
      </c>
      <c r="W359" s="11">
        <f>(sales[[#This Row],[Profit]]/sales[[#This Row],[Sales]])*100</f>
        <v>-150.03543586109146</v>
      </c>
      <c r="X359" s="1" t="e">
        <f>YEAR(sales[[#This Row],[order_date]])</f>
        <v>#VALUE!</v>
      </c>
    </row>
    <row r="360" spans="1:24" x14ac:dyDescent="0.25">
      <c r="A360" s="1" t="s">
        <v>1211</v>
      </c>
      <c r="B360" s="15">
        <v>42925</v>
      </c>
      <c r="C360" s="13">
        <v>43078</v>
      </c>
      <c r="D360" s="1" t="s">
        <v>90</v>
      </c>
      <c r="E360" s="1" t="s">
        <v>79</v>
      </c>
      <c r="F360" s="1" t="s">
        <v>80</v>
      </c>
      <c r="G360" s="1" t="s">
        <v>480</v>
      </c>
      <c r="H360" s="1" t="s">
        <v>40</v>
      </c>
      <c r="I360" s="1">
        <v>97206</v>
      </c>
      <c r="J360" s="1" t="s">
        <v>112</v>
      </c>
      <c r="K360" s="1" t="s">
        <v>1212</v>
      </c>
      <c r="L360" s="1" t="s">
        <v>20</v>
      </c>
      <c r="M360" s="1" t="s">
        <v>47</v>
      </c>
      <c r="N360" s="1" t="s">
        <v>1213</v>
      </c>
      <c r="O360" s="3">
        <v>37.68</v>
      </c>
      <c r="P360" s="1">
        <v>3</v>
      </c>
      <c r="Q360" s="1">
        <v>0.2</v>
      </c>
      <c r="R360" s="2">
        <v>2.36</v>
      </c>
      <c r="S360" s="1" t="s">
        <v>115</v>
      </c>
      <c r="T360" s="1" t="s">
        <v>87</v>
      </c>
      <c r="U360" s="2">
        <v>35.32</v>
      </c>
      <c r="V360" s="2">
        <v>15.700000185643599</v>
      </c>
      <c r="W360" s="11">
        <f>(sales[[#This Row],[Profit]]/sales[[#This Row],[Sales]])*100</f>
        <v>6.2632696390658174</v>
      </c>
      <c r="X360" s="1">
        <f>YEAR(sales[[#This Row],[order_date]])</f>
        <v>2017</v>
      </c>
    </row>
    <row r="361" spans="1:24" hidden="1" x14ac:dyDescent="0.25">
      <c r="A361" s="1" t="s">
        <v>456</v>
      </c>
      <c r="B361" s="15" t="s">
        <v>457</v>
      </c>
      <c r="C361" s="13" t="s">
        <v>458</v>
      </c>
      <c r="D361" s="1" t="s">
        <v>90</v>
      </c>
      <c r="E361" s="1" t="s">
        <v>110</v>
      </c>
      <c r="F361" s="1" t="s">
        <v>80</v>
      </c>
      <c r="G361" s="1" t="s">
        <v>459</v>
      </c>
      <c r="H361" s="1" t="s">
        <v>43</v>
      </c>
      <c r="I361" s="1">
        <v>77095</v>
      </c>
      <c r="J361" s="1" t="s">
        <v>102</v>
      </c>
      <c r="K361" s="1" t="s">
        <v>1147</v>
      </c>
      <c r="L361" s="1" t="s">
        <v>20</v>
      </c>
      <c r="M361" s="1" t="s">
        <v>94</v>
      </c>
      <c r="N361" s="1" t="s">
        <v>1148</v>
      </c>
      <c r="O361" s="3">
        <v>13.78</v>
      </c>
      <c r="P361" s="1">
        <v>6</v>
      </c>
      <c r="Q361" s="1">
        <v>0.8</v>
      </c>
      <c r="R361" s="2">
        <v>-22.04</v>
      </c>
      <c r="S361" s="1" t="s">
        <v>106</v>
      </c>
      <c r="T361" s="1" t="s">
        <v>87</v>
      </c>
      <c r="U361" s="2">
        <v>35.82</v>
      </c>
      <c r="V361" s="2">
        <v>11.483333795269299</v>
      </c>
      <c r="W361" s="11">
        <f>(sales[[#This Row],[Profit]]/sales[[#This Row],[Sales]])*100</f>
        <v>-159.94194484760521</v>
      </c>
      <c r="X361" s="1" t="e">
        <f>YEAR(sales[[#This Row],[order_date]])</f>
        <v>#VALUE!</v>
      </c>
    </row>
    <row r="362" spans="1:24" hidden="1" x14ac:dyDescent="0.25">
      <c r="A362" s="1" t="s">
        <v>1214</v>
      </c>
      <c r="B362" s="15" t="s">
        <v>1112</v>
      </c>
      <c r="C362" s="13">
        <v>42381</v>
      </c>
      <c r="D362" s="1" t="s">
        <v>90</v>
      </c>
      <c r="E362" s="1" t="s">
        <v>79</v>
      </c>
      <c r="F362" s="1" t="s">
        <v>80</v>
      </c>
      <c r="G362" s="1" t="s">
        <v>119</v>
      </c>
      <c r="H362" s="1" t="s">
        <v>25</v>
      </c>
      <c r="I362" s="1">
        <v>85023</v>
      </c>
      <c r="J362" s="1" t="s">
        <v>112</v>
      </c>
      <c r="K362" s="1" t="s">
        <v>1215</v>
      </c>
      <c r="L362" s="1" t="s">
        <v>20</v>
      </c>
      <c r="M362" s="1" t="s">
        <v>47</v>
      </c>
      <c r="N362" s="1" t="s">
        <v>1216</v>
      </c>
      <c r="O362" s="3">
        <v>39.81</v>
      </c>
      <c r="P362" s="1">
        <v>4</v>
      </c>
      <c r="Q362" s="1">
        <v>0.2</v>
      </c>
      <c r="R362" s="2">
        <v>3.98</v>
      </c>
      <c r="S362" s="1" t="s">
        <v>115</v>
      </c>
      <c r="T362" s="1" t="s">
        <v>87</v>
      </c>
      <c r="U362" s="2">
        <v>35.83</v>
      </c>
      <c r="V362" s="2">
        <v>12.440625475498299</v>
      </c>
      <c r="W362" s="11">
        <f>(sales[[#This Row],[Profit]]/sales[[#This Row],[Sales]])*100</f>
        <v>9.9974880683245413</v>
      </c>
      <c r="X362" s="1" t="e">
        <f>YEAR(sales[[#This Row],[order_date]])</f>
        <v>#VALUE!</v>
      </c>
    </row>
    <row r="363" spans="1:24" hidden="1" x14ac:dyDescent="0.25">
      <c r="A363" s="1" t="s">
        <v>496</v>
      </c>
      <c r="B363" s="15" t="s">
        <v>497</v>
      </c>
      <c r="C363" s="13" t="s">
        <v>498</v>
      </c>
      <c r="D363" s="1" t="s">
        <v>78</v>
      </c>
      <c r="E363" s="1" t="s">
        <v>110</v>
      </c>
      <c r="F363" s="1" t="s">
        <v>80</v>
      </c>
      <c r="G363" s="1" t="s">
        <v>111</v>
      </c>
      <c r="H363" s="1" t="s">
        <v>40</v>
      </c>
      <c r="I363" s="1">
        <v>97301</v>
      </c>
      <c r="J363" s="1" t="s">
        <v>112</v>
      </c>
      <c r="K363" s="1" t="s">
        <v>1217</v>
      </c>
      <c r="L363" s="1" t="s">
        <v>21</v>
      </c>
      <c r="M363" s="1" t="s">
        <v>51</v>
      </c>
      <c r="N363" s="1" t="s">
        <v>1218</v>
      </c>
      <c r="O363" s="3">
        <v>28.68</v>
      </c>
      <c r="P363" s="1">
        <v>3</v>
      </c>
      <c r="Q363" s="1">
        <v>0.2</v>
      </c>
      <c r="R363" s="2">
        <v>-7.17</v>
      </c>
      <c r="S363" s="1" t="s">
        <v>115</v>
      </c>
      <c r="T363" s="1" t="s">
        <v>87</v>
      </c>
      <c r="U363" s="2">
        <v>35.85</v>
      </c>
      <c r="V363" s="2">
        <v>11.9500001716737</v>
      </c>
      <c r="W363" s="11">
        <f>(sales[[#This Row],[Profit]]/sales[[#This Row],[Sales]])*100</f>
        <v>-25</v>
      </c>
      <c r="X363" s="1" t="e">
        <f>YEAR(sales[[#This Row],[order_date]])</f>
        <v>#VALUE!</v>
      </c>
    </row>
    <row r="364" spans="1:24" hidden="1" x14ac:dyDescent="0.25">
      <c r="A364" s="1" t="s">
        <v>1219</v>
      </c>
      <c r="B364" s="15" t="s">
        <v>587</v>
      </c>
      <c r="C364" s="13" t="s">
        <v>930</v>
      </c>
      <c r="D364" s="1" t="s">
        <v>100</v>
      </c>
      <c r="E364" s="1" t="s">
        <v>79</v>
      </c>
      <c r="F364" s="1" t="s">
        <v>80</v>
      </c>
      <c r="G364" s="1" t="s">
        <v>1220</v>
      </c>
      <c r="H364" s="1" t="s">
        <v>25</v>
      </c>
      <c r="I364" s="1">
        <v>85204</v>
      </c>
      <c r="J364" s="1" t="s">
        <v>112</v>
      </c>
      <c r="K364" s="1" t="s">
        <v>1221</v>
      </c>
      <c r="L364" s="1" t="s">
        <v>20</v>
      </c>
      <c r="M364" s="1" t="s">
        <v>94</v>
      </c>
      <c r="N364" s="1" t="s">
        <v>1222</v>
      </c>
      <c r="O364" s="3">
        <v>20.72</v>
      </c>
      <c r="P364" s="1">
        <v>2</v>
      </c>
      <c r="Q364" s="1">
        <v>0.7</v>
      </c>
      <c r="R364" s="2">
        <v>-15.2</v>
      </c>
      <c r="S364" s="1" t="s">
        <v>115</v>
      </c>
      <c r="T364" s="1" t="s">
        <v>87</v>
      </c>
      <c r="U364" s="2">
        <v>35.92</v>
      </c>
      <c r="V364" s="2">
        <v>34.533330816692803</v>
      </c>
      <c r="W364" s="11">
        <f>(sales[[#This Row],[Profit]]/sales[[#This Row],[Sales]])*100</f>
        <v>-73.359073359073363</v>
      </c>
      <c r="X364" s="1" t="e">
        <f>YEAR(sales[[#This Row],[order_date]])</f>
        <v>#VALUE!</v>
      </c>
    </row>
    <row r="365" spans="1:24" x14ac:dyDescent="0.25">
      <c r="A365" s="1" t="s">
        <v>1223</v>
      </c>
      <c r="B365" s="15">
        <v>42016</v>
      </c>
      <c r="C365" s="13">
        <v>42228</v>
      </c>
      <c r="D365" s="1" t="s">
        <v>90</v>
      </c>
      <c r="E365" s="1" t="s">
        <v>79</v>
      </c>
      <c r="F365" s="1" t="s">
        <v>80</v>
      </c>
      <c r="G365" s="1" t="s">
        <v>176</v>
      </c>
      <c r="H365" s="1" t="s">
        <v>45</v>
      </c>
      <c r="I365" s="1">
        <v>98103</v>
      </c>
      <c r="J365" s="1" t="s">
        <v>112</v>
      </c>
      <c r="K365" s="1" t="s">
        <v>1224</v>
      </c>
      <c r="L365" s="1" t="s">
        <v>20</v>
      </c>
      <c r="M365" s="1" t="s">
        <v>94</v>
      </c>
      <c r="N365" s="1" t="s">
        <v>1225</v>
      </c>
      <c r="O365" s="3">
        <v>55.42</v>
      </c>
      <c r="P365" s="1">
        <v>2</v>
      </c>
      <c r="Q365" s="1">
        <v>0.2</v>
      </c>
      <c r="R365" s="2">
        <v>19.399999999999999</v>
      </c>
      <c r="S365" s="1" t="s">
        <v>115</v>
      </c>
      <c r="T365" s="1" t="s">
        <v>87</v>
      </c>
      <c r="U365" s="2">
        <v>36.019996999999996</v>
      </c>
      <c r="V365" s="2">
        <v>34.637498984625502</v>
      </c>
      <c r="W365" s="11">
        <f>(sales[[#This Row],[Profit]]/sales[[#This Row],[Sales]])*100</f>
        <v>35.005413208228077</v>
      </c>
      <c r="X365" s="1">
        <f>YEAR(sales[[#This Row],[order_date]])</f>
        <v>2015</v>
      </c>
    </row>
    <row r="366" spans="1:24" x14ac:dyDescent="0.25">
      <c r="A366" s="1" t="s">
        <v>839</v>
      </c>
      <c r="B366" s="15">
        <v>42188</v>
      </c>
      <c r="C366" s="13">
        <v>42280</v>
      </c>
      <c r="D366" s="1" t="s">
        <v>78</v>
      </c>
      <c r="E366" s="1" t="s">
        <v>110</v>
      </c>
      <c r="F366" s="1" t="s">
        <v>80</v>
      </c>
      <c r="G366" s="1" t="s">
        <v>840</v>
      </c>
      <c r="H366" s="1" t="s">
        <v>28</v>
      </c>
      <c r="I366" s="1">
        <v>19711</v>
      </c>
      <c r="J366" s="1" t="s">
        <v>82</v>
      </c>
      <c r="K366" s="1" t="s">
        <v>1224</v>
      </c>
      <c r="L366" s="1" t="s">
        <v>20</v>
      </c>
      <c r="M366" s="1" t="s">
        <v>94</v>
      </c>
      <c r="N366" s="1" t="s">
        <v>1225</v>
      </c>
      <c r="O366" s="3">
        <v>69.28</v>
      </c>
      <c r="P366" s="1">
        <v>2</v>
      </c>
      <c r="Q366" s="1">
        <v>0</v>
      </c>
      <c r="R366" s="2">
        <v>33.25</v>
      </c>
      <c r="S366" s="1" t="s">
        <v>86</v>
      </c>
      <c r="T366" s="1" t="s">
        <v>87</v>
      </c>
      <c r="U366" s="2">
        <v>36.03</v>
      </c>
      <c r="V366" s="2">
        <v>34.639999389648402</v>
      </c>
      <c r="W366" s="11">
        <f>(sales[[#This Row],[Profit]]/sales[[#This Row],[Sales]])*100</f>
        <v>47.99364896073903</v>
      </c>
      <c r="X366" s="1">
        <f>YEAR(sales[[#This Row],[order_date]])</f>
        <v>2015</v>
      </c>
    </row>
    <row r="367" spans="1:24" hidden="1" x14ac:dyDescent="0.25">
      <c r="A367" s="1" t="s">
        <v>1226</v>
      </c>
      <c r="B367" s="15" t="s">
        <v>342</v>
      </c>
      <c r="C367" s="13" t="s">
        <v>1227</v>
      </c>
      <c r="D367" s="1" t="s">
        <v>78</v>
      </c>
      <c r="E367" s="1" t="s">
        <v>110</v>
      </c>
      <c r="F367" s="1" t="s">
        <v>80</v>
      </c>
      <c r="G367" s="1" t="s">
        <v>137</v>
      </c>
      <c r="H367" s="1" t="s">
        <v>26</v>
      </c>
      <c r="I367" s="1">
        <v>94122</v>
      </c>
      <c r="J367" s="1" t="s">
        <v>112</v>
      </c>
      <c r="K367" s="1" t="s">
        <v>997</v>
      </c>
      <c r="L367" s="1" t="s">
        <v>20</v>
      </c>
      <c r="M367" s="1" t="s">
        <v>263</v>
      </c>
      <c r="N367" s="1" t="s">
        <v>998</v>
      </c>
      <c r="O367" s="3">
        <v>49.5</v>
      </c>
      <c r="P367" s="1">
        <v>5</v>
      </c>
      <c r="Q367" s="1">
        <v>0</v>
      </c>
      <c r="R367" s="2">
        <v>13.37</v>
      </c>
      <c r="S367" s="1" t="s">
        <v>115</v>
      </c>
      <c r="T367" s="1" t="s">
        <v>87</v>
      </c>
      <c r="U367" s="2">
        <v>36.130000000000003</v>
      </c>
      <c r="V367" s="2">
        <v>9.9</v>
      </c>
      <c r="W367" s="11">
        <f>(sales[[#This Row],[Profit]]/sales[[#This Row],[Sales]])*100</f>
        <v>27.010101010101007</v>
      </c>
      <c r="X367" s="1" t="e">
        <f>YEAR(sales[[#This Row],[order_date]])</f>
        <v>#VALUE!</v>
      </c>
    </row>
    <row r="368" spans="1:24" hidden="1" x14ac:dyDescent="0.25">
      <c r="A368" s="1" t="s">
        <v>916</v>
      </c>
      <c r="B368" s="15" t="s">
        <v>917</v>
      </c>
      <c r="C368" s="13">
        <v>42776</v>
      </c>
      <c r="D368" s="1" t="s">
        <v>78</v>
      </c>
      <c r="E368" s="1" t="s">
        <v>79</v>
      </c>
      <c r="F368" s="1" t="s">
        <v>80</v>
      </c>
      <c r="G368" s="1" t="s">
        <v>918</v>
      </c>
      <c r="H368" s="1" t="s">
        <v>26</v>
      </c>
      <c r="I368" s="1">
        <v>93309</v>
      </c>
      <c r="J368" s="1" t="s">
        <v>112</v>
      </c>
      <c r="K368" s="1" t="s">
        <v>1051</v>
      </c>
      <c r="L368" s="1" t="s">
        <v>19</v>
      </c>
      <c r="M368" s="1" t="s">
        <v>104</v>
      </c>
      <c r="N368" s="1" t="s">
        <v>1228</v>
      </c>
      <c r="O368" s="3">
        <v>51.75</v>
      </c>
      <c r="P368" s="1">
        <v>1</v>
      </c>
      <c r="Q368" s="1">
        <v>0</v>
      </c>
      <c r="R368" s="2">
        <v>15.53</v>
      </c>
      <c r="S368" s="1" t="s">
        <v>115</v>
      </c>
      <c r="T368" s="1" t="s">
        <v>87</v>
      </c>
      <c r="U368" s="2">
        <v>36.22</v>
      </c>
      <c r="V368" s="2">
        <v>51.75</v>
      </c>
      <c r="W368" s="11">
        <f>(sales[[#This Row],[Profit]]/sales[[#This Row],[Sales]])*100</f>
        <v>30.009661835748791</v>
      </c>
      <c r="X368" s="1" t="e">
        <f>YEAR(sales[[#This Row],[order_date]])</f>
        <v>#VALUE!</v>
      </c>
    </row>
    <row r="369" spans="1:24" x14ac:dyDescent="0.25">
      <c r="A369" s="1" t="s">
        <v>157</v>
      </c>
      <c r="B369" s="15">
        <v>42800</v>
      </c>
      <c r="C369" s="13">
        <v>42922</v>
      </c>
      <c r="D369" s="1" t="s">
        <v>90</v>
      </c>
      <c r="E369" s="1" t="s">
        <v>158</v>
      </c>
      <c r="F369" s="1" t="s">
        <v>80</v>
      </c>
      <c r="G369" s="1" t="s">
        <v>159</v>
      </c>
      <c r="H369" s="1" t="s">
        <v>26</v>
      </c>
      <c r="I369" s="1">
        <v>90036</v>
      </c>
      <c r="J369" s="1" t="s">
        <v>112</v>
      </c>
      <c r="K369" s="1" t="s">
        <v>1229</v>
      </c>
      <c r="L369" s="1" t="s">
        <v>21</v>
      </c>
      <c r="M369" s="1" t="s">
        <v>507</v>
      </c>
      <c r="N369" s="1" t="s">
        <v>1230</v>
      </c>
      <c r="O369" s="3">
        <v>44.75</v>
      </c>
      <c r="P369" s="1">
        <v>5</v>
      </c>
      <c r="Q369" s="1">
        <v>0</v>
      </c>
      <c r="R369" s="2">
        <v>8.5</v>
      </c>
      <c r="S369" s="1" t="s">
        <v>115</v>
      </c>
      <c r="T369" s="1" t="s">
        <v>87</v>
      </c>
      <c r="U369" s="2">
        <v>36.25</v>
      </c>
      <c r="V369" s="2">
        <v>8.9499999999999993</v>
      </c>
      <c r="W369" s="11">
        <f>(sales[[#This Row],[Profit]]/sales[[#This Row],[Sales]])*100</f>
        <v>18.994413407821227</v>
      </c>
      <c r="X369" s="1">
        <f>YEAR(sales[[#This Row],[order_date]])</f>
        <v>2017</v>
      </c>
    </row>
    <row r="370" spans="1:24" hidden="1" x14ac:dyDescent="0.25">
      <c r="A370" s="1" t="s">
        <v>929</v>
      </c>
      <c r="B370" s="15" t="s">
        <v>256</v>
      </c>
      <c r="C370" s="13" t="s">
        <v>930</v>
      </c>
      <c r="D370" s="1" t="s">
        <v>100</v>
      </c>
      <c r="E370" s="1" t="s">
        <v>158</v>
      </c>
      <c r="F370" s="1" t="s">
        <v>80</v>
      </c>
      <c r="G370" s="1" t="s">
        <v>931</v>
      </c>
      <c r="H370" s="1" t="s">
        <v>26</v>
      </c>
      <c r="I370" s="1">
        <v>92677</v>
      </c>
      <c r="J370" s="1" t="s">
        <v>112</v>
      </c>
      <c r="K370" s="1" t="s">
        <v>1231</v>
      </c>
      <c r="L370" s="1" t="s">
        <v>21</v>
      </c>
      <c r="M370" s="1" t="s">
        <v>51</v>
      </c>
      <c r="N370" s="1" t="s">
        <v>1232</v>
      </c>
      <c r="O370" s="3">
        <v>39.96</v>
      </c>
      <c r="P370" s="1">
        <v>5</v>
      </c>
      <c r="Q370" s="1">
        <v>0.2</v>
      </c>
      <c r="R370" s="2">
        <v>3.5</v>
      </c>
      <c r="S370" s="1" t="s">
        <v>115</v>
      </c>
      <c r="T370" s="1" t="s">
        <v>87</v>
      </c>
      <c r="U370" s="2">
        <v>36.46</v>
      </c>
      <c r="V370" s="2">
        <v>9.9899998083338097</v>
      </c>
      <c r="W370" s="11">
        <f>(sales[[#This Row],[Profit]]/sales[[#This Row],[Sales]])*100</f>
        <v>8.7587587587587592</v>
      </c>
      <c r="X370" s="1" t="e">
        <f>YEAR(sales[[#This Row],[order_date]])</f>
        <v>#VALUE!</v>
      </c>
    </row>
    <row r="371" spans="1:24" hidden="1" x14ac:dyDescent="0.25">
      <c r="A371" s="1" t="s">
        <v>1233</v>
      </c>
      <c r="B371" s="15" t="s">
        <v>586</v>
      </c>
      <c r="C371" s="13" t="s">
        <v>1036</v>
      </c>
      <c r="D371" s="1" t="s">
        <v>78</v>
      </c>
      <c r="E371" s="1" t="s">
        <v>79</v>
      </c>
      <c r="F371" s="1" t="s">
        <v>80</v>
      </c>
      <c r="G371" s="1" t="s">
        <v>1234</v>
      </c>
      <c r="H371" s="1" t="s">
        <v>33</v>
      </c>
      <c r="I371" s="1">
        <v>2149</v>
      </c>
      <c r="J371" s="1" t="s">
        <v>82</v>
      </c>
      <c r="K371" s="1" t="s">
        <v>1040</v>
      </c>
      <c r="L371" s="1" t="s">
        <v>20</v>
      </c>
      <c r="M371" s="1" t="s">
        <v>84</v>
      </c>
      <c r="N371" s="1" t="s">
        <v>1041</v>
      </c>
      <c r="O371" s="3">
        <v>50.94</v>
      </c>
      <c r="P371" s="1">
        <v>3</v>
      </c>
      <c r="Q371" s="1">
        <v>0</v>
      </c>
      <c r="R371" s="2">
        <v>14.26</v>
      </c>
      <c r="S371" s="1" t="s">
        <v>86</v>
      </c>
      <c r="T371" s="1" t="s">
        <v>87</v>
      </c>
      <c r="U371" s="2">
        <v>36.68</v>
      </c>
      <c r="V371" s="2">
        <v>16.9799995422363</v>
      </c>
      <c r="W371" s="11">
        <f>(sales[[#This Row],[Profit]]/sales[[#This Row],[Sales]])*100</f>
        <v>27.993718099725168</v>
      </c>
      <c r="X371" s="1" t="e">
        <f>YEAR(sales[[#This Row],[order_date]])</f>
        <v>#VALUE!</v>
      </c>
    </row>
    <row r="372" spans="1:24" hidden="1" x14ac:dyDescent="0.25">
      <c r="A372" s="1" t="s">
        <v>1235</v>
      </c>
      <c r="B372" s="15" t="s">
        <v>1236</v>
      </c>
      <c r="C372" s="13" t="s">
        <v>1157</v>
      </c>
      <c r="D372" s="1" t="s">
        <v>90</v>
      </c>
      <c r="E372" s="1" t="s">
        <v>79</v>
      </c>
      <c r="F372" s="1" t="s">
        <v>80</v>
      </c>
      <c r="G372" s="1" t="s">
        <v>190</v>
      </c>
      <c r="H372" s="1" t="s">
        <v>41</v>
      </c>
      <c r="I372" s="1">
        <v>19140</v>
      </c>
      <c r="J372" s="1" t="s">
        <v>82</v>
      </c>
      <c r="K372" s="1" t="s">
        <v>1237</v>
      </c>
      <c r="L372" s="1" t="s">
        <v>21</v>
      </c>
      <c r="M372" s="1" t="s">
        <v>507</v>
      </c>
      <c r="N372" s="1" t="s">
        <v>1238</v>
      </c>
      <c r="O372" s="3">
        <v>36.049999999999997</v>
      </c>
      <c r="P372" s="1">
        <v>3</v>
      </c>
      <c r="Q372" s="1">
        <v>0.2</v>
      </c>
      <c r="R372" s="2">
        <v>-0.9</v>
      </c>
      <c r="S372" s="1" t="s">
        <v>86</v>
      </c>
      <c r="T372" s="1" t="s">
        <v>87</v>
      </c>
      <c r="U372" s="2">
        <v>36.950000000000003</v>
      </c>
      <c r="V372" s="2">
        <v>15.020833071398799</v>
      </c>
      <c r="W372" s="11">
        <f>(sales[[#This Row],[Profit]]/sales[[#This Row],[Sales]])*100</f>
        <v>-2.4965325936199725</v>
      </c>
      <c r="X372" s="1" t="e">
        <f>YEAR(sales[[#This Row],[order_date]])</f>
        <v>#VALUE!</v>
      </c>
    </row>
    <row r="373" spans="1:24" hidden="1" x14ac:dyDescent="0.25">
      <c r="A373" s="1" t="s">
        <v>725</v>
      </c>
      <c r="B373" s="15" t="s">
        <v>726</v>
      </c>
      <c r="C373" s="13" t="s">
        <v>726</v>
      </c>
      <c r="D373" s="1" t="s">
        <v>181</v>
      </c>
      <c r="E373" s="1" t="s">
        <v>79</v>
      </c>
      <c r="F373" s="1" t="s">
        <v>80</v>
      </c>
      <c r="G373" s="1" t="s">
        <v>152</v>
      </c>
      <c r="H373" s="1" t="s">
        <v>36</v>
      </c>
      <c r="I373" s="1">
        <v>10009</v>
      </c>
      <c r="J373" s="1" t="s">
        <v>82</v>
      </c>
      <c r="K373" s="1" t="s">
        <v>1239</v>
      </c>
      <c r="L373" s="1" t="s">
        <v>20</v>
      </c>
      <c r="M373" s="1" t="s">
        <v>299</v>
      </c>
      <c r="N373" s="1" t="s">
        <v>694</v>
      </c>
      <c r="O373" s="3">
        <v>68.459999999999994</v>
      </c>
      <c r="P373" s="1">
        <v>7</v>
      </c>
      <c r="Q373" s="1">
        <v>0</v>
      </c>
      <c r="R373" s="2">
        <v>31.49</v>
      </c>
      <c r="S373" s="1" t="s">
        <v>86</v>
      </c>
      <c r="T373" s="1" t="s">
        <v>87</v>
      </c>
      <c r="U373" s="2">
        <v>36.97</v>
      </c>
      <c r="V373" s="2">
        <v>9.7799998692103802</v>
      </c>
      <c r="W373" s="11">
        <f>(sales[[#This Row],[Profit]]/sales[[#This Row],[Sales]])*100</f>
        <v>45.997662868828513</v>
      </c>
      <c r="X373" s="1" t="e">
        <f>YEAR(sales[[#This Row],[order_date]])</f>
        <v>#VALUE!</v>
      </c>
    </row>
    <row r="374" spans="1:24" hidden="1" x14ac:dyDescent="0.25">
      <c r="A374" s="1" t="s">
        <v>1240</v>
      </c>
      <c r="B374" s="15" t="s">
        <v>1241</v>
      </c>
      <c r="C374" s="13">
        <v>42430</v>
      </c>
      <c r="D374" s="1" t="s">
        <v>90</v>
      </c>
      <c r="E374" s="1" t="s">
        <v>79</v>
      </c>
      <c r="F374" s="1" t="s">
        <v>80</v>
      </c>
      <c r="G374" s="1" t="s">
        <v>159</v>
      </c>
      <c r="H374" s="1" t="s">
        <v>26</v>
      </c>
      <c r="I374" s="1">
        <v>90049</v>
      </c>
      <c r="J374" s="1" t="s">
        <v>112</v>
      </c>
      <c r="K374" s="1" t="s">
        <v>1242</v>
      </c>
      <c r="L374" s="1" t="s">
        <v>20</v>
      </c>
      <c r="M374" s="1" t="s">
        <v>139</v>
      </c>
      <c r="N374" s="1" t="s">
        <v>1243</v>
      </c>
      <c r="O374" s="3">
        <v>68.52</v>
      </c>
      <c r="P374" s="1">
        <v>3</v>
      </c>
      <c r="Q374" s="1">
        <v>0</v>
      </c>
      <c r="R374" s="2">
        <v>31.52</v>
      </c>
      <c r="S374" s="1" t="s">
        <v>115</v>
      </c>
      <c r="T374" s="1" t="s">
        <v>87</v>
      </c>
      <c r="U374" s="2">
        <v>36.999996000000003</v>
      </c>
      <c r="V374" s="2">
        <v>22.839998881022101</v>
      </c>
      <c r="W374" s="11">
        <f>(sales[[#This Row],[Profit]]/sales[[#This Row],[Sales]])*100</f>
        <v>46.001167542323415</v>
      </c>
      <c r="X374" s="1" t="e">
        <f>YEAR(sales[[#This Row],[order_date]])</f>
        <v>#VALUE!</v>
      </c>
    </row>
    <row r="375" spans="1:24" hidden="1" x14ac:dyDescent="0.25">
      <c r="A375" s="1" t="s">
        <v>146</v>
      </c>
      <c r="B375" s="15" t="s">
        <v>147</v>
      </c>
      <c r="C375" s="13" t="s">
        <v>148</v>
      </c>
      <c r="D375" s="1" t="s">
        <v>90</v>
      </c>
      <c r="E375" s="1" t="s">
        <v>79</v>
      </c>
      <c r="F375" s="1" t="s">
        <v>80</v>
      </c>
      <c r="G375" s="1" t="s">
        <v>149</v>
      </c>
      <c r="H375" s="1" t="s">
        <v>30</v>
      </c>
      <c r="I375" s="1">
        <v>60610</v>
      </c>
      <c r="J375" s="1" t="s">
        <v>102</v>
      </c>
      <c r="K375" s="1" t="s">
        <v>1244</v>
      </c>
      <c r="L375" s="1" t="s">
        <v>21</v>
      </c>
      <c r="M375" s="1" t="s">
        <v>507</v>
      </c>
      <c r="N375" s="1" t="s">
        <v>1245</v>
      </c>
      <c r="O375" s="3">
        <v>35.020000000000003</v>
      </c>
      <c r="P375" s="1">
        <v>3</v>
      </c>
      <c r="Q375" s="1">
        <v>0.2</v>
      </c>
      <c r="R375" s="2">
        <v>-2.19</v>
      </c>
      <c r="S375" s="1" t="s">
        <v>106</v>
      </c>
      <c r="T375" s="1" t="s">
        <v>87</v>
      </c>
      <c r="U375" s="2">
        <v>37.21</v>
      </c>
      <c r="V375" s="2">
        <v>14.591666911759701</v>
      </c>
      <c r="W375" s="11">
        <f>(sales[[#This Row],[Profit]]/sales[[#This Row],[Sales]])*100</f>
        <v>-6.2535693889206154</v>
      </c>
      <c r="X375" s="1" t="e">
        <f>YEAR(sales[[#This Row],[order_date]])</f>
        <v>#VALUE!</v>
      </c>
    </row>
    <row r="376" spans="1:24" hidden="1" x14ac:dyDescent="0.25">
      <c r="A376" s="1" t="s">
        <v>269</v>
      </c>
      <c r="B376" s="15" t="s">
        <v>270</v>
      </c>
      <c r="C376" s="13">
        <v>42466</v>
      </c>
      <c r="D376" s="1" t="s">
        <v>90</v>
      </c>
      <c r="E376" s="1" t="s">
        <v>158</v>
      </c>
      <c r="F376" s="1" t="s">
        <v>80</v>
      </c>
      <c r="G376" s="1" t="s">
        <v>271</v>
      </c>
      <c r="H376" s="1" t="s">
        <v>27</v>
      </c>
      <c r="I376" s="1">
        <v>80134</v>
      </c>
      <c r="J376" s="1" t="s">
        <v>112</v>
      </c>
      <c r="K376" s="1" t="s">
        <v>1246</v>
      </c>
      <c r="L376" s="1" t="s">
        <v>20</v>
      </c>
      <c r="M376" s="1" t="s">
        <v>94</v>
      </c>
      <c r="N376" s="1" t="s">
        <v>1247</v>
      </c>
      <c r="O376" s="3">
        <v>22.62</v>
      </c>
      <c r="P376" s="1">
        <v>2</v>
      </c>
      <c r="Q376" s="1">
        <v>0.7</v>
      </c>
      <c r="R376" s="2">
        <v>-15.08</v>
      </c>
      <c r="S376" s="1" t="s">
        <v>115</v>
      </c>
      <c r="T376" s="1" t="s">
        <v>87</v>
      </c>
      <c r="U376" s="2">
        <v>37.700000000000003</v>
      </c>
      <c r="V376" s="2">
        <v>37.699999900658902</v>
      </c>
      <c r="W376" s="11">
        <f>(sales[[#This Row],[Profit]]/sales[[#This Row],[Sales]])*100</f>
        <v>-66.666666666666657</v>
      </c>
      <c r="X376" s="1" t="e">
        <f>YEAR(sales[[#This Row],[order_date]])</f>
        <v>#VALUE!</v>
      </c>
    </row>
    <row r="377" spans="1:24" x14ac:dyDescent="0.25">
      <c r="A377" s="1" t="s">
        <v>373</v>
      </c>
      <c r="B377" s="15">
        <v>42867</v>
      </c>
      <c r="C377" s="13">
        <v>42898</v>
      </c>
      <c r="D377" s="1" t="s">
        <v>78</v>
      </c>
      <c r="E377" s="1" t="s">
        <v>110</v>
      </c>
      <c r="F377" s="1" t="s">
        <v>80</v>
      </c>
      <c r="G377" s="1" t="s">
        <v>176</v>
      </c>
      <c r="H377" s="1" t="s">
        <v>45</v>
      </c>
      <c r="I377" s="1">
        <v>98115</v>
      </c>
      <c r="J377" s="1" t="s">
        <v>112</v>
      </c>
      <c r="K377" s="1" t="s">
        <v>1079</v>
      </c>
      <c r="L377" s="1" t="s">
        <v>21</v>
      </c>
      <c r="M377" s="1" t="s">
        <v>51</v>
      </c>
      <c r="N377" s="1" t="s">
        <v>1080</v>
      </c>
      <c r="O377" s="3">
        <v>31.18</v>
      </c>
      <c r="P377" s="1">
        <v>3</v>
      </c>
      <c r="Q377" s="1">
        <v>0.2</v>
      </c>
      <c r="R377" s="2">
        <v>-7.01</v>
      </c>
      <c r="S377" s="1" t="s">
        <v>115</v>
      </c>
      <c r="T377" s="1" t="s">
        <v>87</v>
      </c>
      <c r="U377" s="2">
        <v>38.190002</v>
      </c>
      <c r="V377" s="2">
        <v>12.9916668422209</v>
      </c>
      <c r="W377" s="11">
        <f>(sales[[#This Row],[Profit]]/sales[[#This Row],[Sales]])*100</f>
        <v>-22.482360487491981</v>
      </c>
      <c r="X377" s="1">
        <f>YEAR(sales[[#This Row],[order_date]])</f>
        <v>2017</v>
      </c>
    </row>
    <row r="378" spans="1:24" x14ac:dyDescent="0.25">
      <c r="A378" s="1" t="s">
        <v>1248</v>
      </c>
      <c r="B378" s="15">
        <v>41648</v>
      </c>
      <c r="C378" s="13">
        <v>41768</v>
      </c>
      <c r="D378" s="1" t="s">
        <v>100</v>
      </c>
      <c r="E378" s="1" t="s">
        <v>79</v>
      </c>
      <c r="F378" s="1" t="s">
        <v>80</v>
      </c>
      <c r="G378" s="1" t="s">
        <v>1249</v>
      </c>
      <c r="H378" s="1" t="s">
        <v>26</v>
      </c>
      <c r="I378" s="1">
        <v>92025</v>
      </c>
      <c r="J378" s="1" t="s">
        <v>112</v>
      </c>
      <c r="K378" s="1" t="s">
        <v>1250</v>
      </c>
      <c r="L378" s="1" t="s">
        <v>20</v>
      </c>
      <c r="M378" s="1" t="s">
        <v>84</v>
      </c>
      <c r="N378" s="1" t="s">
        <v>1251</v>
      </c>
      <c r="O378" s="3">
        <v>53.94</v>
      </c>
      <c r="P378" s="1">
        <v>3</v>
      </c>
      <c r="Q378" s="1">
        <v>0</v>
      </c>
      <c r="R378" s="2">
        <v>15.64</v>
      </c>
      <c r="S378" s="1" t="s">
        <v>115</v>
      </c>
      <c r="T378" s="1" t="s">
        <v>87</v>
      </c>
      <c r="U378" s="2">
        <v>38.299999999999997</v>
      </c>
      <c r="V378" s="2">
        <v>17.9799995422363</v>
      </c>
      <c r="W378" s="11">
        <f>(sales[[#This Row],[Profit]]/sales[[#This Row],[Sales]])*100</f>
        <v>28.995179829440122</v>
      </c>
      <c r="X378" s="1">
        <f>YEAR(sales[[#This Row],[order_date]])</f>
        <v>2014</v>
      </c>
    </row>
    <row r="379" spans="1:24" hidden="1" x14ac:dyDescent="0.25">
      <c r="A379" s="1" t="s">
        <v>1071</v>
      </c>
      <c r="B379" s="15" t="s">
        <v>1072</v>
      </c>
      <c r="C379" s="13" t="s">
        <v>1073</v>
      </c>
      <c r="D379" s="1" t="s">
        <v>78</v>
      </c>
      <c r="E379" s="1" t="s">
        <v>79</v>
      </c>
      <c r="F379" s="1" t="s">
        <v>80</v>
      </c>
      <c r="G379" s="1" t="s">
        <v>176</v>
      </c>
      <c r="H379" s="1" t="s">
        <v>45</v>
      </c>
      <c r="I379" s="1">
        <v>98103</v>
      </c>
      <c r="J379" s="1" t="s">
        <v>112</v>
      </c>
      <c r="K379" s="1" t="s">
        <v>1252</v>
      </c>
      <c r="L379" s="1" t="s">
        <v>20</v>
      </c>
      <c r="M379" s="1" t="s">
        <v>139</v>
      </c>
      <c r="N379" s="1" t="s">
        <v>1253</v>
      </c>
      <c r="O379" s="3">
        <v>73.680000000000007</v>
      </c>
      <c r="P379" s="1">
        <v>6</v>
      </c>
      <c r="Q379" s="1">
        <v>0</v>
      </c>
      <c r="R379" s="2">
        <v>34.630000000000003</v>
      </c>
      <c r="S379" s="1" t="s">
        <v>115</v>
      </c>
      <c r="T379" s="1" t="s">
        <v>87</v>
      </c>
      <c r="U379" s="2">
        <v>39.049999999999997</v>
      </c>
      <c r="V379" s="2">
        <v>12.280000050862601</v>
      </c>
      <c r="W379" s="11">
        <f>(sales[[#This Row],[Profit]]/sales[[#This Row],[Sales]])*100</f>
        <v>47.000542888165036</v>
      </c>
      <c r="X379" s="1" t="e">
        <f>YEAR(sales[[#This Row],[order_date]])</f>
        <v>#VALUE!</v>
      </c>
    </row>
    <row r="380" spans="1:24" hidden="1" x14ac:dyDescent="0.25">
      <c r="A380" s="1" t="s">
        <v>967</v>
      </c>
      <c r="B380" s="15" t="s">
        <v>968</v>
      </c>
      <c r="C380" s="13" t="s">
        <v>969</v>
      </c>
      <c r="D380" s="1" t="s">
        <v>90</v>
      </c>
      <c r="E380" s="1" t="s">
        <v>79</v>
      </c>
      <c r="F380" s="1" t="s">
        <v>80</v>
      </c>
      <c r="G380" s="1" t="s">
        <v>362</v>
      </c>
      <c r="H380" s="1" t="s">
        <v>42</v>
      </c>
      <c r="I380" s="1">
        <v>38301</v>
      </c>
      <c r="J380" s="1" t="s">
        <v>92</v>
      </c>
      <c r="K380" s="1" t="s">
        <v>1254</v>
      </c>
      <c r="L380" s="1" t="s">
        <v>21</v>
      </c>
      <c r="M380" s="1" t="s">
        <v>507</v>
      </c>
      <c r="N380" s="1" t="s">
        <v>1255</v>
      </c>
      <c r="O380" s="3">
        <v>46.86</v>
      </c>
      <c r="P380" s="1">
        <v>2</v>
      </c>
      <c r="Q380" s="1">
        <v>0.2</v>
      </c>
      <c r="R380" s="2">
        <v>7.62</v>
      </c>
      <c r="S380" s="1" t="s">
        <v>96</v>
      </c>
      <c r="T380" s="1" t="s">
        <v>87</v>
      </c>
      <c r="U380" s="2">
        <v>39.24</v>
      </c>
      <c r="V380" s="2">
        <v>29.2875004905741</v>
      </c>
      <c r="W380" s="11">
        <f>(sales[[#This Row],[Profit]]/sales[[#This Row],[Sales]])*100</f>
        <v>16.261203585147246</v>
      </c>
      <c r="X380" s="1" t="e">
        <f>YEAR(sales[[#This Row],[order_date]])</f>
        <v>#VALUE!</v>
      </c>
    </row>
    <row r="381" spans="1:24" hidden="1" x14ac:dyDescent="0.25">
      <c r="A381" s="1" t="s">
        <v>150</v>
      </c>
      <c r="B381" s="15" t="s">
        <v>151</v>
      </c>
      <c r="C381" s="13" t="s">
        <v>108</v>
      </c>
      <c r="D381" s="1" t="s">
        <v>90</v>
      </c>
      <c r="E381" s="1" t="s">
        <v>79</v>
      </c>
      <c r="F381" s="1" t="s">
        <v>80</v>
      </c>
      <c r="G381" s="1" t="s">
        <v>152</v>
      </c>
      <c r="H381" s="1" t="s">
        <v>36</v>
      </c>
      <c r="I381" s="1">
        <v>10035</v>
      </c>
      <c r="J381" s="1" t="s">
        <v>82</v>
      </c>
      <c r="K381" s="1" t="s">
        <v>1256</v>
      </c>
      <c r="L381" s="1" t="s">
        <v>21</v>
      </c>
      <c r="M381" s="1" t="s">
        <v>507</v>
      </c>
      <c r="N381" s="1" t="s">
        <v>1257</v>
      </c>
      <c r="O381" s="3">
        <v>59.97</v>
      </c>
      <c r="P381" s="1">
        <v>3</v>
      </c>
      <c r="Q381" s="1">
        <v>0</v>
      </c>
      <c r="R381" s="2">
        <v>20.39</v>
      </c>
      <c r="S381" s="1" t="s">
        <v>86</v>
      </c>
      <c r="T381" s="1" t="s">
        <v>87</v>
      </c>
      <c r="U381" s="2">
        <v>39.58</v>
      </c>
      <c r="V381" s="2">
        <v>19.990000406901</v>
      </c>
      <c r="W381" s="11">
        <f>(sales[[#This Row],[Profit]]/sales[[#This Row],[Sales]])*100</f>
        <v>34.000333500083372</v>
      </c>
      <c r="X381" s="1" t="e">
        <f>YEAR(sales[[#This Row],[order_date]])</f>
        <v>#VALUE!</v>
      </c>
    </row>
    <row r="382" spans="1:24" x14ac:dyDescent="0.25">
      <c r="A382" s="1" t="s">
        <v>653</v>
      </c>
      <c r="B382" s="15">
        <v>42747</v>
      </c>
      <c r="C382" s="13">
        <v>42898</v>
      </c>
      <c r="D382" s="1" t="s">
        <v>90</v>
      </c>
      <c r="E382" s="1" t="s">
        <v>158</v>
      </c>
      <c r="F382" s="1" t="s">
        <v>80</v>
      </c>
      <c r="G382" s="1" t="s">
        <v>176</v>
      </c>
      <c r="H382" s="1" t="s">
        <v>45</v>
      </c>
      <c r="I382" s="1">
        <v>98105</v>
      </c>
      <c r="J382" s="1" t="s">
        <v>112</v>
      </c>
      <c r="K382" s="1" t="s">
        <v>876</v>
      </c>
      <c r="L382" s="1" t="s">
        <v>19</v>
      </c>
      <c r="M382" s="1" t="s">
        <v>104</v>
      </c>
      <c r="N382" s="1" t="s">
        <v>877</v>
      </c>
      <c r="O382" s="3">
        <v>70.680000000000007</v>
      </c>
      <c r="P382" s="1">
        <v>12</v>
      </c>
      <c r="Q382" s="1">
        <v>0</v>
      </c>
      <c r="R382" s="2">
        <v>31.1</v>
      </c>
      <c r="S382" s="1" t="s">
        <v>115</v>
      </c>
      <c r="T382" s="1" t="s">
        <v>87</v>
      </c>
      <c r="U382" s="2">
        <v>39.58</v>
      </c>
      <c r="V382" s="2">
        <v>5.8900000254313101</v>
      </c>
      <c r="W382" s="11">
        <f>(sales[[#This Row],[Profit]]/sales[[#This Row],[Sales]])*100</f>
        <v>44.001131861912846</v>
      </c>
      <c r="X382" s="1">
        <f>YEAR(sales[[#This Row],[order_date]])</f>
        <v>2017</v>
      </c>
    </row>
    <row r="383" spans="1:24" hidden="1" x14ac:dyDescent="0.25">
      <c r="A383" s="1" t="s">
        <v>524</v>
      </c>
      <c r="B383" s="15" t="s">
        <v>525</v>
      </c>
      <c r="C383" s="13">
        <v>43101</v>
      </c>
      <c r="D383" s="1" t="s">
        <v>90</v>
      </c>
      <c r="E383" s="1" t="s">
        <v>79</v>
      </c>
      <c r="F383" s="1" t="s">
        <v>80</v>
      </c>
      <c r="G383" s="1" t="s">
        <v>526</v>
      </c>
      <c r="H383" s="1" t="s">
        <v>43</v>
      </c>
      <c r="I383" s="1">
        <v>75081</v>
      </c>
      <c r="J383" s="1" t="s">
        <v>102</v>
      </c>
      <c r="K383" s="1" t="s">
        <v>1015</v>
      </c>
      <c r="L383" s="1" t="s">
        <v>20</v>
      </c>
      <c r="M383" s="1" t="s">
        <v>263</v>
      </c>
      <c r="N383" s="1" t="s">
        <v>264</v>
      </c>
      <c r="O383" s="3">
        <v>44.69</v>
      </c>
      <c r="P383" s="1">
        <v>7</v>
      </c>
      <c r="Q383" s="1">
        <v>0.2</v>
      </c>
      <c r="R383" s="2">
        <v>5.03</v>
      </c>
      <c r="S383" s="1" t="s">
        <v>106</v>
      </c>
      <c r="T383" s="1" t="s">
        <v>87</v>
      </c>
      <c r="U383" s="2">
        <v>39.659999999999997</v>
      </c>
      <c r="V383" s="2">
        <v>7.98035692735575</v>
      </c>
      <c r="W383" s="11">
        <f>(sales[[#This Row],[Profit]]/sales[[#This Row],[Sales]])*100</f>
        <v>11.255314388006267</v>
      </c>
      <c r="X383" s="1" t="e">
        <f>YEAR(sales[[#This Row],[order_date]])</f>
        <v>#VALUE!</v>
      </c>
    </row>
    <row r="384" spans="1:24" hidden="1" x14ac:dyDescent="0.25">
      <c r="A384" s="1" t="s">
        <v>855</v>
      </c>
      <c r="B384" s="15" t="s">
        <v>530</v>
      </c>
      <c r="C384" s="13" t="s">
        <v>519</v>
      </c>
      <c r="D384" s="1" t="s">
        <v>100</v>
      </c>
      <c r="E384" s="1" t="s">
        <v>79</v>
      </c>
      <c r="F384" s="1" t="s">
        <v>80</v>
      </c>
      <c r="G384" s="1" t="s">
        <v>257</v>
      </c>
      <c r="H384" s="1" t="s">
        <v>26</v>
      </c>
      <c r="I384" s="1">
        <v>91104</v>
      </c>
      <c r="J384" s="1" t="s">
        <v>112</v>
      </c>
      <c r="K384" s="1" t="s">
        <v>673</v>
      </c>
      <c r="L384" s="1" t="s">
        <v>19</v>
      </c>
      <c r="M384" s="1" t="s">
        <v>104</v>
      </c>
      <c r="N384" s="1" t="s">
        <v>674</v>
      </c>
      <c r="O384" s="3">
        <v>66.36</v>
      </c>
      <c r="P384" s="1">
        <v>7</v>
      </c>
      <c r="Q384" s="1">
        <v>0</v>
      </c>
      <c r="R384" s="2">
        <v>26.54</v>
      </c>
      <c r="S384" s="1" t="s">
        <v>115</v>
      </c>
      <c r="T384" s="1" t="s">
        <v>87</v>
      </c>
      <c r="U384" s="2">
        <v>39.82</v>
      </c>
      <c r="V384" s="2">
        <v>9.4800000871930798</v>
      </c>
      <c r="W384" s="11">
        <f>(sales[[#This Row],[Profit]]/sales[[#This Row],[Sales]])*100</f>
        <v>39.993972272453284</v>
      </c>
      <c r="X384" s="1" t="e">
        <f>YEAR(sales[[#This Row],[order_date]])</f>
        <v>#VALUE!</v>
      </c>
    </row>
    <row r="385" spans="1:24" x14ac:dyDescent="0.25">
      <c r="A385" s="1" t="s">
        <v>848</v>
      </c>
      <c r="B385" s="15">
        <v>42409</v>
      </c>
      <c r="C385" s="13">
        <v>42530</v>
      </c>
      <c r="D385" s="1" t="s">
        <v>90</v>
      </c>
      <c r="E385" s="1" t="s">
        <v>79</v>
      </c>
      <c r="F385" s="1" t="s">
        <v>80</v>
      </c>
      <c r="G385" s="1" t="s">
        <v>849</v>
      </c>
      <c r="H385" s="1" t="s">
        <v>37</v>
      </c>
      <c r="I385" s="1">
        <v>28205</v>
      </c>
      <c r="J385" s="1" t="s">
        <v>92</v>
      </c>
      <c r="K385" s="1" t="s">
        <v>1258</v>
      </c>
      <c r="L385" s="1" t="s">
        <v>20</v>
      </c>
      <c r="M385" s="1" t="s">
        <v>94</v>
      </c>
      <c r="N385" s="1" t="s">
        <v>1259</v>
      </c>
      <c r="O385" s="3">
        <v>22.91</v>
      </c>
      <c r="P385" s="1">
        <v>7</v>
      </c>
      <c r="Q385" s="1">
        <v>0.7</v>
      </c>
      <c r="R385" s="2">
        <v>-17.57</v>
      </c>
      <c r="S385" s="1" t="s">
        <v>96</v>
      </c>
      <c r="T385" s="1" t="s">
        <v>87</v>
      </c>
      <c r="U385" s="2">
        <v>40.479999999999997</v>
      </c>
      <c r="V385" s="2">
        <v>10.9095233033574</v>
      </c>
      <c r="W385" s="11">
        <f>(sales[[#This Row],[Profit]]/sales[[#This Row],[Sales]])*100</f>
        <v>-76.691401134875605</v>
      </c>
      <c r="X385" s="1">
        <f>YEAR(sales[[#This Row],[order_date]])</f>
        <v>2016</v>
      </c>
    </row>
    <row r="386" spans="1:24" hidden="1" x14ac:dyDescent="0.25">
      <c r="A386" s="1" t="s">
        <v>1260</v>
      </c>
      <c r="B386" s="15" t="s">
        <v>1261</v>
      </c>
      <c r="C386" s="13" t="s">
        <v>185</v>
      </c>
      <c r="D386" s="1" t="s">
        <v>90</v>
      </c>
      <c r="E386" s="1" t="s">
        <v>79</v>
      </c>
      <c r="F386" s="1" t="s">
        <v>80</v>
      </c>
      <c r="G386" s="1" t="s">
        <v>257</v>
      </c>
      <c r="H386" s="1" t="s">
        <v>43</v>
      </c>
      <c r="I386" s="1">
        <v>77506</v>
      </c>
      <c r="J386" s="1" t="s">
        <v>102</v>
      </c>
      <c r="K386" s="1" t="s">
        <v>1262</v>
      </c>
      <c r="L386" s="1" t="s">
        <v>20</v>
      </c>
      <c r="M386" s="1" t="s">
        <v>84</v>
      </c>
      <c r="N386" s="1" t="s">
        <v>1263</v>
      </c>
      <c r="O386" s="3">
        <v>45.04</v>
      </c>
      <c r="P386" s="1">
        <v>2</v>
      </c>
      <c r="Q386" s="1">
        <v>0.2</v>
      </c>
      <c r="R386" s="2">
        <v>4.5</v>
      </c>
      <c r="S386" s="1" t="s">
        <v>106</v>
      </c>
      <c r="T386" s="1" t="s">
        <v>87</v>
      </c>
      <c r="U386" s="2">
        <v>40.54</v>
      </c>
      <c r="V386" s="2">
        <v>28.1500006770715</v>
      </c>
      <c r="W386" s="11">
        <f>(sales[[#This Row],[Profit]]/sales[[#This Row],[Sales]])*100</f>
        <v>9.9911190053285974</v>
      </c>
      <c r="X386" s="1" t="e">
        <f>YEAR(sales[[#This Row],[order_date]])</f>
        <v>#VALUE!</v>
      </c>
    </row>
    <row r="387" spans="1:24" x14ac:dyDescent="0.25">
      <c r="A387" s="1" t="s">
        <v>370</v>
      </c>
      <c r="B387" s="15">
        <v>42068</v>
      </c>
      <c r="C387" s="13">
        <v>42160</v>
      </c>
      <c r="D387" s="1" t="s">
        <v>78</v>
      </c>
      <c r="E387" s="1" t="s">
        <v>79</v>
      </c>
      <c r="F387" s="1" t="s">
        <v>80</v>
      </c>
      <c r="G387" s="1" t="s">
        <v>137</v>
      </c>
      <c r="H387" s="1" t="s">
        <v>26</v>
      </c>
      <c r="I387" s="1">
        <v>94109</v>
      </c>
      <c r="J387" s="1" t="s">
        <v>112</v>
      </c>
      <c r="K387" s="1" t="s">
        <v>1264</v>
      </c>
      <c r="L387" s="1" t="s">
        <v>20</v>
      </c>
      <c r="M387" s="1" t="s">
        <v>94</v>
      </c>
      <c r="N387" s="1" t="s">
        <v>1265</v>
      </c>
      <c r="O387" s="3">
        <v>62.5</v>
      </c>
      <c r="P387" s="1">
        <v>2</v>
      </c>
      <c r="Q387" s="1">
        <v>0.2</v>
      </c>
      <c r="R387" s="2">
        <v>21.87</v>
      </c>
      <c r="S387" s="1" t="s">
        <v>115</v>
      </c>
      <c r="T387" s="1" t="s">
        <v>87</v>
      </c>
      <c r="U387" s="2">
        <v>40.629997000000003</v>
      </c>
      <c r="V387" s="2">
        <v>39.062500145519103</v>
      </c>
      <c r="W387" s="11">
        <f>(sales[[#This Row],[Profit]]/sales[[#This Row],[Sales]])*100</f>
        <v>34.992000000000004</v>
      </c>
      <c r="X387" s="1">
        <f>YEAR(sales[[#This Row],[order_date]])</f>
        <v>2015</v>
      </c>
    </row>
    <row r="388" spans="1:24" x14ac:dyDescent="0.25">
      <c r="A388" s="1" t="s">
        <v>806</v>
      </c>
      <c r="B388" s="15">
        <v>42225</v>
      </c>
      <c r="C388" s="13">
        <v>42317</v>
      </c>
      <c r="D388" s="1" t="s">
        <v>78</v>
      </c>
      <c r="E388" s="1" t="s">
        <v>79</v>
      </c>
      <c r="F388" s="1" t="s">
        <v>80</v>
      </c>
      <c r="G388" s="1" t="s">
        <v>807</v>
      </c>
      <c r="H388" s="1" t="s">
        <v>26</v>
      </c>
      <c r="I388" s="1">
        <v>92553</v>
      </c>
      <c r="J388" s="1" t="s">
        <v>112</v>
      </c>
      <c r="K388" s="1" t="s">
        <v>1266</v>
      </c>
      <c r="L388" s="1" t="s">
        <v>20</v>
      </c>
      <c r="M388" s="1" t="s">
        <v>47</v>
      </c>
      <c r="N388" s="1" t="s">
        <v>1267</v>
      </c>
      <c r="O388" s="3">
        <v>41.88</v>
      </c>
      <c r="P388" s="1">
        <v>6</v>
      </c>
      <c r="Q388" s="1">
        <v>0</v>
      </c>
      <c r="R388" s="2">
        <v>0.84</v>
      </c>
      <c r="S388" s="1" t="s">
        <v>115</v>
      </c>
      <c r="T388" s="1" t="s">
        <v>87</v>
      </c>
      <c r="U388" s="2">
        <v>41.04</v>
      </c>
      <c r="V388" s="2">
        <v>6.9800001780191998</v>
      </c>
      <c r="W388" s="11">
        <f>(sales[[#This Row],[Profit]]/sales[[#This Row],[Sales]])*100</f>
        <v>2.005730659025788</v>
      </c>
      <c r="X388" s="1">
        <f>YEAR(sales[[#This Row],[order_date]])</f>
        <v>2015</v>
      </c>
    </row>
    <row r="389" spans="1:24" hidden="1" x14ac:dyDescent="0.25">
      <c r="A389" s="1" t="s">
        <v>254</v>
      </c>
      <c r="B389" s="15" t="s">
        <v>255</v>
      </c>
      <c r="C389" s="13" t="s">
        <v>256</v>
      </c>
      <c r="D389" s="1" t="s">
        <v>90</v>
      </c>
      <c r="E389" s="1" t="s">
        <v>110</v>
      </c>
      <c r="F389" s="1" t="s">
        <v>80</v>
      </c>
      <c r="G389" s="1" t="s">
        <v>257</v>
      </c>
      <c r="H389" s="1" t="s">
        <v>26</v>
      </c>
      <c r="I389" s="1">
        <v>91104</v>
      </c>
      <c r="J389" s="1" t="s">
        <v>112</v>
      </c>
      <c r="K389" s="1" t="s">
        <v>1268</v>
      </c>
      <c r="L389" s="1" t="s">
        <v>20</v>
      </c>
      <c r="M389" s="1" t="s">
        <v>47</v>
      </c>
      <c r="N389" s="1" t="s">
        <v>1269</v>
      </c>
      <c r="O389" s="3">
        <v>56.56</v>
      </c>
      <c r="P389" s="1">
        <v>2</v>
      </c>
      <c r="Q389" s="1">
        <v>0</v>
      </c>
      <c r="R389" s="2">
        <v>15.27</v>
      </c>
      <c r="S389" s="1" t="s">
        <v>115</v>
      </c>
      <c r="T389" s="1" t="s">
        <v>87</v>
      </c>
      <c r="U389" s="2">
        <v>41.29</v>
      </c>
      <c r="V389" s="2">
        <v>28.280000686645501</v>
      </c>
      <c r="W389" s="11">
        <f>(sales[[#This Row],[Profit]]/sales[[#This Row],[Sales]])*100</f>
        <v>26.997878359264494</v>
      </c>
      <c r="X389" s="1" t="e">
        <f>YEAR(sales[[#This Row],[order_date]])</f>
        <v>#VALUE!</v>
      </c>
    </row>
    <row r="390" spans="1:24" hidden="1" x14ac:dyDescent="0.25">
      <c r="A390" s="1" t="s">
        <v>1004</v>
      </c>
      <c r="B390" s="15" t="s">
        <v>1005</v>
      </c>
      <c r="C390" s="13" t="s">
        <v>1006</v>
      </c>
      <c r="D390" s="1" t="s">
        <v>90</v>
      </c>
      <c r="E390" s="1" t="s">
        <v>79</v>
      </c>
      <c r="F390" s="1" t="s">
        <v>80</v>
      </c>
      <c r="G390" s="1" t="s">
        <v>176</v>
      </c>
      <c r="H390" s="1" t="s">
        <v>45</v>
      </c>
      <c r="I390" s="1">
        <v>98103</v>
      </c>
      <c r="J390" s="1" t="s">
        <v>112</v>
      </c>
      <c r="K390" s="1" t="s">
        <v>1270</v>
      </c>
      <c r="L390" s="1" t="s">
        <v>20</v>
      </c>
      <c r="M390" s="1" t="s">
        <v>47</v>
      </c>
      <c r="N390" s="1" t="s">
        <v>1271</v>
      </c>
      <c r="O390" s="3">
        <v>57.93</v>
      </c>
      <c r="P390" s="1">
        <v>3</v>
      </c>
      <c r="Q390" s="1">
        <v>0</v>
      </c>
      <c r="R390" s="2">
        <v>16.22</v>
      </c>
      <c r="S390" s="1" t="s">
        <v>115</v>
      </c>
      <c r="T390" s="1" t="s">
        <v>87</v>
      </c>
      <c r="U390" s="2">
        <v>41.71</v>
      </c>
      <c r="V390" s="2">
        <v>19.310000101725201</v>
      </c>
      <c r="W390" s="11">
        <f>(sales[[#This Row],[Profit]]/sales[[#This Row],[Sales]])*100</f>
        <v>27.999309511479371</v>
      </c>
      <c r="X390" s="1" t="e">
        <f>YEAR(sales[[#This Row],[order_date]])</f>
        <v>#VALUE!</v>
      </c>
    </row>
    <row r="391" spans="1:24" x14ac:dyDescent="0.25">
      <c r="A391" s="1" t="s">
        <v>1272</v>
      </c>
      <c r="B391" s="15">
        <v>42320</v>
      </c>
      <c r="C391" s="13">
        <v>42320</v>
      </c>
      <c r="D391" s="1" t="s">
        <v>181</v>
      </c>
      <c r="E391" s="1" t="s">
        <v>79</v>
      </c>
      <c r="F391" s="1" t="s">
        <v>80</v>
      </c>
      <c r="G391" s="1" t="s">
        <v>459</v>
      </c>
      <c r="H391" s="1" t="s">
        <v>43</v>
      </c>
      <c r="I391" s="1">
        <v>77041</v>
      </c>
      <c r="J391" s="1" t="s">
        <v>102</v>
      </c>
      <c r="K391" s="1" t="s">
        <v>1270</v>
      </c>
      <c r="L391" s="1" t="s">
        <v>20</v>
      </c>
      <c r="M391" s="1" t="s">
        <v>47</v>
      </c>
      <c r="N391" s="1" t="s">
        <v>1271</v>
      </c>
      <c r="O391" s="3">
        <v>46.34</v>
      </c>
      <c r="P391" s="1">
        <v>3</v>
      </c>
      <c r="Q391" s="1">
        <v>0.2</v>
      </c>
      <c r="R391" s="2">
        <v>4.63</v>
      </c>
      <c r="S391" s="1" t="s">
        <v>106</v>
      </c>
      <c r="T391" s="1" t="s">
        <v>87</v>
      </c>
      <c r="U391" s="2">
        <v>41.71</v>
      </c>
      <c r="V391" s="2">
        <v>19.308333468840701</v>
      </c>
      <c r="W391" s="11">
        <f>(sales[[#This Row],[Profit]]/sales[[#This Row],[Sales]])*100</f>
        <v>9.9913681484678456</v>
      </c>
      <c r="X391" s="1">
        <f>YEAR(sales[[#This Row],[order_date]])</f>
        <v>2015</v>
      </c>
    </row>
    <row r="392" spans="1:24" hidden="1" x14ac:dyDescent="0.25">
      <c r="A392" s="1" t="s">
        <v>889</v>
      </c>
      <c r="B392" s="15">
        <v>42682</v>
      </c>
      <c r="C392" s="13" t="s">
        <v>890</v>
      </c>
      <c r="D392" s="1" t="s">
        <v>90</v>
      </c>
      <c r="E392" s="1" t="s">
        <v>110</v>
      </c>
      <c r="F392" s="1" t="s">
        <v>80</v>
      </c>
      <c r="G392" s="1" t="s">
        <v>799</v>
      </c>
      <c r="H392" s="1" t="s">
        <v>39</v>
      </c>
      <c r="I392" s="1">
        <v>74133</v>
      </c>
      <c r="J392" s="1" t="s">
        <v>102</v>
      </c>
      <c r="K392" s="1" t="s">
        <v>1273</v>
      </c>
      <c r="L392" s="1" t="s">
        <v>20</v>
      </c>
      <c r="M392" s="1" t="s">
        <v>94</v>
      </c>
      <c r="N392" s="1" t="s">
        <v>1274</v>
      </c>
      <c r="O392" s="3">
        <v>77.56</v>
      </c>
      <c r="P392" s="1">
        <v>2</v>
      </c>
      <c r="Q392" s="1">
        <v>0</v>
      </c>
      <c r="R392" s="2">
        <v>35.68</v>
      </c>
      <c r="S392" s="1" t="s">
        <v>106</v>
      </c>
      <c r="T392" s="1" t="s">
        <v>87</v>
      </c>
      <c r="U392" s="2">
        <v>41.879997000000003</v>
      </c>
      <c r="V392" s="2">
        <v>38.779998779296797</v>
      </c>
      <c r="W392" s="11">
        <f>(sales[[#This Row],[Profit]]/sales[[#This Row],[Sales]])*100</f>
        <v>46.00309437854564</v>
      </c>
      <c r="X392" s="1">
        <f>YEAR(sales[[#This Row],[order_date]])</f>
        <v>2016</v>
      </c>
    </row>
    <row r="393" spans="1:24" x14ac:dyDescent="0.25">
      <c r="A393" s="1" t="s">
        <v>729</v>
      </c>
      <c r="B393" s="15">
        <v>41802</v>
      </c>
      <c r="C393" s="13">
        <v>41924</v>
      </c>
      <c r="D393" s="1" t="s">
        <v>90</v>
      </c>
      <c r="E393" s="1" t="s">
        <v>79</v>
      </c>
      <c r="F393" s="1" t="s">
        <v>80</v>
      </c>
      <c r="G393" s="1" t="s">
        <v>149</v>
      </c>
      <c r="H393" s="1" t="s">
        <v>30</v>
      </c>
      <c r="I393" s="1">
        <v>60610</v>
      </c>
      <c r="J393" s="1" t="s">
        <v>102</v>
      </c>
      <c r="K393" s="1" t="s">
        <v>1275</v>
      </c>
      <c r="L393" s="1" t="s">
        <v>21</v>
      </c>
      <c r="M393" s="1" t="s">
        <v>51</v>
      </c>
      <c r="N393" s="1" t="s">
        <v>1276</v>
      </c>
      <c r="O393" s="3">
        <v>35.04</v>
      </c>
      <c r="P393" s="1">
        <v>4</v>
      </c>
      <c r="Q393" s="1">
        <v>0.2</v>
      </c>
      <c r="R393" s="2">
        <v>-7.01</v>
      </c>
      <c r="S393" s="1" t="s">
        <v>106</v>
      </c>
      <c r="T393" s="1" t="s">
        <v>87</v>
      </c>
      <c r="U393" s="2">
        <v>42.050002999999997</v>
      </c>
      <c r="V393" s="2">
        <v>10.9500003268942</v>
      </c>
      <c r="W393" s="11">
        <f>(sales[[#This Row],[Profit]]/sales[[#This Row],[Sales]])*100</f>
        <v>-20.005707762557076</v>
      </c>
      <c r="X393" s="1">
        <f>YEAR(sales[[#This Row],[order_date]])</f>
        <v>2014</v>
      </c>
    </row>
    <row r="394" spans="1:24" hidden="1" x14ac:dyDescent="0.25">
      <c r="A394" s="1" t="s">
        <v>828</v>
      </c>
      <c r="B394" s="15" t="s">
        <v>829</v>
      </c>
      <c r="C394" s="13" t="s">
        <v>830</v>
      </c>
      <c r="D394" s="1" t="s">
        <v>90</v>
      </c>
      <c r="E394" s="1" t="s">
        <v>110</v>
      </c>
      <c r="F394" s="1" t="s">
        <v>80</v>
      </c>
      <c r="G394" s="1" t="s">
        <v>346</v>
      </c>
      <c r="H394" s="1" t="s">
        <v>26</v>
      </c>
      <c r="I394" s="1">
        <v>92024</v>
      </c>
      <c r="J394" s="1" t="s">
        <v>112</v>
      </c>
      <c r="K394" s="1" t="s">
        <v>573</v>
      </c>
      <c r="L394" s="1" t="s">
        <v>20</v>
      </c>
      <c r="M394" s="1" t="s">
        <v>94</v>
      </c>
      <c r="N394" s="1" t="s">
        <v>574</v>
      </c>
      <c r="O394" s="3">
        <v>64.959999999999994</v>
      </c>
      <c r="P394" s="1">
        <v>14</v>
      </c>
      <c r="Q394" s="1">
        <v>0.2</v>
      </c>
      <c r="R394" s="2">
        <v>22.74</v>
      </c>
      <c r="S394" s="1" t="s">
        <v>115</v>
      </c>
      <c r="T394" s="1" t="s">
        <v>87</v>
      </c>
      <c r="U394" s="2">
        <v>42.22</v>
      </c>
      <c r="V394" s="2">
        <v>5.7999999398631701</v>
      </c>
      <c r="W394" s="11">
        <f>(sales[[#This Row],[Profit]]/sales[[#This Row],[Sales]])*100</f>
        <v>35.006157635467986</v>
      </c>
      <c r="X394" s="1" t="e">
        <f>YEAR(sales[[#This Row],[order_date]])</f>
        <v>#VALUE!</v>
      </c>
    </row>
    <row r="395" spans="1:24" hidden="1" x14ac:dyDescent="0.25">
      <c r="A395" s="1" t="s">
        <v>624</v>
      </c>
      <c r="B395" s="15">
        <v>42675</v>
      </c>
      <c r="C395" s="13" t="s">
        <v>625</v>
      </c>
      <c r="D395" s="1" t="s">
        <v>100</v>
      </c>
      <c r="E395" s="1" t="s">
        <v>110</v>
      </c>
      <c r="F395" s="1" t="s">
        <v>80</v>
      </c>
      <c r="G395" s="1" t="s">
        <v>389</v>
      </c>
      <c r="H395" s="1" t="s">
        <v>38</v>
      </c>
      <c r="I395" s="1">
        <v>45503</v>
      </c>
      <c r="J395" s="1" t="s">
        <v>82</v>
      </c>
      <c r="K395" s="1" t="s">
        <v>1277</v>
      </c>
      <c r="L395" s="1" t="s">
        <v>20</v>
      </c>
      <c r="M395" s="1" t="s">
        <v>139</v>
      </c>
      <c r="N395" s="1" t="s">
        <v>1278</v>
      </c>
      <c r="O395" s="3">
        <v>63.31</v>
      </c>
      <c r="P395" s="1">
        <v>3</v>
      </c>
      <c r="Q395" s="1">
        <v>0.2</v>
      </c>
      <c r="R395" s="2">
        <v>20.58</v>
      </c>
      <c r="S395" s="1" t="s">
        <v>86</v>
      </c>
      <c r="T395" s="1" t="s">
        <v>87</v>
      </c>
      <c r="U395" s="2">
        <v>42.730003000000004</v>
      </c>
      <c r="V395" s="2">
        <v>26.3791673371413</v>
      </c>
      <c r="W395" s="11">
        <f>(sales[[#This Row],[Profit]]/sales[[#This Row],[Sales]])*100</f>
        <v>32.506712999526137</v>
      </c>
      <c r="X395" s="1">
        <f>YEAR(sales[[#This Row],[order_date]])</f>
        <v>2016</v>
      </c>
    </row>
    <row r="396" spans="1:24" hidden="1" x14ac:dyDescent="0.25">
      <c r="A396" s="1" t="s">
        <v>967</v>
      </c>
      <c r="B396" s="15" t="s">
        <v>968</v>
      </c>
      <c r="C396" s="13" t="s">
        <v>969</v>
      </c>
      <c r="D396" s="1" t="s">
        <v>90</v>
      </c>
      <c r="E396" s="1" t="s">
        <v>79</v>
      </c>
      <c r="F396" s="1" t="s">
        <v>80</v>
      </c>
      <c r="G396" s="1" t="s">
        <v>362</v>
      </c>
      <c r="H396" s="1" t="s">
        <v>42</v>
      </c>
      <c r="I396" s="1">
        <v>38301</v>
      </c>
      <c r="J396" s="1" t="s">
        <v>92</v>
      </c>
      <c r="K396" s="1" t="s">
        <v>1279</v>
      </c>
      <c r="L396" s="1" t="s">
        <v>20</v>
      </c>
      <c r="M396" s="1" t="s">
        <v>132</v>
      </c>
      <c r="N396" s="1" t="s">
        <v>1280</v>
      </c>
      <c r="O396" s="3">
        <v>59.24</v>
      </c>
      <c r="P396" s="1">
        <v>5</v>
      </c>
      <c r="Q396" s="1">
        <v>0.2</v>
      </c>
      <c r="R396" s="2">
        <v>16.29</v>
      </c>
      <c r="S396" s="1" t="s">
        <v>96</v>
      </c>
      <c r="T396" s="1" t="s">
        <v>87</v>
      </c>
      <c r="U396" s="2">
        <v>42.95</v>
      </c>
      <c r="V396" s="2">
        <v>14.8100004747882</v>
      </c>
      <c r="W396" s="11">
        <f>(sales[[#This Row],[Profit]]/sales[[#This Row],[Sales]])*100</f>
        <v>27.498311951384196</v>
      </c>
      <c r="X396" s="1" t="e">
        <f>YEAR(sales[[#This Row],[order_date]])</f>
        <v>#VALUE!</v>
      </c>
    </row>
    <row r="397" spans="1:24" x14ac:dyDescent="0.25">
      <c r="A397" s="1" t="s">
        <v>729</v>
      </c>
      <c r="B397" s="15">
        <v>41802</v>
      </c>
      <c r="C397" s="13">
        <v>41924</v>
      </c>
      <c r="D397" s="1" t="s">
        <v>90</v>
      </c>
      <c r="E397" s="1" t="s">
        <v>79</v>
      </c>
      <c r="F397" s="1" t="s">
        <v>80</v>
      </c>
      <c r="G397" s="1" t="s">
        <v>149</v>
      </c>
      <c r="H397" s="1" t="s">
        <v>30</v>
      </c>
      <c r="I397" s="1">
        <v>60610</v>
      </c>
      <c r="J397" s="1" t="s">
        <v>102</v>
      </c>
      <c r="K397" s="1" t="s">
        <v>1281</v>
      </c>
      <c r="L397" s="1" t="s">
        <v>20</v>
      </c>
      <c r="M397" s="1" t="s">
        <v>47</v>
      </c>
      <c r="N397" s="1" t="s">
        <v>1282</v>
      </c>
      <c r="O397" s="3">
        <v>35.17</v>
      </c>
      <c r="P397" s="1">
        <v>2</v>
      </c>
      <c r="Q397" s="1">
        <v>0.2</v>
      </c>
      <c r="R397" s="2">
        <v>-8.35</v>
      </c>
      <c r="S397" s="1" t="s">
        <v>106</v>
      </c>
      <c r="T397" s="1" t="s">
        <v>87</v>
      </c>
      <c r="U397" s="2">
        <v>43.519996999999996</v>
      </c>
      <c r="V397" s="2">
        <v>21.9812489374773</v>
      </c>
      <c r="W397" s="11">
        <f>(sales[[#This Row],[Profit]]/sales[[#This Row],[Sales]])*100</f>
        <v>-23.741825419391525</v>
      </c>
      <c r="X397" s="1">
        <f>YEAR(sales[[#This Row],[order_date]])</f>
        <v>2014</v>
      </c>
    </row>
    <row r="398" spans="1:24" hidden="1" x14ac:dyDescent="0.25">
      <c r="A398" s="1" t="s">
        <v>897</v>
      </c>
      <c r="B398" s="15" t="s">
        <v>898</v>
      </c>
      <c r="C398" s="13" t="s">
        <v>899</v>
      </c>
      <c r="D398" s="1" t="s">
        <v>90</v>
      </c>
      <c r="E398" s="1" t="s">
        <v>79</v>
      </c>
      <c r="F398" s="1" t="s">
        <v>80</v>
      </c>
      <c r="G398" s="1" t="s">
        <v>900</v>
      </c>
      <c r="H398" s="1" t="s">
        <v>43</v>
      </c>
      <c r="I398" s="1">
        <v>78207</v>
      </c>
      <c r="J398" s="1" t="s">
        <v>102</v>
      </c>
      <c r="K398" s="1" t="s">
        <v>1283</v>
      </c>
      <c r="L398" s="1" t="s">
        <v>20</v>
      </c>
      <c r="M398" s="1" t="s">
        <v>94</v>
      </c>
      <c r="N398" s="1" t="s">
        <v>1284</v>
      </c>
      <c r="O398" s="3">
        <v>16.78</v>
      </c>
      <c r="P398" s="1">
        <v>4</v>
      </c>
      <c r="Q398" s="1">
        <v>0.8</v>
      </c>
      <c r="R398" s="2">
        <v>-26.85</v>
      </c>
      <c r="S398" s="1" t="s">
        <v>106</v>
      </c>
      <c r="T398" s="1" t="s">
        <v>87</v>
      </c>
      <c r="U398" s="2">
        <v>43.63</v>
      </c>
      <c r="V398" s="2">
        <v>20.975002108514399</v>
      </c>
      <c r="W398" s="11">
        <f>(sales[[#This Row],[Profit]]/sales[[#This Row],[Sales]])*100</f>
        <v>-160.01191895113229</v>
      </c>
      <c r="X398" s="1" t="e">
        <f>YEAR(sales[[#This Row],[order_date]])</f>
        <v>#VALUE!</v>
      </c>
    </row>
    <row r="399" spans="1:24" hidden="1" x14ac:dyDescent="0.25">
      <c r="A399" s="1" t="s">
        <v>1014</v>
      </c>
      <c r="B399" s="15" t="s">
        <v>576</v>
      </c>
      <c r="C399" s="13" t="s">
        <v>576</v>
      </c>
      <c r="D399" s="1" t="s">
        <v>181</v>
      </c>
      <c r="E399" s="1" t="s">
        <v>79</v>
      </c>
      <c r="F399" s="1" t="s">
        <v>80</v>
      </c>
      <c r="G399" s="1" t="s">
        <v>137</v>
      </c>
      <c r="H399" s="1" t="s">
        <v>26</v>
      </c>
      <c r="I399" s="1">
        <v>94122</v>
      </c>
      <c r="J399" s="1" t="s">
        <v>112</v>
      </c>
      <c r="K399" s="1" t="s">
        <v>1285</v>
      </c>
      <c r="L399" s="1" t="s">
        <v>20</v>
      </c>
      <c r="M399" s="1" t="s">
        <v>84</v>
      </c>
      <c r="N399" s="1" t="s">
        <v>1286</v>
      </c>
      <c r="O399" s="3">
        <v>59.52</v>
      </c>
      <c r="P399" s="1">
        <v>3</v>
      </c>
      <c r="Q399" s="1">
        <v>0</v>
      </c>
      <c r="R399" s="2">
        <v>15.48</v>
      </c>
      <c r="S399" s="1" t="s">
        <v>115</v>
      </c>
      <c r="T399" s="1" t="s">
        <v>87</v>
      </c>
      <c r="U399" s="2">
        <v>44.04</v>
      </c>
      <c r="V399" s="2">
        <v>19.840000152587798</v>
      </c>
      <c r="W399" s="11">
        <f>(sales[[#This Row],[Profit]]/sales[[#This Row],[Sales]])*100</f>
        <v>26.008064516129032</v>
      </c>
      <c r="X399" s="1" t="e">
        <f>YEAR(sales[[#This Row],[order_date]])</f>
        <v>#VALUE!</v>
      </c>
    </row>
    <row r="400" spans="1:24" hidden="1" x14ac:dyDescent="0.25">
      <c r="A400" s="1" t="s">
        <v>315</v>
      </c>
      <c r="B400" s="15">
        <v>42227</v>
      </c>
      <c r="C400" s="13" t="s">
        <v>316</v>
      </c>
      <c r="D400" s="1" t="s">
        <v>90</v>
      </c>
      <c r="E400" s="1" t="s">
        <v>79</v>
      </c>
      <c r="F400" s="1" t="s">
        <v>80</v>
      </c>
      <c r="G400" s="1" t="s">
        <v>317</v>
      </c>
      <c r="H400" s="1" t="s">
        <v>318</v>
      </c>
      <c r="I400" s="1">
        <v>84084</v>
      </c>
      <c r="J400" s="1" t="s">
        <v>112</v>
      </c>
      <c r="K400" s="1" t="s">
        <v>1145</v>
      </c>
      <c r="L400" s="1" t="s">
        <v>19</v>
      </c>
      <c r="M400" s="1" t="s">
        <v>104</v>
      </c>
      <c r="N400" s="1" t="s">
        <v>1146</v>
      </c>
      <c r="O400" s="3">
        <v>66.69</v>
      </c>
      <c r="P400" s="1">
        <v>3</v>
      </c>
      <c r="Q400" s="1">
        <v>0</v>
      </c>
      <c r="R400" s="2">
        <v>22.01</v>
      </c>
      <c r="S400" s="1" t="s">
        <v>115</v>
      </c>
      <c r="T400" s="1" t="s">
        <v>87</v>
      </c>
      <c r="U400" s="2">
        <v>44.68</v>
      </c>
      <c r="V400" s="2">
        <v>22.230000813802</v>
      </c>
      <c r="W400" s="11">
        <f>(sales[[#This Row],[Profit]]/sales[[#This Row],[Sales]])*100</f>
        <v>33.003448792922477</v>
      </c>
      <c r="X400" s="1">
        <f>YEAR(sales[[#This Row],[order_date]])</f>
        <v>2015</v>
      </c>
    </row>
    <row r="401" spans="1:24" hidden="1" x14ac:dyDescent="0.25">
      <c r="A401" s="1" t="s">
        <v>383</v>
      </c>
      <c r="B401" s="15" t="s">
        <v>332</v>
      </c>
      <c r="C401" s="13">
        <v>42378</v>
      </c>
      <c r="D401" s="1" t="s">
        <v>100</v>
      </c>
      <c r="E401" s="1" t="s">
        <v>79</v>
      </c>
      <c r="F401" s="1" t="s">
        <v>80</v>
      </c>
      <c r="G401" s="1" t="s">
        <v>384</v>
      </c>
      <c r="H401" s="1" t="s">
        <v>33</v>
      </c>
      <c r="I401" s="1">
        <v>2169</v>
      </c>
      <c r="J401" s="1" t="s">
        <v>82</v>
      </c>
      <c r="K401" s="1" t="s">
        <v>1287</v>
      </c>
      <c r="L401" s="1" t="s">
        <v>20</v>
      </c>
      <c r="M401" s="1" t="s">
        <v>139</v>
      </c>
      <c r="N401" s="1" t="s">
        <v>1288</v>
      </c>
      <c r="O401" s="3">
        <v>81.540000000000006</v>
      </c>
      <c r="P401" s="1">
        <v>9</v>
      </c>
      <c r="Q401" s="1">
        <v>0</v>
      </c>
      <c r="R401" s="2">
        <v>36.69</v>
      </c>
      <c r="S401" s="1" t="s">
        <v>86</v>
      </c>
      <c r="T401" s="1" t="s">
        <v>87</v>
      </c>
      <c r="U401" s="2">
        <v>44.850002000000003</v>
      </c>
      <c r="V401" s="2">
        <v>9.0600001017252598</v>
      </c>
      <c r="W401" s="11">
        <f>(sales[[#This Row],[Profit]]/sales[[#This Row],[Sales]])*100</f>
        <v>44.996320824135388</v>
      </c>
      <c r="X401" s="1" t="e">
        <f>YEAR(sales[[#This Row],[order_date]])</f>
        <v>#VALUE!</v>
      </c>
    </row>
    <row r="402" spans="1:24" hidden="1" x14ac:dyDescent="0.25">
      <c r="A402" s="1" t="s">
        <v>1289</v>
      </c>
      <c r="B402" s="15">
        <v>42644</v>
      </c>
      <c r="C402" s="13" t="s">
        <v>884</v>
      </c>
      <c r="D402" s="1" t="s">
        <v>90</v>
      </c>
      <c r="E402" s="1" t="s">
        <v>158</v>
      </c>
      <c r="F402" s="1" t="s">
        <v>80</v>
      </c>
      <c r="G402" s="1" t="s">
        <v>176</v>
      </c>
      <c r="H402" s="1" t="s">
        <v>45</v>
      </c>
      <c r="I402" s="1">
        <v>98115</v>
      </c>
      <c r="J402" s="1" t="s">
        <v>112</v>
      </c>
      <c r="K402" s="1" t="s">
        <v>1290</v>
      </c>
      <c r="L402" s="1" t="s">
        <v>19</v>
      </c>
      <c r="M402" s="1" t="s">
        <v>104</v>
      </c>
      <c r="N402" s="1" t="s">
        <v>1291</v>
      </c>
      <c r="O402" s="3">
        <v>79.92</v>
      </c>
      <c r="P402" s="1">
        <v>4</v>
      </c>
      <c r="Q402" s="1">
        <v>0</v>
      </c>
      <c r="R402" s="2">
        <v>34.369999999999997</v>
      </c>
      <c r="S402" s="1" t="s">
        <v>115</v>
      </c>
      <c r="T402" s="1" t="s">
        <v>87</v>
      </c>
      <c r="U402" s="2">
        <v>45.55</v>
      </c>
      <c r="V402" s="2">
        <v>19.9799995422363</v>
      </c>
      <c r="W402" s="11">
        <f>(sales[[#This Row],[Profit]]/sales[[#This Row],[Sales]])*100</f>
        <v>43.005505505505504</v>
      </c>
      <c r="X402" s="1">
        <f>YEAR(sales[[#This Row],[order_date]])</f>
        <v>2016</v>
      </c>
    </row>
    <row r="403" spans="1:24" x14ac:dyDescent="0.25">
      <c r="A403" s="1" t="s">
        <v>729</v>
      </c>
      <c r="B403" s="15">
        <v>41802</v>
      </c>
      <c r="C403" s="13">
        <v>41924</v>
      </c>
      <c r="D403" s="1" t="s">
        <v>90</v>
      </c>
      <c r="E403" s="1" t="s">
        <v>79</v>
      </c>
      <c r="F403" s="1" t="s">
        <v>80</v>
      </c>
      <c r="G403" s="1" t="s">
        <v>149</v>
      </c>
      <c r="H403" s="1" t="s">
        <v>30</v>
      </c>
      <c r="I403" s="1">
        <v>60610</v>
      </c>
      <c r="J403" s="1" t="s">
        <v>102</v>
      </c>
      <c r="K403" s="1" t="s">
        <v>1292</v>
      </c>
      <c r="L403" s="1" t="s">
        <v>20</v>
      </c>
      <c r="M403" s="1" t="s">
        <v>132</v>
      </c>
      <c r="N403" s="1" t="s">
        <v>1293</v>
      </c>
      <c r="O403" s="3">
        <v>14.02</v>
      </c>
      <c r="P403" s="1">
        <v>4</v>
      </c>
      <c r="Q403" s="1">
        <v>0.8</v>
      </c>
      <c r="R403" s="2">
        <v>-31.54</v>
      </c>
      <c r="S403" s="1" t="s">
        <v>106</v>
      </c>
      <c r="T403" s="1" t="s">
        <v>87</v>
      </c>
      <c r="U403" s="2">
        <v>45.56</v>
      </c>
      <c r="V403" s="2">
        <v>17.525001616775999</v>
      </c>
      <c r="W403" s="11">
        <f>(sales[[#This Row],[Profit]]/sales[[#This Row],[Sales]])*100</f>
        <v>-224.96433666191155</v>
      </c>
      <c r="X403" s="1">
        <f>YEAR(sales[[#This Row],[order_date]])</f>
        <v>2014</v>
      </c>
    </row>
    <row r="404" spans="1:24" x14ac:dyDescent="0.25">
      <c r="A404" s="1" t="s">
        <v>703</v>
      </c>
      <c r="B404" s="15">
        <v>41771</v>
      </c>
      <c r="C404" s="13">
        <v>41894</v>
      </c>
      <c r="D404" s="1" t="s">
        <v>90</v>
      </c>
      <c r="E404" s="1" t="s">
        <v>158</v>
      </c>
      <c r="F404" s="1" t="s">
        <v>80</v>
      </c>
      <c r="G404" s="1" t="s">
        <v>101</v>
      </c>
      <c r="H404" s="1" t="s">
        <v>38</v>
      </c>
      <c r="I404" s="1">
        <v>43229</v>
      </c>
      <c r="J404" s="1" t="s">
        <v>82</v>
      </c>
      <c r="K404" s="1" t="s">
        <v>1294</v>
      </c>
      <c r="L404" s="1" t="s">
        <v>21</v>
      </c>
      <c r="M404" s="1" t="s">
        <v>51</v>
      </c>
      <c r="N404" s="1" t="s">
        <v>1295</v>
      </c>
      <c r="O404" s="3">
        <v>36.74</v>
      </c>
      <c r="P404" s="1">
        <v>1</v>
      </c>
      <c r="Q404" s="1">
        <v>0.4</v>
      </c>
      <c r="R404" s="2">
        <v>-9.18</v>
      </c>
      <c r="S404" s="1" t="s">
        <v>86</v>
      </c>
      <c r="T404" s="1" t="s">
        <v>87</v>
      </c>
      <c r="U404" s="2">
        <v>45.920001999999997</v>
      </c>
      <c r="V404" s="2">
        <v>61.233336739076499</v>
      </c>
      <c r="W404" s="11">
        <f>(sales[[#This Row],[Profit]]/sales[[#This Row],[Sales]])*100</f>
        <v>-24.986390854654324</v>
      </c>
      <c r="X404" s="1">
        <f>YEAR(sales[[#This Row],[order_date]])</f>
        <v>2014</v>
      </c>
    </row>
    <row r="405" spans="1:24" x14ac:dyDescent="0.25">
      <c r="A405" s="1" t="s">
        <v>326</v>
      </c>
      <c r="B405" s="15">
        <v>42865</v>
      </c>
      <c r="C405" s="13">
        <v>43018</v>
      </c>
      <c r="D405" s="1" t="s">
        <v>90</v>
      </c>
      <c r="E405" s="1" t="s">
        <v>158</v>
      </c>
      <c r="F405" s="1" t="s">
        <v>80</v>
      </c>
      <c r="G405" s="1" t="s">
        <v>327</v>
      </c>
      <c r="H405" s="1" t="s">
        <v>26</v>
      </c>
      <c r="I405" s="1">
        <v>95928</v>
      </c>
      <c r="J405" s="1" t="s">
        <v>112</v>
      </c>
      <c r="K405" s="1" t="s">
        <v>1102</v>
      </c>
      <c r="L405" s="1" t="s">
        <v>19</v>
      </c>
      <c r="M405" s="1" t="s">
        <v>104</v>
      </c>
      <c r="N405" s="1" t="s">
        <v>1103</v>
      </c>
      <c r="O405" s="3">
        <v>72.900000000000006</v>
      </c>
      <c r="P405" s="1">
        <v>5</v>
      </c>
      <c r="Q405" s="1">
        <v>0</v>
      </c>
      <c r="R405" s="2">
        <v>26.97</v>
      </c>
      <c r="S405" s="1" t="s">
        <v>115</v>
      </c>
      <c r="T405" s="1" t="s">
        <v>87</v>
      </c>
      <c r="U405" s="2">
        <v>45.93</v>
      </c>
      <c r="V405" s="2">
        <v>14.5800003051757</v>
      </c>
      <c r="W405" s="11">
        <f>(sales[[#This Row],[Profit]]/sales[[#This Row],[Sales]])*100</f>
        <v>36.995884773662546</v>
      </c>
      <c r="X405" s="1">
        <f>YEAR(sales[[#This Row],[order_date]])</f>
        <v>2017</v>
      </c>
    </row>
    <row r="406" spans="1:24" x14ac:dyDescent="0.25">
      <c r="A406" s="1" t="s">
        <v>1296</v>
      </c>
      <c r="B406" s="15">
        <v>42927</v>
      </c>
      <c r="C406" s="13">
        <v>43080</v>
      </c>
      <c r="D406" s="1" t="s">
        <v>100</v>
      </c>
      <c r="E406" s="1" t="s">
        <v>110</v>
      </c>
      <c r="F406" s="1" t="s">
        <v>80</v>
      </c>
      <c r="G406" s="1" t="s">
        <v>308</v>
      </c>
      <c r="H406" s="1" t="s">
        <v>26</v>
      </c>
      <c r="I406" s="1">
        <v>94513</v>
      </c>
      <c r="J406" s="1" t="s">
        <v>112</v>
      </c>
      <c r="K406" s="1" t="s">
        <v>1163</v>
      </c>
      <c r="L406" s="1" t="s">
        <v>21</v>
      </c>
      <c r="M406" s="1" t="s">
        <v>507</v>
      </c>
      <c r="N406" s="1" t="s">
        <v>1164</v>
      </c>
      <c r="O406" s="3">
        <v>59.97</v>
      </c>
      <c r="P406" s="1">
        <v>3</v>
      </c>
      <c r="Q406" s="1">
        <v>0</v>
      </c>
      <c r="R406" s="2">
        <v>13.79</v>
      </c>
      <c r="S406" s="1" t="s">
        <v>115</v>
      </c>
      <c r="T406" s="1" t="s">
        <v>87</v>
      </c>
      <c r="U406" s="2">
        <v>46.18</v>
      </c>
      <c r="V406" s="2">
        <v>19.990000406901</v>
      </c>
      <c r="W406" s="11">
        <f>(sales[[#This Row],[Profit]]/sales[[#This Row],[Sales]])*100</f>
        <v>22.994830748707688</v>
      </c>
      <c r="X406" s="1">
        <f>YEAR(sales[[#This Row],[order_date]])</f>
        <v>2017</v>
      </c>
    </row>
    <row r="407" spans="1:24" hidden="1" x14ac:dyDescent="0.25">
      <c r="A407" s="1" t="s">
        <v>1198</v>
      </c>
      <c r="B407" s="15">
        <v>42618</v>
      </c>
      <c r="C407" s="13" t="s">
        <v>1199</v>
      </c>
      <c r="D407" s="1" t="s">
        <v>90</v>
      </c>
      <c r="E407" s="1" t="s">
        <v>158</v>
      </c>
      <c r="F407" s="1" t="s">
        <v>80</v>
      </c>
      <c r="G407" s="1" t="s">
        <v>1200</v>
      </c>
      <c r="H407" s="1" t="s">
        <v>43</v>
      </c>
      <c r="I407" s="1">
        <v>78745</v>
      </c>
      <c r="J407" s="1" t="s">
        <v>102</v>
      </c>
      <c r="K407" s="1" t="s">
        <v>1297</v>
      </c>
      <c r="L407" s="1" t="s">
        <v>20</v>
      </c>
      <c r="M407" s="1" t="s">
        <v>94</v>
      </c>
      <c r="N407" s="1" t="s">
        <v>1298</v>
      </c>
      <c r="O407" s="3">
        <v>18.53</v>
      </c>
      <c r="P407" s="1">
        <v>6</v>
      </c>
      <c r="Q407" s="1">
        <v>0.8</v>
      </c>
      <c r="R407" s="2">
        <v>-27.79</v>
      </c>
      <c r="S407" s="1" t="s">
        <v>106</v>
      </c>
      <c r="T407" s="1" t="s">
        <v>87</v>
      </c>
      <c r="U407" s="2">
        <v>46.32</v>
      </c>
      <c r="V407" s="2">
        <v>15.441668159266399</v>
      </c>
      <c r="W407" s="11">
        <f>(sales[[#This Row],[Profit]]/sales[[#This Row],[Sales]])*100</f>
        <v>-149.97301672962763</v>
      </c>
      <c r="X407" s="1">
        <f>YEAR(sales[[#This Row],[order_date]])</f>
        <v>2016</v>
      </c>
    </row>
    <row r="408" spans="1:24" hidden="1" x14ac:dyDescent="0.25">
      <c r="A408" s="1" t="s">
        <v>590</v>
      </c>
      <c r="B408" s="15" t="s">
        <v>591</v>
      </c>
      <c r="C408" s="13">
        <v>42036</v>
      </c>
      <c r="D408" s="1" t="s">
        <v>90</v>
      </c>
      <c r="E408" s="1" t="s">
        <v>158</v>
      </c>
      <c r="F408" s="1" t="s">
        <v>80</v>
      </c>
      <c r="G408" s="1" t="s">
        <v>137</v>
      </c>
      <c r="H408" s="1" t="s">
        <v>26</v>
      </c>
      <c r="I408" s="1">
        <v>94110</v>
      </c>
      <c r="J408" s="1" t="s">
        <v>112</v>
      </c>
      <c r="K408" s="1" t="s">
        <v>1299</v>
      </c>
      <c r="L408" s="1" t="s">
        <v>19</v>
      </c>
      <c r="M408" s="1" t="s">
        <v>104</v>
      </c>
      <c r="N408" s="1" t="s">
        <v>1300</v>
      </c>
      <c r="O408" s="3">
        <v>70.56</v>
      </c>
      <c r="P408" s="1">
        <v>6</v>
      </c>
      <c r="Q408" s="1">
        <v>0</v>
      </c>
      <c r="R408" s="2">
        <v>23.99</v>
      </c>
      <c r="S408" s="1" t="s">
        <v>115</v>
      </c>
      <c r="T408" s="1" t="s">
        <v>87</v>
      </c>
      <c r="U408" s="2">
        <v>46.57</v>
      </c>
      <c r="V408" s="2">
        <v>11.7599995930989</v>
      </c>
      <c r="W408" s="11">
        <f>(sales[[#This Row],[Profit]]/sales[[#This Row],[Sales]])*100</f>
        <v>33.999433106575964</v>
      </c>
      <c r="X408" s="1" t="e">
        <f>YEAR(sales[[#This Row],[order_date]])</f>
        <v>#VALUE!</v>
      </c>
    </row>
    <row r="409" spans="1:24" x14ac:dyDescent="0.25">
      <c r="A409" s="1" t="s">
        <v>1301</v>
      </c>
      <c r="B409" s="15">
        <v>41831</v>
      </c>
      <c r="C409" s="13">
        <v>41893</v>
      </c>
      <c r="D409" s="1" t="s">
        <v>78</v>
      </c>
      <c r="E409" s="1" t="s">
        <v>158</v>
      </c>
      <c r="F409" s="1" t="s">
        <v>80</v>
      </c>
      <c r="G409" s="1" t="s">
        <v>459</v>
      </c>
      <c r="H409" s="1" t="s">
        <v>43</v>
      </c>
      <c r="I409" s="1">
        <v>77041</v>
      </c>
      <c r="J409" s="1" t="s">
        <v>102</v>
      </c>
      <c r="K409" s="1" t="s">
        <v>1302</v>
      </c>
      <c r="L409" s="1" t="s">
        <v>20</v>
      </c>
      <c r="M409" s="1" t="s">
        <v>299</v>
      </c>
      <c r="N409" s="1" t="s">
        <v>694</v>
      </c>
      <c r="O409" s="3">
        <v>74.349999999999994</v>
      </c>
      <c r="P409" s="1">
        <v>3</v>
      </c>
      <c r="Q409" s="1">
        <v>0.2</v>
      </c>
      <c r="R409" s="2">
        <v>26.95</v>
      </c>
      <c r="S409" s="1" t="s">
        <v>106</v>
      </c>
      <c r="T409" s="1" t="s">
        <v>87</v>
      </c>
      <c r="U409" s="2">
        <v>47.399997999999997</v>
      </c>
      <c r="V409" s="2">
        <v>30.979166146290101</v>
      </c>
      <c r="W409" s="11">
        <f>(sales[[#This Row],[Profit]]/sales[[#This Row],[Sales]])*100</f>
        <v>36.247478143913924</v>
      </c>
      <c r="X409" s="1">
        <f>YEAR(sales[[#This Row],[order_date]])</f>
        <v>2014</v>
      </c>
    </row>
    <row r="410" spans="1:24" hidden="1" x14ac:dyDescent="0.25">
      <c r="A410" s="1" t="s">
        <v>122</v>
      </c>
      <c r="B410" s="15" t="s">
        <v>123</v>
      </c>
      <c r="C410" s="13" t="s">
        <v>124</v>
      </c>
      <c r="D410" s="1" t="s">
        <v>90</v>
      </c>
      <c r="E410" s="1" t="s">
        <v>79</v>
      </c>
      <c r="F410" s="1" t="s">
        <v>80</v>
      </c>
      <c r="G410" s="1" t="s">
        <v>125</v>
      </c>
      <c r="H410" s="1" t="s">
        <v>26</v>
      </c>
      <c r="I410" s="1">
        <v>95661</v>
      </c>
      <c r="J410" s="1" t="s">
        <v>112</v>
      </c>
      <c r="K410" s="1" t="s">
        <v>1303</v>
      </c>
      <c r="L410" s="1" t="s">
        <v>20</v>
      </c>
      <c r="M410" s="1" t="s">
        <v>263</v>
      </c>
      <c r="N410" s="1" t="s">
        <v>1304</v>
      </c>
      <c r="O410" s="3">
        <v>65.88</v>
      </c>
      <c r="P410" s="1">
        <v>6</v>
      </c>
      <c r="Q410" s="1">
        <v>0</v>
      </c>
      <c r="R410" s="2">
        <v>18.45</v>
      </c>
      <c r="S410" s="1" t="s">
        <v>115</v>
      </c>
      <c r="T410" s="1" t="s">
        <v>87</v>
      </c>
      <c r="U410" s="2">
        <v>47.429996000000003</v>
      </c>
      <c r="V410" s="2">
        <v>10.9799995422363</v>
      </c>
      <c r="W410" s="11">
        <f>(sales[[#This Row],[Profit]]/sales[[#This Row],[Sales]])*100</f>
        <v>28.00546448087432</v>
      </c>
      <c r="X410" s="1" t="e">
        <f>YEAR(sales[[#This Row],[order_date]])</f>
        <v>#VALUE!</v>
      </c>
    </row>
    <row r="411" spans="1:24" hidden="1" x14ac:dyDescent="0.25">
      <c r="A411" s="1" t="s">
        <v>1305</v>
      </c>
      <c r="B411" s="15" t="s">
        <v>1306</v>
      </c>
      <c r="C411" s="13" t="s">
        <v>1307</v>
      </c>
      <c r="D411" s="1" t="s">
        <v>90</v>
      </c>
      <c r="E411" s="1" t="s">
        <v>79</v>
      </c>
      <c r="F411" s="1" t="s">
        <v>80</v>
      </c>
      <c r="G411" s="1" t="s">
        <v>346</v>
      </c>
      <c r="H411" s="1" t="s">
        <v>26</v>
      </c>
      <c r="I411" s="1">
        <v>92024</v>
      </c>
      <c r="J411" s="1" t="s">
        <v>112</v>
      </c>
      <c r="K411" s="1" t="s">
        <v>1217</v>
      </c>
      <c r="L411" s="1" t="s">
        <v>21</v>
      </c>
      <c r="M411" s="1" t="s">
        <v>51</v>
      </c>
      <c r="N411" s="1" t="s">
        <v>1218</v>
      </c>
      <c r="O411" s="3">
        <v>38.24</v>
      </c>
      <c r="P411" s="1">
        <v>4</v>
      </c>
      <c r="Q411" s="1">
        <v>0.2</v>
      </c>
      <c r="R411" s="2">
        <v>-9.56</v>
      </c>
      <c r="S411" s="1" t="s">
        <v>115</v>
      </c>
      <c r="T411" s="1" t="s">
        <v>87</v>
      </c>
      <c r="U411" s="2">
        <v>47.800002999999997</v>
      </c>
      <c r="V411" s="2">
        <v>11.950000569038</v>
      </c>
      <c r="W411" s="11">
        <f>(sales[[#This Row],[Profit]]/sales[[#This Row],[Sales]])*100</f>
        <v>-25</v>
      </c>
      <c r="X411" s="1" t="e">
        <f>YEAR(sales[[#This Row],[order_date]])</f>
        <v>#VALUE!</v>
      </c>
    </row>
    <row r="412" spans="1:24" hidden="1" x14ac:dyDescent="0.25">
      <c r="A412" s="1" t="s">
        <v>594</v>
      </c>
      <c r="B412" s="15" t="s">
        <v>595</v>
      </c>
      <c r="C412" s="13">
        <v>43132</v>
      </c>
      <c r="D412" s="1" t="s">
        <v>90</v>
      </c>
      <c r="E412" s="1" t="s">
        <v>79</v>
      </c>
      <c r="F412" s="1" t="s">
        <v>80</v>
      </c>
      <c r="G412" s="1" t="s">
        <v>596</v>
      </c>
      <c r="H412" s="1" t="s">
        <v>45</v>
      </c>
      <c r="I412" s="1">
        <v>98026</v>
      </c>
      <c r="J412" s="1" t="s">
        <v>112</v>
      </c>
      <c r="K412" s="1" t="s">
        <v>1308</v>
      </c>
      <c r="L412" s="1" t="s">
        <v>19</v>
      </c>
      <c r="M412" s="1" t="s">
        <v>104</v>
      </c>
      <c r="N412" s="1" t="s">
        <v>1309</v>
      </c>
      <c r="O412" s="3">
        <v>68.459999999999994</v>
      </c>
      <c r="P412" s="1">
        <v>2</v>
      </c>
      <c r="Q412" s="1">
        <v>0</v>
      </c>
      <c r="R412" s="2">
        <v>20.54</v>
      </c>
      <c r="S412" s="1" t="s">
        <v>115</v>
      </c>
      <c r="T412" s="1" t="s">
        <v>87</v>
      </c>
      <c r="U412" s="2">
        <v>47.92</v>
      </c>
      <c r="V412" s="2">
        <v>34.2299995422363</v>
      </c>
      <c r="W412" s="11">
        <f>(sales[[#This Row],[Profit]]/sales[[#This Row],[Sales]])*100</f>
        <v>30.002921413964362</v>
      </c>
      <c r="X412" s="1" t="e">
        <f>YEAR(sales[[#This Row],[order_date]])</f>
        <v>#VALUE!</v>
      </c>
    </row>
    <row r="413" spans="1:24" x14ac:dyDescent="0.25">
      <c r="A413" s="1" t="s">
        <v>1089</v>
      </c>
      <c r="B413" s="15">
        <v>41681</v>
      </c>
      <c r="C413" s="13">
        <v>41831</v>
      </c>
      <c r="D413" s="1" t="s">
        <v>100</v>
      </c>
      <c r="E413" s="1" t="s">
        <v>158</v>
      </c>
      <c r="F413" s="1" t="s">
        <v>80</v>
      </c>
      <c r="G413" s="1" t="s">
        <v>176</v>
      </c>
      <c r="H413" s="1" t="s">
        <v>45</v>
      </c>
      <c r="I413" s="1">
        <v>98115</v>
      </c>
      <c r="J413" s="1" t="s">
        <v>112</v>
      </c>
      <c r="K413" s="1" t="s">
        <v>1310</v>
      </c>
      <c r="L413" s="1" t="s">
        <v>21</v>
      </c>
      <c r="M413" s="1" t="s">
        <v>51</v>
      </c>
      <c r="N413" s="1" t="s">
        <v>1311</v>
      </c>
      <c r="O413" s="3">
        <v>52.79</v>
      </c>
      <c r="P413" s="1">
        <v>1</v>
      </c>
      <c r="Q413" s="1">
        <v>0.2</v>
      </c>
      <c r="R413" s="2">
        <v>4.62</v>
      </c>
      <c r="S413" s="1" t="s">
        <v>115</v>
      </c>
      <c r="T413" s="1" t="s">
        <v>87</v>
      </c>
      <c r="U413" s="2">
        <v>48.170001999999997</v>
      </c>
      <c r="V413" s="2">
        <v>65.987501390231699</v>
      </c>
      <c r="W413" s="11">
        <f>(sales[[#This Row],[Profit]]/sales[[#This Row],[Sales]])*100</f>
        <v>8.7516575108922154</v>
      </c>
      <c r="X413" s="1">
        <f>YEAR(sales[[#This Row],[order_date]])</f>
        <v>2014</v>
      </c>
    </row>
    <row r="414" spans="1:24" x14ac:dyDescent="0.25">
      <c r="A414" s="1" t="s">
        <v>224</v>
      </c>
      <c r="B414" s="15">
        <v>42686</v>
      </c>
      <c r="C414" s="13">
        <v>42686</v>
      </c>
      <c r="D414" s="1" t="s">
        <v>181</v>
      </c>
      <c r="E414" s="1" t="s">
        <v>79</v>
      </c>
      <c r="F414" s="1" t="s">
        <v>80</v>
      </c>
      <c r="G414" s="1" t="s">
        <v>225</v>
      </c>
      <c r="H414" s="1" t="s">
        <v>26</v>
      </c>
      <c r="I414" s="1">
        <v>92804</v>
      </c>
      <c r="J414" s="1" t="s">
        <v>112</v>
      </c>
      <c r="K414" s="1" t="s">
        <v>1312</v>
      </c>
      <c r="L414" s="1" t="s">
        <v>20</v>
      </c>
      <c r="M414" s="1" t="s">
        <v>47</v>
      </c>
      <c r="N414" s="1" t="s">
        <v>1313</v>
      </c>
      <c r="O414" s="3">
        <v>50.22</v>
      </c>
      <c r="P414" s="1">
        <v>3</v>
      </c>
      <c r="Q414" s="1">
        <v>0</v>
      </c>
      <c r="R414" s="2">
        <v>2.0099999999999998</v>
      </c>
      <c r="S414" s="1" t="s">
        <v>115</v>
      </c>
      <c r="T414" s="1" t="s">
        <v>87</v>
      </c>
      <c r="U414" s="2">
        <v>48.210003</v>
      </c>
      <c r="V414" s="2">
        <v>16.740000406901</v>
      </c>
      <c r="W414" s="11">
        <f>(sales[[#This Row],[Profit]]/sales[[#This Row],[Sales]])*100</f>
        <v>4.0023894862604532</v>
      </c>
      <c r="X414" s="1">
        <f>YEAR(sales[[#This Row],[order_date]])</f>
        <v>2016</v>
      </c>
    </row>
    <row r="415" spans="1:24" x14ac:dyDescent="0.25">
      <c r="A415" s="1" t="s">
        <v>1314</v>
      </c>
      <c r="B415" s="15">
        <v>42959</v>
      </c>
      <c r="C415" s="13">
        <v>43081</v>
      </c>
      <c r="D415" s="1" t="s">
        <v>100</v>
      </c>
      <c r="E415" s="1" t="s">
        <v>158</v>
      </c>
      <c r="F415" s="1" t="s">
        <v>80</v>
      </c>
      <c r="G415" s="1" t="s">
        <v>137</v>
      </c>
      <c r="H415" s="1" t="s">
        <v>26</v>
      </c>
      <c r="I415" s="1">
        <v>94109</v>
      </c>
      <c r="J415" s="1" t="s">
        <v>112</v>
      </c>
      <c r="K415" s="1" t="s">
        <v>1315</v>
      </c>
      <c r="L415" s="1" t="s">
        <v>20</v>
      </c>
      <c r="M415" s="1" t="s">
        <v>132</v>
      </c>
      <c r="N415" s="1" t="s">
        <v>1316</v>
      </c>
      <c r="O415" s="3">
        <v>69.48</v>
      </c>
      <c r="P415" s="1">
        <v>1</v>
      </c>
      <c r="Q415" s="1">
        <v>0</v>
      </c>
      <c r="R415" s="2">
        <v>20.84</v>
      </c>
      <c r="S415" s="1" t="s">
        <v>115</v>
      </c>
      <c r="T415" s="1" t="s">
        <v>87</v>
      </c>
      <c r="U415" s="2">
        <v>48.640003</v>
      </c>
      <c r="V415" s="2">
        <v>69.480003356933594</v>
      </c>
      <c r="W415" s="11">
        <f>(sales[[#This Row],[Profit]]/sales[[#This Row],[Sales]])*100</f>
        <v>29.994242947610822</v>
      </c>
      <c r="X415" s="1">
        <f>YEAR(sales[[#This Row],[order_date]])</f>
        <v>2017</v>
      </c>
    </row>
    <row r="416" spans="1:24" hidden="1" x14ac:dyDescent="0.25">
      <c r="A416" s="1" t="s">
        <v>1317</v>
      </c>
      <c r="B416" s="15" t="s">
        <v>1318</v>
      </c>
      <c r="C416" s="13" t="s">
        <v>917</v>
      </c>
      <c r="D416" s="1" t="s">
        <v>90</v>
      </c>
      <c r="E416" s="1" t="s">
        <v>79</v>
      </c>
      <c r="F416" s="1" t="s">
        <v>80</v>
      </c>
      <c r="G416" s="1" t="s">
        <v>159</v>
      </c>
      <c r="H416" s="1" t="s">
        <v>26</v>
      </c>
      <c r="I416" s="1">
        <v>90036</v>
      </c>
      <c r="J416" s="1" t="s">
        <v>112</v>
      </c>
      <c r="K416" s="1" t="s">
        <v>1319</v>
      </c>
      <c r="L416" s="1" t="s">
        <v>20</v>
      </c>
      <c r="M416" s="1" t="s">
        <v>94</v>
      </c>
      <c r="N416" s="1" t="s">
        <v>1320</v>
      </c>
      <c r="O416" s="3">
        <v>72.959999999999994</v>
      </c>
      <c r="P416" s="1">
        <v>3</v>
      </c>
      <c r="Q416" s="1">
        <v>0.2</v>
      </c>
      <c r="R416" s="2">
        <v>23.71</v>
      </c>
      <c r="S416" s="1" t="s">
        <v>115</v>
      </c>
      <c r="T416" s="1" t="s">
        <v>87</v>
      </c>
      <c r="U416" s="2">
        <v>49.25</v>
      </c>
      <c r="V416" s="2">
        <v>30.399999731779001</v>
      </c>
      <c r="W416" s="11">
        <f>(sales[[#This Row],[Profit]]/sales[[#This Row],[Sales]])*100</f>
        <v>32.497258771929829</v>
      </c>
      <c r="X416" s="1" t="e">
        <f>YEAR(sales[[#This Row],[order_date]])</f>
        <v>#VALUE!</v>
      </c>
    </row>
    <row r="417" spans="1:24" hidden="1" x14ac:dyDescent="0.25">
      <c r="A417" s="1" t="s">
        <v>611</v>
      </c>
      <c r="B417" s="15">
        <v>42221</v>
      </c>
      <c r="C417" s="13" t="s">
        <v>612</v>
      </c>
      <c r="D417" s="1" t="s">
        <v>90</v>
      </c>
      <c r="E417" s="1" t="s">
        <v>79</v>
      </c>
      <c r="F417" s="1" t="s">
        <v>80</v>
      </c>
      <c r="G417" s="1" t="s">
        <v>152</v>
      </c>
      <c r="H417" s="1" t="s">
        <v>36</v>
      </c>
      <c r="I417" s="1">
        <v>10024</v>
      </c>
      <c r="J417" s="1" t="s">
        <v>82</v>
      </c>
      <c r="K417" s="1" t="s">
        <v>871</v>
      </c>
      <c r="L417" s="1" t="s">
        <v>19</v>
      </c>
      <c r="M417" s="1" t="s">
        <v>104</v>
      </c>
      <c r="N417" s="1" t="s">
        <v>872</v>
      </c>
      <c r="O417" s="3">
        <v>79.44</v>
      </c>
      <c r="P417" s="1">
        <v>3</v>
      </c>
      <c r="Q417" s="1">
        <v>0</v>
      </c>
      <c r="R417" s="2">
        <v>30.19</v>
      </c>
      <c r="S417" s="1" t="s">
        <v>86</v>
      </c>
      <c r="T417" s="1" t="s">
        <v>87</v>
      </c>
      <c r="U417" s="2">
        <v>49.25</v>
      </c>
      <c r="V417" s="2">
        <v>26.480000813802</v>
      </c>
      <c r="W417" s="11">
        <f>(sales[[#This Row],[Profit]]/sales[[#This Row],[Sales]])*100</f>
        <v>38.003524672708963</v>
      </c>
      <c r="X417" s="1">
        <f>YEAR(sales[[#This Row],[order_date]])</f>
        <v>2015</v>
      </c>
    </row>
    <row r="418" spans="1:24" x14ac:dyDescent="0.25">
      <c r="A418" s="1" t="s">
        <v>1118</v>
      </c>
      <c r="B418" s="15">
        <v>42045</v>
      </c>
      <c r="C418" s="13">
        <v>42226</v>
      </c>
      <c r="D418" s="1" t="s">
        <v>90</v>
      </c>
      <c r="E418" s="1" t="s">
        <v>158</v>
      </c>
      <c r="F418" s="1" t="s">
        <v>80</v>
      </c>
      <c r="G418" s="1" t="s">
        <v>171</v>
      </c>
      <c r="H418" s="1" t="s">
        <v>1119</v>
      </c>
      <c r="I418" s="1">
        <v>8701</v>
      </c>
      <c r="J418" s="1" t="s">
        <v>82</v>
      </c>
      <c r="K418" s="1" t="s">
        <v>1321</v>
      </c>
      <c r="L418" s="1" t="s">
        <v>20</v>
      </c>
      <c r="M418" s="1" t="s">
        <v>139</v>
      </c>
      <c r="N418" s="1" t="s">
        <v>1322</v>
      </c>
      <c r="O418" s="3">
        <v>94.85</v>
      </c>
      <c r="P418" s="1">
        <v>5</v>
      </c>
      <c r="Q418" s="1">
        <v>0</v>
      </c>
      <c r="R418" s="2">
        <v>45.53</v>
      </c>
      <c r="S418" s="1" t="s">
        <v>86</v>
      </c>
      <c r="T418" s="1" t="s">
        <v>87</v>
      </c>
      <c r="U418" s="2">
        <v>49.32</v>
      </c>
      <c r="V418" s="2">
        <v>18.9699996948242</v>
      </c>
      <c r="W418" s="11">
        <f>(sales[[#This Row],[Profit]]/sales[[#This Row],[Sales]])*100</f>
        <v>48.002108592514503</v>
      </c>
      <c r="X418" s="1">
        <f>YEAR(sales[[#This Row],[order_date]])</f>
        <v>2015</v>
      </c>
    </row>
    <row r="419" spans="1:24" hidden="1" x14ac:dyDescent="0.25">
      <c r="A419" s="1" t="s">
        <v>873</v>
      </c>
      <c r="B419" s="15" t="s">
        <v>874</v>
      </c>
      <c r="C419" s="13" t="s">
        <v>875</v>
      </c>
      <c r="D419" s="1" t="s">
        <v>90</v>
      </c>
      <c r="E419" s="1" t="s">
        <v>110</v>
      </c>
      <c r="F419" s="1" t="s">
        <v>80</v>
      </c>
      <c r="G419" s="1" t="s">
        <v>119</v>
      </c>
      <c r="H419" s="1" t="s">
        <v>25</v>
      </c>
      <c r="I419" s="1">
        <v>85023</v>
      </c>
      <c r="J419" s="1" t="s">
        <v>112</v>
      </c>
      <c r="K419" s="1" t="s">
        <v>1323</v>
      </c>
      <c r="L419" s="1" t="s">
        <v>20</v>
      </c>
      <c r="M419" s="1" t="s">
        <v>94</v>
      </c>
      <c r="N419" s="1" t="s">
        <v>1324</v>
      </c>
      <c r="O419" s="3">
        <v>28.49</v>
      </c>
      <c r="P419" s="1">
        <v>5</v>
      </c>
      <c r="Q419" s="1">
        <v>0.7</v>
      </c>
      <c r="R419" s="2">
        <v>-20.89</v>
      </c>
      <c r="S419" s="1" t="s">
        <v>115</v>
      </c>
      <c r="T419" s="1" t="s">
        <v>87</v>
      </c>
      <c r="U419" s="2">
        <v>49.379997000000003</v>
      </c>
      <c r="V419" s="2">
        <v>18.993332426018199</v>
      </c>
      <c r="W419" s="11">
        <f>(sales[[#This Row],[Profit]]/sales[[#This Row],[Sales]])*100</f>
        <v>-73.323973323973334</v>
      </c>
      <c r="X419" s="1" t="e">
        <f>YEAR(sales[[#This Row],[order_date]])</f>
        <v>#VALUE!</v>
      </c>
    </row>
    <row r="420" spans="1:24" hidden="1" x14ac:dyDescent="0.25">
      <c r="A420" s="1" t="s">
        <v>122</v>
      </c>
      <c r="B420" s="15" t="s">
        <v>123</v>
      </c>
      <c r="C420" s="13" t="s">
        <v>124</v>
      </c>
      <c r="D420" s="1" t="s">
        <v>90</v>
      </c>
      <c r="E420" s="1" t="s">
        <v>79</v>
      </c>
      <c r="F420" s="1" t="s">
        <v>80</v>
      </c>
      <c r="G420" s="1" t="s">
        <v>125</v>
      </c>
      <c r="H420" s="1" t="s">
        <v>26</v>
      </c>
      <c r="I420" s="1">
        <v>95661</v>
      </c>
      <c r="J420" s="1" t="s">
        <v>112</v>
      </c>
      <c r="K420" s="1" t="s">
        <v>1325</v>
      </c>
      <c r="L420" s="1" t="s">
        <v>20</v>
      </c>
      <c r="M420" s="1" t="s">
        <v>94</v>
      </c>
      <c r="N420" s="1" t="s">
        <v>1326</v>
      </c>
      <c r="O420" s="3">
        <v>76.180000000000007</v>
      </c>
      <c r="P420" s="1">
        <v>3</v>
      </c>
      <c r="Q420" s="1">
        <v>0.2</v>
      </c>
      <c r="R420" s="2">
        <v>26.66</v>
      </c>
      <c r="S420" s="1" t="s">
        <v>115</v>
      </c>
      <c r="T420" s="1" t="s">
        <v>87</v>
      </c>
      <c r="U420" s="2">
        <v>49.52</v>
      </c>
      <c r="V420" s="2">
        <v>31.741666912070102</v>
      </c>
      <c r="W420" s="11">
        <f>(sales[[#This Row],[Profit]]/sales[[#This Row],[Sales]])*100</f>
        <v>34.996061958519292</v>
      </c>
      <c r="X420" s="1" t="e">
        <f>YEAR(sales[[#This Row],[order_date]])</f>
        <v>#VALUE!</v>
      </c>
    </row>
    <row r="421" spans="1:24" hidden="1" x14ac:dyDescent="0.25">
      <c r="A421" s="1" t="s">
        <v>1035</v>
      </c>
      <c r="B421" s="15" t="s">
        <v>1036</v>
      </c>
      <c r="C421" s="13" t="s">
        <v>1037</v>
      </c>
      <c r="D421" s="1" t="s">
        <v>78</v>
      </c>
      <c r="E421" s="1" t="s">
        <v>79</v>
      </c>
      <c r="F421" s="1" t="s">
        <v>80</v>
      </c>
      <c r="G421" s="1" t="s">
        <v>152</v>
      </c>
      <c r="H421" s="1" t="s">
        <v>36</v>
      </c>
      <c r="I421" s="1">
        <v>10035</v>
      </c>
      <c r="J421" s="1" t="s">
        <v>82</v>
      </c>
      <c r="K421" s="1" t="s">
        <v>1327</v>
      </c>
      <c r="L421" s="1" t="s">
        <v>20</v>
      </c>
      <c r="M421" s="1" t="s">
        <v>84</v>
      </c>
      <c r="N421" s="1" t="s">
        <v>1328</v>
      </c>
      <c r="O421" s="3">
        <v>68.97</v>
      </c>
      <c r="P421" s="1">
        <v>3</v>
      </c>
      <c r="Q421" s="1">
        <v>0</v>
      </c>
      <c r="R421" s="2">
        <v>19.309999999999999</v>
      </c>
      <c r="S421" s="1" t="s">
        <v>86</v>
      </c>
      <c r="T421" s="1" t="s">
        <v>87</v>
      </c>
      <c r="U421" s="2">
        <v>49.660004000000001</v>
      </c>
      <c r="V421" s="2">
        <v>22.990000406901</v>
      </c>
      <c r="W421" s="11">
        <f>(sales[[#This Row],[Profit]]/sales[[#This Row],[Sales]])*100</f>
        <v>27.997680150790199</v>
      </c>
      <c r="X421" s="1" t="e">
        <f>YEAR(sales[[#This Row],[order_date]])</f>
        <v>#VALUE!</v>
      </c>
    </row>
    <row r="422" spans="1:24" hidden="1" x14ac:dyDescent="0.25">
      <c r="A422" s="1" t="s">
        <v>1198</v>
      </c>
      <c r="B422" s="15">
        <v>42618</v>
      </c>
      <c r="C422" s="13" t="s">
        <v>1199</v>
      </c>
      <c r="D422" s="1" t="s">
        <v>90</v>
      </c>
      <c r="E422" s="1" t="s">
        <v>158</v>
      </c>
      <c r="F422" s="1" t="s">
        <v>80</v>
      </c>
      <c r="G422" s="1" t="s">
        <v>1200</v>
      </c>
      <c r="H422" s="1" t="s">
        <v>43</v>
      </c>
      <c r="I422" s="1">
        <v>78745</v>
      </c>
      <c r="J422" s="1" t="s">
        <v>102</v>
      </c>
      <c r="K422" s="1" t="s">
        <v>1329</v>
      </c>
      <c r="L422" s="1" t="s">
        <v>20</v>
      </c>
      <c r="M422" s="1" t="s">
        <v>139</v>
      </c>
      <c r="N422" s="1" t="s">
        <v>1330</v>
      </c>
      <c r="O422" s="3">
        <v>76.64</v>
      </c>
      <c r="P422" s="1">
        <v>2</v>
      </c>
      <c r="Q422" s="1">
        <v>0.2</v>
      </c>
      <c r="R422" s="2">
        <v>26.82</v>
      </c>
      <c r="S422" s="1" t="s">
        <v>106</v>
      </c>
      <c r="T422" s="1" t="s">
        <v>87</v>
      </c>
      <c r="U422" s="2">
        <v>49.82</v>
      </c>
      <c r="V422" s="2">
        <v>47.899999796971599</v>
      </c>
      <c r="W422" s="11">
        <f>(sales[[#This Row],[Profit]]/sales[[#This Row],[Sales]])*100</f>
        <v>34.994780793319414</v>
      </c>
      <c r="X422" s="1">
        <f>YEAR(sales[[#This Row],[order_date]])</f>
        <v>2016</v>
      </c>
    </row>
    <row r="423" spans="1:24" x14ac:dyDescent="0.25">
      <c r="A423" s="1" t="s">
        <v>155</v>
      </c>
      <c r="B423" s="15">
        <v>42499</v>
      </c>
      <c r="C423" s="13">
        <v>42530</v>
      </c>
      <c r="D423" s="1" t="s">
        <v>78</v>
      </c>
      <c r="E423" s="1" t="s">
        <v>79</v>
      </c>
      <c r="F423" s="1" t="s">
        <v>80</v>
      </c>
      <c r="G423" s="1" t="s">
        <v>156</v>
      </c>
      <c r="H423" s="1" t="s">
        <v>26</v>
      </c>
      <c r="I423" s="1">
        <v>90278</v>
      </c>
      <c r="J423" s="1" t="s">
        <v>112</v>
      </c>
      <c r="K423" s="1" t="s">
        <v>1331</v>
      </c>
      <c r="L423" s="1" t="s">
        <v>20</v>
      </c>
      <c r="M423" s="1" t="s">
        <v>139</v>
      </c>
      <c r="N423" s="1" t="s">
        <v>1332</v>
      </c>
      <c r="O423" s="3">
        <v>96.08</v>
      </c>
      <c r="P423" s="1">
        <v>2</v>
      </c>
      <c r="Q423" s="1">
        <v>0</v>
      </c>
      <c r="R423" s="2">
        <v>46.12</v>
      </c>
      <c r="S423" s="1" t="s">
        <v>115</v>
      </c>
      <c r="T423" s="1" t="s">
        <v>87</v>
      </c>
      <c r="U423" s="2">
        <v>49.960003</v>
      </c>
      <c r="V423" s="2">
        <v>48.040000915527301</v>
      </c>
      <c r="W423" s="11">
        <f>(sales[[#This Row],[Profit]]/sales[[#This Row],[Sales]])*100</f>
        <v>48.001665278934219</v>
      </c>
      <c r="X423" s="1">
        <f>YEAR(sales[[#This Row],[order_date]])</f>
        <v>2016</v>
      </c>
    </row>
    <row r="424" spans="1:24" x14ac:dyDescent="0.25">
      <c r="A424" s="1" t="s">
        <v>1333</v>
      </c>
      <c r="B424" s="15">
        <v>42865</v>
      </c>
      <c r="C424" s="13">
        <v>42957</v>
      </c>
      <c r="D424" s="1" t="s">
        <v>100</v>
      </c>
      <c r="E424" s="1" t="s">
        <v>110</v>
      </c>
      <c r="F424" s="1" t="s">
        <v>80</v>
      </c>
      <c r="G424" s="1" t="s">
        <v>152</v>
      </c>
      <c r="H424" s="1" t="s">
        <v>36</v>
      </c>
      <c r="I424" s="1">
        <v>10011</v>
      </c>
      <c r="J424" s="1" t="s">
        <v>82</v>
      </c>
      <c r="K424" s="1" t="s">
        <v>1334</v>
      </c>
      <c r="L424" s="1" t="s">
        <v>20</v>
      </c>
      <c r="M424" s="1" t="s">
        <v>94</v>
      </c>
      <c r="N424" s="1" t="s">
        <v>1335</v>
      </c>
      <c r="O424" s="3">
        <v>75.790000000000006</v>
      </c>
      <c r="P424" s="1">
        <v>3</v>
      </c>
      <c r="Q424" s="1">
        <v>0.2</v>
      </c>
      <c r="R424" s="2">
        <v>25.58</v>
      </c>
      <c r="S424" s="1" t="s">
        <v>86</v>
      </c>
      <c r="T424" s="1" t="s">
        <v>87</v>
      </c>
      <c r="U424" s="2">
        <v>50.21</v>
      </c>
      <c r="V424" s="2">
        <v>31.5791671657779</v>
      </c>
      <c r="W424" s="11">
        <f>(sales[[#This Row],[Profit]]/sales[[#This Row],[Sales]])*100</f>
        <v>33.751154505871483</v>
      </c>
      <c r="X424" s="1">
        <f>YEAR(sales[[#This Row],[order_date]])</f>
        <v>2017</v>
      </c>
    </row>
    <row r="425" spans="1:24" hidden="1" x14ac:dyDescent="0.25">
      <c r="A425" s="1" t="s">
        <v>1336</v>
      </c>
      <c r="B425" s="15" t="s">
        <v>255</v>
      </c>
      <c r="C425" s="13" t="s">
        <v>256</v>
      </c>
      <c r="D425" s="1" t="s">
        <v>90</v>
      </c>
      <c r="E425" s="1" t="s">
        <v>79</v>
      </c>
      <c r="F425" s="1" t="s">
        <v>80</v>
      </c>
      <c r="G425" s="1" t="s">
        <v>1337</v>
      </c>
      <c r="H425" s="1" t="s">
        <v>45</v>
      </c>
      <c r="I425" s="1">
        <v>99207</v>
      </c>
      <c r="J425" s="1" t="s">
        <v>112</v>
      </c>
      <c r="K425" s="1" t="s">
        <v>1338</v>
      </c>
      <c r="L425" s="1" t="s">
        <v>19</v>
      </c>
      <c r="M425" s="1" t="s">
        <v>48</v>
      </c>
      <c r="N425" s="1" t="s">
        <v>1339</v>
      </c>
      <c r="O425" s="3">
        <v>70.98</v>
      </c>
      <c r="P425" s="1">
        <v>1</v>
      </c>
      <c r="Q425" s="1">
        <v>0</v>
      </c>
      <c r="R425" s="2">
        <v>20.58</v>
      </c>
      <c r="S425" s="1" t="s">
        <v>115</v>
      </c>
      <c r="T425" s="1" t="s">
        <v>87</v>
      </c>
      <c r="U425" s="2">
        <v>50.4</v>
      </c>
      <c r="V425" s="2">
        <v>70.980003356933594</v>
      </c>
      <c r="W425" s="11">
        <f>(sales[[#This Row],[Profit]]/sales[[#This Row],[Sales]])*100</f>
        <v>28.994082840236686</v>
      </c>
      <c r="X425" s="1" t="e">
        <f>YEAR(sales[[#This Row],[order_date]])</f>
        <v>#VALUE!</v>
      </c>
    </row>
    <row r="426" spans="1:24" hidden="1" x14ac:dyDescent="0.25">
      <c r="A426" s="1" t="s">
        <v>150</v>
      </c>
      <c r="B426" s="15" t="s">
        <v>151</v>
      </c>
      <c r="C426" s="13" t="s">
        <v>108</v>
      </c>
      <c r="D426" s="1" t="s">
        <v>90</v>
      </c>
      <c r="E426" s="1" t="s">
        <v>79</v>
      </c>
      <c r="F426" s="1" t="s">
        <v>80</v>
      </c>
      <c r="G426" s="1" t="s">
        <v>152</v>
      </c>
      <c r="H426" s="1" t="s">
        <v>36</v>
      </c>
      <c r="I426" s="1">
        <v>10035</v>
      </c>
      <c r="J426" s="1" t="s">
        <v>82</v>
      </c>
      <c r="K426" s="1" t="s">
        <v>1340</v>
      </c>
      <c r="L426" s="1" t="s">
        <v>21</v>
      </c>
      <c r="M426" s="1" t="s">
        <v>507</v>
      </c>
      <c r="N426" s="1" t="s">
        <v>1341</v>
      </c>
      <c r="O426" s="3">
        <v>72.64</v>
      </c>
      <c r="P426" s="1">
        <v>2</v>
      </c>
      <c r="Q426" s="1">
        <v>0</v>
      </c>
      <c r="R426" s="2">
        <v>21.79</v>
      </c>
      <c r="S426" s="1" t="s">
        <v>86</v>
      </c>
      <c r="T426" s="1" t="s">
        <v>87</v>
      </c>
      <c r="U426" s="2">
        <v>50.85</v>
      </c>
      <c r="V426" s="2">
        <v>36.319999694824197</v>
      </c>
      <c r="W426" s="11">
        <f>(sales[[#This Row],[Profit]]/sales[[#This Row],[Sales]])*100</f>
        <v>29.997246696035241</v>
      </c>
      <c r="X426" s="1" t="e">
        <f>YEAR(sales[[#This Row],[order_date]])</f>
        <v>#VALUE!</v>
      </c>
    </row>
    <row r="427" spans="1:24" hidden="1" x14ac:dyDescent="0.25">
      <c r="A427" s="1" t="s">
        <v>687</v>
      </c>
      <c r="B427" s="15" t="s">
        <v>442</v>
      </c>
      <c r="C427" s="13" t="s">
        <v>688</v>
      </c>
      <c r="D427" s="1" t="s">
        <v>90</v>
      </c>
      <c r="E427" s="1" t="s">
        <v>79</v>
      </c>
      <c r="F427" s="1" t="s">
        <v>80</v>
      </c>
      <c r="G427" s="1" t="s">
        <v>137</v>
      </c>
      <c r="H427" s="1" t="s">
        <v>26</v>
      </c>
      <c r="I427" s="1">
        <v>94122</v>
      </c>
      <c r="J427" s="1" t="s">
        <v>112</v>
      </c>
      <c r="K427" s="1" t="s">
        <v>1342</v>
      </c>
      <c r="L427" s="1" t="s">
        <v>20</v>
      </c>
      <c r="M427" s="1" t="s">
        <v>139</v>
      </c>
      <c r="N427" s="1" t="s">
        <v>1343</v>
      </c>
      <c r="O427" s="3">
        <v>92.94</v>
      </c>
      <c r="P427" s="1">
        <v>3</v>
      </c>
      <c r="Q427" s="1">
        <v>0</v>
      </c>
      <c r="R427" s="2">
        <v>41.82</v>
      </c>
      <c r="S427" s="1" t="s">
        <v>115</v>
      </c>
      <c r="T427" s="1" t="s">
        <v>87</v>
      </c>
      <c r="U427" s="2">
        <v>51.120002999999997</v>
      </c>
      <c r="V427" s="2">
        <v>30.980000813802</v>
      </c>
      <c r="W427" s="11">
        <f>(sales[[#This Row],[Profit]]/sales[[#This Row],[Sales]])*100</f>
        <v>44.996772111039377</v>
      </c>
      <c r="X427" s="1" t="e">
        <f>YEAR(sales[[#This Row],[order_date]])</f>
        <v>#VALUE!</v>
      </c>
    </row>
    <row r="428" spans="1:24" hidden="1" x14ac:dyDescent="0.25">
      <c r="A428" s="1" t="s">
        <v>315</v>
      </c>
      <c r="B428" s="15">
        <v>42227</v>
      </c>
      <c r="C428" s="13" t="s">
        <v>316</v>
      </c>
      <c r="D428" s="1" t="s">
        <v>90</v>
      </c>
      <c r="E428" s="1" t="s">
        <v>79</v>
      </c>
      <c r="F428" s="1" t="s">
        <v>80</v>
      </c>
      <c r="G428" s="1" t="s">
        <v>317</v>
      </c>
      <c r="H428" s="1" t="s">
        <v>318</v>
      </c>
      <c r="I428" s="1">
        <v>84084</v>
      </c>
      <c r="J428" s="1" t="s">
        <v>112</v>
      </c>
      <c r="K428" s="1" t="s">
        <v>1344</v>
      </c>
      <c r="L428" s="1" t="s">
        <v>20</v>
      </c>
      <c r="M428" s="1" t="s">
        <v>139</v>
      </c>
      <c r="N428" s="1" t="s">
        <v>1345</v>
      </c>
      <c r="O428" s="3">
        <v>92.94</v>
      </c>
      <c r="P428" s="1">
        <v>3</v>
      </c>
      <c r="Q428" s="1">
        <v>0</v>
      </c>
      <c r="R428" s="2">
        <v>41.82</v>
      </c>
      <c r="S428" s="1" t="s">
        <v>115</v>
      </c>
      <c r="T428" s="1" t="s">
        <v>87</v>
      </c>
      <c r="U428" s="2">
        <v>51.120002999999997</v>
      </c>
      <c r="V428" s="2">
        <v>30.980000813802</v>
      </c>
      <c r="W428" s="11">
        <f>(sales[[#This Row],[Profit]]/sales[[#This Row],[Sales]])*100</f>
        <v>44.996772111039377</v>
      </c>
      <c r="X428" s="1">
        <f>YEAR(sales[[#This Row],[order_date]])</f>
        <v>2015</v>
      </c>
    </row>
    <row r="429" spans="1:24" hidden="1" x14ac:dyDescent="0.25">
      <c r="A429" s="1" t="s">
        <v>1048</v>
      </c>
      <c r="B429" s="15" t="s">
        <v>655</v>
      </c>
      <c r="C429" s="13" t="s">
        <v>1049</v>
      </c>
      <c r="D429" s="1" t="s">
        <v>90</v>
      </c>
      <c r="E429" s="1" t="s">
        <v>110</v>
      </c>
      <c r="F429" s="1" t="s">
        <v>80</v>
      </c>
      <c r="G429" s="1" t="s">
        <v>1050</v>
      </c>
      <c r="H429" s="1" t="s">
        <v>36</v>
      </c>
      <c r="I429" s="1">
        <v>13440</v>
      </c>
      <c r="J429" s="1" t="s">
        <v>82</v>
      </c>
      <c r="K429" s="1" t="s">
        <v>1346</v>
      </c>
      <c r="L429" s="1" t="s">
        <v>20</v>
      </c>
      <c r="M429" s="1" t="s">
        <v>139</v>
      </c>
      <c r="N429" s="1" t="s">
        <v>1347</v>
      </c>
      <c r="O429" s="3">
        <v>99.9</v>
      </c>
      <c r="P429" s="1">
        <v>5</v>
      </c>
      <c r="Q429" s="1">
        <v>0</v>
      </c>
      <c r="R429" s="2">
        <v>47.95</v>
      </c>
      <c r="S429" s="1" t="s">
        <v>86</v>
      </c>
      <c r="T429" s="1" t="s">
        <v>87</v>
      </c>
      <c r="U429" s="2">
        <v>51.95</v>
      </c>
      <c r="V429" s="2">
        <v>19.9800003051757</v>
      </c>
      <c r="W429" s="11">
        <f>(sales[[#This Row],[Profit]]/sales[[#This Row],[Sales]])*100</f>
        <v>47.997997997997999</v>
      </c>
      <c r="X429" s="1" t="e">
        <f>YEAR(sales[[#This Row],[order_date]])</f>
        <v>#VALUE!</v>
      </c>
    </row>
    <row r="430" spans="1:24" x14ac:dyDescent="0.25">
      <c r="A430" s="1" t="s">
        <v>664</v>
      </c>
      <c r="B430" s="15">
        <v>41829</v>
      </c>
      <c r="C430" s="13">
        <v>41982</v>
      </c>
      <c r="D430" s="1" t="s">
        <v>100</v>
      </c>
      <c r="E430" s="1" t="s">
        <v>158</v>
      </c>
      <c r="F430" s="1" t="s">
        <v>80</v>
      </c>
      <c r="G430" s="1" t="s">
        <v>665</v>
      </c>
      <c r="H430" s="1" t="s">
        <v>26</v>
      </c>
      <c r="I430" s="1">
        <v>95051</v>
      </c>
      <c r="J430" s="1" t="s">
        <v>112</v>
      </c>
      <c r="K430" s="1" t="s">
        <v>1348</v>
      </c>
      <c r="L430" s="1" t="s">
        <v>20</v>
      </c>
      <c r="M430" s="1" t="s">
        <v>94</v>
      </c>
      <c r="N430" s="1" t="s">
        <v>1349</v>
      </c>
      <c r="O430" s="3">
        <v>83.92</v>
      </c>
      <c r="P430" s="1">
        <v>5</v>
      </c>
      <c r="Q430" s="1">
        <v>0.2</v>
      </c>
      <c r="R430" s="2">
        <v>31.47</v>
      </c>
      <c r="S430" s="1" t="s">
        <v>115</v>
      </c>
      <c r="T430" s="1" t="s">
        <v>87</v>
      </c>
      <c r="U430" s="2">
        <v>52.449997000000003</v>
      </c>
      <c r="V430" s="2">
        <v>20.979999620392899</v>
      </c>
      <c r="W430" s="11">
        <f>(sales[[#This Row],[Profit]]/sales[[#This Row],[Sales]])*100</f>
        <v>37.5</v>
      </c>
      <c r="X430" s="1">
        <f>YEAR(sales[[#This Row],[order_date]])</f>
        <v>2014</v>
      </c>
    </row>
    <row r="431" spans="1:24" hidden="1" x14ac:dyDescent="0.25">
      <c r="A431" s="1" t="s">
        <v>1350</v>
      </c>
      <c r="B431" s="15" t="s">
        <v>1351</v>
      </c>
      <c r="C431" s="13" t="s">
        <v>1352</v>
      </c>
      <c r="D431" s="1" t="s">
        <v>90</v>
      </c>
      <c r="E431" s="1" t="s">
        <v>158</v>
      </c>
      <c r="F431" s="1" t="s">
        <v>80</v>
      </c>
      <c r="G431" s="1" t="s">
        <v>159</v>
      </c>
      <c r="H431" s="1" t="s">
        <v>26</v>
      </c>
      <c r="I431" s="1">
        <v>90008</v>
      </c>
      <c r="J431" s="1" t="s">
        <v>112</v>
      </c>
      <c r="K431" s="1" t="s">
        <v>1353</v>
      </c>
      <c r="L431" s="1" t="s">
        <v>21</v>
      </c>
      <c r="M431" s="1" t="s">
        <v>51</v>
      </c>
      <c r="N431" s="1" t="s">
        <v>1354</v>
      </c>
      <c r="O431" s="3">
        <v>83.98</v>
      </c>
      <c r="P431" s="1">
        <v>2</v>
      </c>
      <c r="Q431" s="1">
        <v>0.2</v>
      </c>
      <c r="R431" s="2">
        <v>31.49</v>
      </c>
      <c r="S431" s="1" t="s">
        <v>115</v>
      </c>
      <c r="T431" s="1" t="s">
        <v>87</v>
      </c>
      <c r="U431" s="2">
        <v>52.490004999999996</v>
      </c>
      <c r="V431" s="2">
        <v>52.487502293614597</v>
      </c>
      <c r="W431" s="11">
        <f>(sales[[#This Row],[Profit]]/sales[[#This Row],[Sales]])*100</f>
        <v>37.497023100738268</v>
      </c>
      <c r="X431" s="1" t="e">
        <f>YEAR(sales[[#This Row],[order_date]])</f>
        <v>#VALUE!</v>
      </c>
    </row>
    <row r="432" spans="1:24" hidden="1" x14ac:dyDescent="0.25">
      <c r="A432" s="1" t="s">
        <v>228</v>
      </c>
      <c r="B432" s="15" t="s">
        <v>229</v>
      </c>
      <c r="C432" s="13" t="s">
        <v>230</v>
      </c>
      <c r="D432" s="1" t="s">
        <v>78</v>
      </c>
      <c r="E432" s="1" t="s">
        <v>79</v>
      </c>
      <c r="F432" s="1" t="s">
        <v>80</v>
      </c>
      <c r="G432" s="1" t="s">
        <v>231</v>
      </c>
      <c r="H432" s="1" t="s">
        <v>38</v>
      </c>
      <c r="I432" s="1">
        <v>43017</v>
      </c>
      <c r="J432" s="1" t="s">
        <v>82</v>
      </c>
      <c r="K432" s="1" t="s">
        <v>1355</v>
      </c>
      <c r="L432" s="1" t="s">
        <v>19</v>
      </c>
      <c r="M432" s="1" t="s">
        <v>104</v>
      </c>
      <c r="N432" s="1" t="s">
        <v>1356</v>
      </c>
      <c r="O432" s="3">
        <v>72.7</v>
      </c>
      <c r="P432" s="1">
        <v>4</v>
      </c>
      <c r="Q432" s="1">
        <v>0.2</v>
      </c>
      <c r="R432" s="2">
        <v>19.079999999999998</v>
      </c>
      <c r="S432" s="1" t="s">
        <v>86</v>
      </c>
      <c r="T432" s="1" t="s">
        <v>87</v>
      </c>
      <c r="U432" s="2">
        <v>53.619995000000003</v>
      </c>
      <c r="V432" s="2">
        <v>22.718749130959601</v>
      </c>
      <c r="W432" s="11">
        <f>(sales[[#This Row],[Profit]]/sales[[#This Row],[Sales]])*100</f>
        <v>26.244841815680875</v>
      </c>
      <c r="X432" s="1" t="e">
        <f>YEAR(sales[[#This Row],[order_date]])</f>
        <v>#VALUE!</v>
      </c>
    </row>
    <row r="433" spans="1:24" x14ac:dyDescent="0.25">
      <c r="A433" s="1" t="s">
        <v>703</v>
      </c>
      <c r="B433" s="15">
        <v>41771</v>
      </c>
      <c r="C433" s="13">
        <v>41894</v>
      </c>
      <c r="D433" s="1" t="s">
        <v>90</v>
      </c>
      <c r="E433" s="1" t="s">
        <v>158</v>
      </c>
      <c r="F433" s="1" t="s">
        <v>80</v>
      </c>
      <c r="G433" s="1" t="s">
        <v>101</v>
      </c>
      <c r="H433" s="1" t="s">
        <v>38</v>
      </c>
      <c r="I433" s="1">
        <v>43229</v>
      </c>
      <c r="J433" s="1" t="s">
        <v>82</v>
      </c>
      <c r="K433" s="1" t="s">
        <v>1357</v>
      </c>
      <c r="L433" s="1" t="s">
        <v>20</v>
      </c>
      <c r="M433" s="1" t="s">
        <v>94</v>
      </c>
      <c r="N433" s="1" t="s">
        <v>1358</v>
      </c>
      <c r="O433" s="3">
        <v>29.94</v>
      </c>
      <c r="P433" s="1">
        <v>4</v>
      </c>
      <c r="Q433" s="1">
        <v>0.7</v>
      </c>
      <c r="R433" s="2">
        <v>-23.95</v>
      </c>
      <c r="S433" s="1" t="s">
        <v>86</v>
      </c>
      <c r="T433" s="1" t="s">
        <v>87</v>
      </c>
      <c r="U433" s="2">
        <v>53.89</v>
      </c>
      <c r="V433" s="2">
        <v>24.949999453624098</v>
      </c>
      <c r="W433" s="11">
        <f>(sales[[#This Row],[Profit]]/sales[[#This Row],[Sales]])*100</f>
        <v>-79.993319973279881</v>
      </c>
      <c r="X433" s="1">
        <f>YEAR(sales[[#This Row],[order_date]])</f>
        <v>2014</v>
      </c>
    </row>
    <row r="434" spans="1:24" hidden="1" x14ac:dyDescent="0.25">
      <c r="A434" s="1" t="s">
        <v>343</v>
      </c>
      <c r="B434" s="15" t="s">
        <v>344</v>
      </c>
      <c r="C434" s="13" t="s">
        <v>345</v>
      </c>
      <c r="D434" s="1" t="s">
        <v>78</v>
      </c>
      <c r="E434" s="1" t="s">
        <v>79</v>
      </c>
      <c r="F434" s="1" t="s">
        <v>80</v>
      </c>
      <c r="G434" s="1" t="s">
        <v>346</v>
      </c>
      <c r="H434" s="1" t="s">
        <v>26</v>
      </c>
      <c r="I434" s="1">
        <v>92105</v>
      </c>
      <c r="J434" s="1" t="s">
        <v>112</v>
      </c>
      <c r="K434" s="1" t="s">
        <v>1359</v>
      </c>
      <c r="L434" s="1" t="s">
        <v>20</v>
      </c>
      <c r="M434" s="1" t="s">
        <v>139</v>
      </c>
      <c r="N434" s="1" t="s">
        <v>1360</v>
      </c>
      <c r="O434" s="3">
        <v>104.85</v>
      </c>
      <c r="P434" s="1">
        <v>1</v>
      </c>
      <c r="Q434" s="1">
        <v>0</v>
      </c>
      <c r="R434" s="2">
        <v>50.33</v>
      </c>
      <c r="S434" s="1" t="s">
        <v>115</v>
      </c>
      <c r="T434" s="1" t="s">
        <v>87</v>
      </c>
      <c r="U434" s="2">
        <v>54.519996999999996</v>
      </c>
      <c r="V434" s="2">
        <v>104.84999847412099</v>
      </c>
      <c r="W434" s="11">
        <f>(sales[[#This Row],[Profit]]/sales[[#This Row],[Sales]])*100</f>
        <v>48.001907486886033</v>
      </c>
      <c r="X434" s="1" t="e">
        <f>YEAR(sales[[#This Row],[order_date]])</f>
        <v>#VALUE!</v>
      </c>
    </row>
    <row r="435" spans="1:24" x14ac:dyDescent="0.25">
      <c r="A435" s="1" t="s">
        <v>373</v>
      </c>
      <c r="B435" s="15">
        <v>42867</v>
      </c>
      <c r="C435" s="13">
        <v>42898</v>
      </c>
      <c r="D435" s="1" t="s">
        <v>78</v>
      </c>
      <c r="E435" s="1" t="s">
        <v>110</v>
      </c>
      <c r="F435" s="1" t="s">
        <v>80</v>
      </c>
      <c r="G435" s="1" t="s">
        <v>176</v>
      </c>
      <c r="H435" s="1" t="s">
        <v>45</v>
      </c>
      <c r="I435" s="1">
        <v>98115</v>
      </c>
      <c r="J435" s="1" t="s">
        <v>112</v>
      </c>
      <c r="K435" s="1" t="s">
        <v>1283</v>
      </c>
      <c r="L435" s="1" t="s">
        <v>20</v>
      </c>
      <c r="M435" s="1" t="s">
        <v>94</v>
      </c>
      <c r="N435" s="1" t="s">
        <v>1284</v>
      </c>
      <c r="O435" s="3">
        <v>83.92</v>
      </c>
      <c r="P435" s="1">
        <v>5</v>
      </c>
      <c r="Q435" s="1">
        <v>0.2</v>
      </c>
      <c r="R435" s="2">
        <v>29.37</v>
      </c>
      <c r="S435" s="1" t="s">
        <v>115</v>
      </c>
      <c r="T435" s="1" t="s">
        <v>87</v>
      </c>
      <c r="U435" s="2">
        <v>54.549995000000003</v>
      </c>
      <c r="V435" s="2">
        <v>20.979999620392899</v>
      </c>
      <c r="W435" s="11">
        <f>(sales[[#This Row],[Profit]]/sales[[#This Row],[Sales]])*100</f>
        <v>34.9976167778837</v>
      </c>
      <c r="X435" s="1">
        <f>YEAR(sales[[#This Row],[order_date]])</f>
        <v>2017</v>
      </c>
    </row>
    <row r="436" spans="1:24" x14ac:dyDescent="0.25">
      <c r="A436" s="1" t="s">
        <v>790</v>
      </c>
      <c r="B436" s="15">
        <v>42889</v>
      </c>
      <c r="C436" s="13">
        <v>43042</v>
      </c>
      <c r="D436" s="1" t="s">
        <v>100</v>
      </c>
      <c r="E436" s="1" t="s">
        <v>79</v>
      </c>
      <c r="F436" s="1" t="s">
        <v>80</v>
      </c>
      <c r="G436" s="1" t="s">
        <v>152</v>
      </c>
      <c r="H436" s="1" t="s">
        <v>36</v>
      </c>
      <c r="I436" s="1">
        <v>10011</v>
      </c>
      <c r="J436" s="1" t="s">
        <v>82</v>
      </c>
      <c r="K436" s="1" t="s">
        <v>1361</v>
      </c>
      <c r="L436" s="1" t="s">
        <v>19</v>
      </c>
      <c r="M436" s="1" t="s">
        <v>104</v>
      </c>
      <c r="N436" s="1" t="s">
        <v>1362</v>
      </c>
      <c r="O436" s="3">
        <v>71.97</v>
      </c>
      <c r="P436" s="1">
        <v>3</v>
      </c>
      <c r="Q436" s="1">
        <v>0</v>
      </c>
      <c r="R436" s="2">
        <v>16.55</v>
      </c>
      <c r="S436" s="1" t="s">
        <v>86</v>
      </c>
      <c r="T436" s="1" t="s">
        <v>87</v>
      </c>
      <c r="U436" s="2">
        <v>55.420001999999997</v>
      </c>
      <c r="V436" s="2">
        <v>23.990000406901</v>
      </c>
      <c r="W436" s="11">
        <f>(sales[[#This Row],[Profit]]/sales[[#This Row],[Sales]])*100</f>
        <v>22.99569264971516</v>
      </c>
      <c r="X436" s="1">
        <f>YEAR(sales[[#This Row],[order_date]])</f>
        <v>2017</v>
      </c>
    </row>
    <row r="437" spans="1:24" hidden="1" x14ac:dyDescent="0.25">
      <c r="A437" s="1" t="s">
        <v>450</v>
      </c>
      <c r="B437" s="15" t="s">
        <v>451</v>
      </c>
      <c r="C437" s="13" t="s">
        <v>451</v>
      </c>
      <c r="D437" s="1" t="s">
        <v>181</v>
      </c>
      <c r="E437" s="1" t="s">
        <v>158</v>
      </c>
      <c r="F437" s="1" t="s">
        <v>80</v>
      </c>
      <c r="G437" s="1" t="s">
        <v>137</v>
      </c>
      <c r="H437" s="1" t="s">
        <v>26</v>
      </c>
      <c r="I437" s="1">
        <v>94110</v>
      </c>
      <c r="J437" s="1" t="s">
        <v>112</v>
      </c>
      <c r="K437" s="1" t="s">
        <v>1363</v>
      </c>
      <c r="L437" s="1" t="s">
        <v>20</v>
      </c>
      <c r="M437" s="1" t="s">
        <v>139</v>
      </c>
      <c r="N437" s="1" t="s">
        <v>1364</v>
      </c>
      <c r="O437" s="3">
        <v>109.92</v>
      </c>
      <c r="P437" s="1">
        <v>2</v>
      </c>
      <c r="Q437" s="1">
        <v>0</v>
      </c>
      <c r="R437" s="2">
        <v>53.86</v>
      </c>
      <c r="S437" s="1" t="s">
        <v>115</v>
      </c>
      <c r="T437" s="1" t="s">
        <v>87</v>
      </c>
      <c r="U437" s="2">
        <v>56.059998</v>
      </c>
      <c r="V437" s="2">
        <v>54.959999084472599</v>
      </c>
      <c r="W437" s="11">
        <f>(sales[[#This Row],[Profit]]/sales[[#This Row],[Sales]])*100</f>
        <v>48.999272197962149</v>
      </c>
      <c r="X437" s="1" t="e">
        <f>YEAR(sales[[#This Row],[order_date]])</f>
        <v>#VALUE!</v>
      </c>
    </row>
    <row r="438" spans="1:24" hidden="1" x14ac:dyDescent="0.25">
      <c r="A438" s="1" t="s">
        <v>1289</v>
      </c>
      <c r="B438" s="15">
        <v>42644</v>
      </c>
      <c r="C438" s="13" t="s">
        <v>884</v>
      </c>
      <c r="D438" s="1" t="s">
        <v>90</v>
      </c>
      <c r="E438" s="1" t="s">
        <v>158</v>
      </c>
      <c r="F438" s="1" t="s">
        <v>80</v>
      </c>
      <c r="G438" s="1" t="s">
        <v>176</v>
      </c>
      <c r="H438" s="1" t="s">
        <v>45</v>
      </c>
      <c r="I438" s="1">
        <v>98115</v>
      </c>
      <c r="J438" s="1" t="s">
        <v>112</v>
      </c>
      <c r="K438" s="1" t="s">
        <v>1365</v>
      </c>
      <c r="L438" s="1" t="s">
        <v>21</v>
      </c>
      <c r="M438" s="1" t="s">
        <v>507</v>
      </c>
      <c r="N438" s="1" t="s">
        <v>1366</v>
      </c>
      <c r="O438" s="3">
        <v>69.98</v>
      </c>
      <c r="P438" s="1">
        <v>2</v>
      </c>
      <c r="Q438" s="1">
        <v>0</v>
      </c>
      <c r="R438" s="2">
        <v>13.3</v>
      </c>
      <c r="S438" s="1" t="s">
        <v>115</v>
      </c>
      <c r="T438" s="1" t="s">
        <v>87</v>
      </c>
      <c r="U438" s="2">
        <v>56.680003999999997</v>
      </c>
      <c r="V438" s="2">
        <v>34.990001678466797</v>
      </c>
      <c r="W438" s="11">
        <f>(sales[[#This Row],[Profit]]/sales[[#This Row],[Sales]])*100</f>
        <v>19.005430122892257</v>
      </c>
      <c r="X438" s="1">
        <f>YEAR(sales[[#This Row],[order_date]])</f>
        <v>2016</v>
      </c>
    </row>
    <row r="439" spans="1:24" x14ac:dyDescent="0.25">
      <c r="A439" s="1" t="s">
        <v>1367</v>
      </c>
      <c r="B439" s="15">
        <v>41827</v>
      </c>
      <c r="C439" s="13">
        <v>41950</v>
      </c>
      <c r="D439" s="1" t="s">
        <v>90</v>
      </c>
      <c r="E439" s="1" t="s">
        <v>79</v>
      </c>
      <c r="F439" s="1" t="s">
        <v>80</v>
      </c>
      <c r="G439" s="1" t="s">
        <v>190</v>
      </c>
      <c r="H439" s="1" t="s">
        <v>41</v>
      </c>
      <c r="I439" s="1">
        <v>19120</v>
      </c>
      <c r="J439" s="1" t="s">
        <v>82</v>
      </c>
      <c r="K439" s="1" t="s">
        <v>1368</v>
      </c>
      <c r="L439" s="1" t="s">
        <v>19</v>
      </c>
      <c r="M439" s="1" t="s">
        <v>104</v>
      </c>
      <c r="N439" s="1" t="s">
        <v>1369</v>
      </c>
      <c r="O439" s="3">
        <v>69.010000000000005</v>
      </c>
      <c r="P439" s="1">
        <v>2</v>
      </c>
      <c r="Q439" s="1">
        <v>0.2</v>
      </c>
      <c r="R439" s="2">
        <v>12.08</v>
      </c>
      <c r="S439" s="1" t="s">
        <v>86</v>
      </c>
      <c r="T439" s="1" t="s">
        <v>87</v>
      </c>
      <c r="U439" s="2">
        <v>56.93</v>
      </c>
      <c r="V439" s="2">
        <v>43.131251495820401</v>
      </c>
      <c r="W439" s="11">
        <f>(sales[[#This Row],[Profit]]/sales[[#This Row],[Sales]])*100</f>
        <v>17.504709462396754</v>
      </c>
      <c r="X439" s="1">
        <f>YEAR(sales[[#This Row],[order_date]])</f>
        <v>2014</v>
      </c>
    </row>
    <row r="440" spans="1:24" x14ac:dyDescent="0.25">
      <c r="A440" s="1" t="s">
        <v>1370</v>
      </c>
      <c r="B440" s="15">
        <v>42837</v>
      </c>
      <c r="C440" s="13">
        <v>42990</v>
      </c>
      <c r="D440" s="1" t="s">
        <v>90</v>
      </c>
      <c r="E440" s="1" t="s">
        <v>79</v>
      </c>
      <c r="F440" s="1" t="s">
        <v>80</v>
      </c>
      <c r="G440" s="1" t="s">
        <v>149</v>
      </c>
      <c r="H440" s="1" t="s">
        <v>30</v>
      </c>
      <c r="I440" s="1">
        <v>60610</v>
      </c>
      <c r="J440" s="1" t="s">
        <v>102</v>
      </c>
      <c r="K440" s="1" t="s">
        <v>1371</v>
      </c>
      <c r="L440" s="1" t="s">
        <v>20</v>
      </c>
      <c r="M440" s="1" t="s">
        <v>47</v>
      </c>
      <c r="N440" s="1" t="s">
        <v>1372</v>
      </c>
      <c r="O440" s="3">
        <v>61.57</v>
      </c>
      <c r="P440" s="1">
        <v>2</v>
      </c>
      <c r="Q440" s="1">
        <v>0.2</v>
      </c>
      <c r="R440" s="2">
        <v>4.62</v>
      </c>
      <c r="S440" s="1" t="s">
        <v>106</v>
      </c>
      <c r="T440" s="1" t="s">
        <v>87</v>
      </c>
      <c r="U440" s="2">
        <v>56.95</v>
      </c>
      <c r="V440" s="2">
        <v>38.481249952618903</v>
      </c>
      <c r="W440" s="11">
        <f>(sales[[#This Row],[Profit]]/sales[[#This Row],[Sales]])*100</f>
        <v>7.5036543771317206</v>
      </c>
      <c r="X440" s="1">
        <f>YEAR(sales[[#This Row],[order_date]])</f>
        <v>2017</v>
      </c>
    </row>
    <row r="441" spans="1:24" hidden="1" x14ac:dyDescent="0.25">
      <c r="A441" s="1" t="s">
        <v>1373</v>
      </c>
      <c r="B441" s="15" t="s">
        <v>1374</v>
      </c>
      <c r="C441" s="13" t="s">
        <v>1375</v>
      </c>
      <c r="D441" s="1" t="s">
        <v>90</v>
      </c>
      <c r="E441" s="1" t="s">
        <v>79</v>
      </c>
      <c r="F441" s="1" t="s">
        <v>80</v>
      </c>
      <c r="G441" s="1" t="s">
        <v>886</v>
      </c>
      <c r="H441" s="1" t="s">
        <v>37</v>
      </c>
      <c r="I441" s="1">
        <v>28027</v>
      </c>
      <c r="J441" s="1" t="s">
        <v>92</v>
      </c>
      <c r="K441" s="1" t="s">
        <v>1376</v>
      </c>
      <c r="L441" s="1" t="s">
        <v>20</v>
      </c>
      <c r="M441" s="1" t="s">
        <v>139</v>
      </c>
      <c r="N441" s="1" t="s">
        <v>1377</v>
      </c>
      <c r="O441" s="3">
        <v>89.57</v>
      </c>
      <c r="P441" s="1">
        <v>2</v>
      </c>
      <c r="Q441" s="1">
        <v>0.2</v>
      </c>
      <c r="R441" s="2">
        <v>32.47</v>
      </c>
      <c r="S441" s="1" t="s">
        <v>96</v>
      </c>
      <c r="T441" s="1" t="s">
        <v>87</v>
      </c>
      <c r="U441" s="2">
        <v>57.1</v>
      </c>
      <c r="V441" s="2">
        <v>55.981250017811497</v>
      </c>
      <c r="W441" s="11">
        <f>(sales[[#This Row],[Profit]]/sales[[#This Row],[Sales]])*100</f>
        <v>36.250976889583569</v>
      </c>
      <c r="X441" s="1" t="e">
        <f>YEAR(sales[[#This Row],[order_date]])</f>
        <v>#VALUE!</v>
      </c>
    </row>
    <row r="442" spans="1:24" hidden="1" x14ac:dyDescent="0.25">
      <c r="A442" s="1" t="s">
        <v>1378</v>
      </c>
      <c r="B442" s="15" t="s">
        <v>76</v>
      </c>
      <c r="C442" s="13" t="s">
        <v>1379</v>
      </c>
      <c r="D442" s="1" t="s">
        <v>90</v>
      </c>
      <c r="E442" s="1" t="s">
        <v>79</v>
      </c>
      <c r="F442" s="1" t="s">
        <v>80</v>
      </c>
      <c r="G442" s="1" t="s">
        <v>346</v>
      </c>
      <c r="H442" s="1" t="s">
        <v>26</v>
      </c>
      <c r="I442" s="1">
        <v>92024</v>
      </c>
      <c r="J442" s="1" t="s">
        <v>112</v>
      </c>
      <c r="K442" s="1" t="s">
        <v>1380</v>
      </c>
      <c r="L442" s="1" t="s">
        <v>20</v>
      </c>
      <c r="M442" s="1" t="s">
        <v>139</v>
      </c>
      <c r="N442" s="1" t="s">
        <v>1381</v>
      </c>
      <c r="O442" s="3">
        <v>111.96</v>
      </c>
      <c r="P442" s="1">
        <v>2</v>
      </c>
      <c r="Q442" s="1">
        <v>0</v>
      </c>
      <c r="R442" s="2">
        <v>54.86</v>
      </c>
      <c r="S442" s="1" t="s">
        <v>115</v>
      </c>
      <c r="T442" s="1" t="s">
        <v>87</v>
      </c>
      <c r="U442" s="2">
        <v>57.1</v>
      </c>
      <c r="V442" s="2">
        <v>55.9799995422363</v>
      </c>
      <c r="W442" s="11">
        <f>(sales[[#This Row],[Profit]]/sales[[#This Row],[Sales]])*100</f>
        <v>48.999642729546267</v>
      </c>
      <c r="X442" s="1" t="e">
        <f>YEAR(sales[[#This Row],[order_date]])</f>
        <v>#VALUE!</v>
      </c>
    </row>
    <row r="443" spans="1:24" x14ac:dyDescent="0.25">
      <c r="A443" s="1" t="s">
        <v>1118</v>
      </c>
      <c r="B443" s="15">
        <v>42045</v>
      </c>
      <c r="C443" s="13">
        <v>42226</v>
      </c>
      <c r="D443" s="1" t="s">
        <v>90</v>
      </c>
      <c r="E443" s="1" t="s">
        <v>158</v>
      </c>
      <c r="F443" s="1" t="s">
        <v>80</v>
      </c>
      <c r="G443" s="1" t="s">
        <v>171</v>
      </c>
      <c r="H443" s="1" t="s">
        <v>1119</v>
      </c>
      <c r="I443" s="1">
        <v>8701</v>
      </c>
      <c r="J443" s="1" t="s">
        <v>82</v>
      </c>
      <c r="K443" s="1" t="s">
        <v>1382</v>
      </c>
      <c r="L443" s="1" t="s">
        <v>21</v>
      </c>
      <c r="M443" s="1" t="s">
        <v>507</v>
      </c>
      <c r="N443" s="1" t="s">
        <v>1383</v>
      </c>
      <c r="O443" s="3">
        <v>90</v>
      </c>
      <c r="P443" s="1">
        <v>1</v>
      </c>
      <c r="Q443" s="1">
        <v>0</v>
      </c>
      <c r="R443" s="2">
        <v>32.4</v>
      </c>
      <c r="S443" s="1" t="s">
        <v>86</v>
      </c>
      <c r="T443" s="1" t="s">
        <v>87</v>
      </c>
      <c r="U443" s="2">
        <v>57.6</v>
      </c>
      <c r="V443" s="2">
        <v>90</v>
      </c>
      <c r="W443" s="11">
        <f>(sales[[#This Row],[Profit]]/sales[[#This Row],[Sales]])*100</f>
        <v>36</v>
      </c>
      <c r="X443" s="1">
        <f>YEAR(sales[[#This Row],[order_date]])</f>
        <v>2015</v>
      </c>
    </row>
    <row r="444" spans="1:24" hidden="1" x14ac:dyDescent="0.25">
      <c r="A444" s="1" t="s">
        <v>1384</v>
      </c>
      <c r="B444" s="15" t="s">
        <v>1385</v>
      </c>
      <c r="C444" s="13" t="s">
        <v>1386</v>
      </c>
      <c r="D444" s="1" t="s">
        <v>100</v>
      </c>
      <c r="E444" s="1" t="s">
        <v>110</v>
      </c>
      <c r="F444" s="1" t="s">
        <v>80</v>
      </c>
      <c r="G444" s="1" t="s">
        <v>1387</v>
      </c>
      <c r="H444" s="1" t="s">
        <v>34</v>
      </c>
      <c r="I444" s="1">
        <v>48310</v>
      </c>
      <c r="J444" s="1" t="s">
        <v>102</v>
      </c>
      <c r="K444" s="1" t="s">
        <v>1138</v>
      </c>
      <c r="L444" s="1" t="s">
        <v>20</v>
      </c>
      <c r="M444" s="1" t="s">
        <v>84</v>
      </c>
      <c r="N444" s="1" t="s">
        <v>1139</v>
      </c>
      <c r="O444" s="3">
        <v>79.36</v>
      </c>
      <c r="P444" s="1">
        <v>4</v>
      </c>
      <c r="Q444" s="1">
        <v>0</v>
      </c>
      <c r="R444" s="2">
        <v>20.63</v>
      </c>
      <c r="S444" s="1" t="s">
        <v>106</v>
      </c>
      <c r="T444" s="1" t="s">
        <v>87</v>
      </c>
      <c r="U444" s="2">
        <v>58.730003000000004</v>
      </c>
      <c r="V444" s="2">
        <v>19.840000152587798</v>
      </c>
      <c r="W444" s="11">
        <f>(sales[[#This Row],[Profit]]/sales[[#This Row],[Sales]])*100</f>
        <v>25.99546370967742</v>
      </c>
      <c r="X444" s="1" t="e">
        <f>YEAR(sales[[#This Row],[order_date]])</f>
        <v>#VALUE!</v>
      </c>
    </row>
    <row r="445" spans="1:24" x14ac:dyDescent="0.25">
      <c r="A445" s="1" t="s">
        <v>224</v>
      </c>
      <c r="B445" s="15">
        <v>42686</v>
      </c>
      <c r="C445" s="13">
        <v>42686</v>
      </c>
      <c r="D445" s="1" t="s">
        <v>181</v>
      </c>
      <c r="E445" s="1" t="s">
        <v>79</v>
      </c>
      <c r="F445" s="1" t="s">
        <v>80</v>
      </c>
      <c r="G445" s="1" t="s">
        <v>225</v>
      </c>
      <c r="H445" s="1" t="s">
        <v>26</v>
      </c>
      <c r="I445" s="1">
        <v>92804</v>
      </c>
      <c r="J445" s="1" t="s">
        <v>112</v>
      </c>
      <c r="K445" s="1" t="s">
        <v>1388</v>
      </c>
      <c r="L445" s="1" t="s">
        <v>20</v>
      </c>
      <c r="M445" s="1" t="s">
        <v>132</v>
      </c>
      <c r="N445" s="1" t="s">
        <v>1389</v>
      </c>
      <c r="O445" s="3">
        <v>83.42</v>
      </c>
      <c r="P445" s="1">
        <v>2</v>
      </c>
      <c r="Q445" s="1">
        <v>0</v>
      </c>
      <c r="R445" s="2">
        <v>24.19</v>
      </c>
      <c r="S445" s="1" t="s">
        <v>115</v>
      </c>
      <c r="T445" s="1" t="s">
        <v>87</v>
      </c>
      <c r="U445" s="2">
        <v>59.229996</v>
      </c>
      <c r="V445" s="2">
        <v>41.709999084472599</v>
      </c>
      <c r="W445" s="11">
        <f>(sales[[#This Row],[Profit]]/sales[[#This Row],[Sales]])*100</f>
        <v>28.997842244066174</v>
      </c>
      <c r="X445" s="1">
        <f>YEAR(sales[[#This Row],[order_date]])</f>
        <v>2016</v>
      </c>
    </row>
    <row r="446" spans="1:24" hidden="1" x14ac:dyDescent="0.25">
      <c r="A446" s="1" t="s">
        <v>957</v>
      </c>
      <c r="B446" s="15" t="s">
        <v>758</v>
      </c>
      <c r="C446" s="13" t="s">
        <v>548</v>
      </c>
      <c r="D446" s="1" t="s">
        <v>100</v>
      </c>
      <c r="E446" s="1" t="s">
        <v>158</v>
      </c>
      <c r="F446" s="1" t="s">
        <v>80</v>
      </c>
      <c r="G446" s="1" t="s">
        <v>958</v>
      </c>
      <c r="H446" s="1" t="s">
        <v>26</v>
      </c>
      <c r="I446" s="1">
        <v>90301</v>
      </c>
      <c r="J446" s="1" t="s">
        <v>112</v>
      </c>
      <c r="K446" s="1" t="s">
        <v>1390</v>
      </c>
      <c r="L446" s="1" t="s">
        <v>20</v>
      </c>
      <c r="M446" s="1" t="s">
        <v>139</v>
      </c>
      <c r="N446" s="1" t="s">
        <v>1391</v>
      </c>
      <c r="O446" s="3">
        <v>116.28</v>
      </c>
      <c r="P446" s="1">
        <v>3</v>
      </c>
      <c r="Q446" s="1">
        <v>0</v>
      </c>
      <c r="R446" s="2">
        <v>56.98</v>
      </c>
      <c r="S446" s="1" t="s">
        <v>115</v>
      </c>
      <c r="T446" s="1" t="s">
        <v>87</v>
      </c>
      <c r="U446" s="2">
        <v>59.3</v>
      </c>
      <c r="V446" s="2">
        <v>38.759999593098897</v>
      </c>
      <c r="W446" s="11">
        <f>(sales[[#This Row],[Profit]]/sales[[#This Row],[Sales]])*100</f>
        <v>49.002407980736152</v>
      </c>
      <c r="X446" s="1" t="e">
        <f>YEAR(sales[[#This Row],[order_date]])</f>
        <v>#VALUE!</v>
      </c>
    </row>
    <row r="447" spans="1:24" hidden="1" x14ac:dyDescent="0.25">
      <c r="A447" s="1" t="s">
        <v>704</v>
      </c>
      <c r="B447" s="15" t="s">
        <v>705</v>
      </c>
      <c r="C447" s="13" t="s">
        <v>706</v>
      </c>
      <c r="D447" s="1" t="s">
        <v>100</v>
      </c>
      <c r="E447" s="1" t="s">
        <v>110</v>
      </c>
      <c r="F447" s="1" t="s">
        <v>80</v>
      </c>
      <c r="G447" s="1" t="s">
        <v>159</v>
      </c>
      <c r="H447" s="1" t="s">
        <v>26</v>
      </c>
      <c r="I447" s="1">
        <v>90036</v>
      </c>
      <c r="J447" s="1" t="s">
        <v>112</v>
      </c>
      <c r="K447" s="1" t="s">
        <v>1392</v>
      </c>
      <c r="L447" s="1" t="s">
        <v>20</v>
      </c>
      <c r="M447" s="1" t="s">
        <v>132</v>
      </c>
      <c r="N447" s="1" t="s">
        <v>1393</v>
      </c>
      <c r="O447" s="3">
        <v>81.92</v>
      </c>
      <c r="P447" s="1">
        <v>4</v>
      </c>
      <c r="Q447" s="1">
        <v>0</v>
      </c>
      <c r="R447" s="2">
        <v>22.12</v>
      </c>
      <c r="S447" s="1" t="s">
        <v>115</v>
      </c>
      <c r="T447" s="1" t="s">
        <v>87</v>
      </c>
      <c r="U447" s="2">
        <v>59.799995000000003</v>
      </c>
      <c r="V447" s="2">
        <v>20.4799995422363</v>
      </c>
      <c r="W447" s="11">
        <f>(sales[[#This Row],[Profit]]/sales[[#This Row],[Sales]])*100</f>
        <v>27.001953125</v>
      </c>
      <c r="X447" s="1" t="e">
        <f>YEAR(sales[[#This Row],[order_date]])</f>
        <v>#VALUE!</v>
      </c>
    </row>
    <row r="448" spans="1:24" hidden="1" x14ac:dyDescent="0.25">
      <c r="A448" s="1" t="s">
        <v>1240</v>
      </c>
      <c r="B448" s="15" t="s">
        <v>1241</v>
      </c>
      <c r="C448" s="13">
        <v>42430</v>
      </c>
      <c r="D448" s="1" t="s">
        <v>90</v>
      </c>
      <c r="E448" s="1" t="s">
        <v>79</v>
      </c>
      <c r="F448" s="1" t="s">
        <v>80</v>
      </c>
      <c r="G448" s="1" t="s">
        <v>159</v>
      </c>
      <c r="H448" s="1" t="s">
        <v>26</v>
      </c>
      <c r="I448" s="1">
        <v>90049</v>
      </c>
      <c r="J448" s="1" t="s">
        <v>112</v>
      </c>
      <c r="K448" s="1" t="s">
        <v>1394</v>
      </c>
      <c r="L448" s="1" t="s">
        <v>20</v>
      </c>
      <c r="M448" s="1" t="s">
        <v>47</v>
      </c>
      <c r="N448" s="1" t="s">
        <v>1395</v>
      </c>
      <c r="O448" s="3">
        <v>74.94</v>
      </c>
      <c r="P448" s="1">
        <v>3</v>
      </c>
      <c r="Q448" s="1">
        <v>0</v>
      </c>
      <c r="R448" s="2">
        <v>14.24</v>
      </c>
      <c r="S448" s="1" t="s">
        <v>115</v>
      </c>
      <c r="T448" s="1" t="s">
        <v>87</v>
      </c>
      <c r="U448" s="2">
        <v>60.700004999999997</v>
      </c>
      <c r="V448" s="2">
        <v>24.980000813802</v>
      </c>
      <c r="W448" s="11">
        <f>(sales[[#This Row],[Profit]]/sales[[#This Row],[Sales]])*100</f>
        <v>19.001868161195624</v>
      </c>
      <c r="X448" s="1" t="e">
        <f>YEAR(sales[[#This Row],[order_date]])</f>
        <v>#VALUE!</v>
      </c>
    </row>
    <row r="449" spans="1:24" hidden="1" x14ac:dyDescent="0.25">
      <c r="A449" s="1" t="s">
        <v>1014</v>
      </c>
      <c r="B449" s="15" t="s">
        <v>576</v>
      </c>
      <c r="C449" s="13" t="s">
        <v>576</v>
      </c>
      <c r="D449" s="1" t="s">
        <v>181</v>
      </c>
      <c r="E449" s="1" t="s">
        <v>79</v>
      </c>
      <c r="F449" s="1" t="s">
        <v>80</v>
      </c>
      <c r="G449" s="1" t="s">
        <v>137</v>
      </c>
      <c r="H449" s="1" t="s">
        <v>26</v>
      </c>
      <c r="I449" s="1">
        <v>94122</v>
      </c>
      <c r="J449" s="1" t="s">
        <v>112</v>
      </c>
      <c r="K449" s="1" t="s">
        <v>1396</v>
      </c>
      <c r="L449" s="1" t="s">
        <v>20</v>
      </c>
      <c r="M449" s="1" t="s">
        <v>132</v>
      </c>
      <c r="N449" s="1" t="s">
        <v>1397</v>
      </c>
      <c r="O449" s="3">
        <v>83.79</v>
      </c>
      <c r="P449" s="1">
        <v>7</v>
      </c>
      <c r="Q449" s="1">
        <v>0</v>
      </c>
      <c r="R449" s="2">
        <v>22.62</v>
      </c>
      <c r="S449" s="1" t="s">
        <v>115</v>
      </c>
      <c r="T449" s="1" t="s">
        <v>87</v>
      </c>
      <c r="U449" s="2">
        <v>61.17</v>
      </c>
      <c r="V449" s="2">
        <v>11.9700001307896</v>
      </c>
      <c r="W449" s="11">
        <f>(sales[[#This Row],[Profit]]/sales[[#This Row],[Sales]])*100</f>
        <v>26.996061582527748</v>
      </c>
      <c r="X449" s="1" t="e">
        <f>YEAR(sales[[#This Row],[order_date]])</f>
        <v>#VALUE!</v>
      </c>
    </row>
    <row r="450" spans="1:24" hidden="1" x14ac:dyDescent="0.25">
      <c r="A450" s="1" t="s">
        <v>999</v>
      </c>
      <c r="B450" s="15" t="s">
        <v>1000</v>
      </c>
      <c r="C450" s="13" t="s">
        <v>351</v>
      </c>
      <c r="D450" s="1" t="s">
        <v>90</v>
      </c>
      <c r="E450" s="1" t="s">
        <v>158</v>
      </c>
      <c r="F450" s="1" t="s">
        <v>80</v>
      </c>
      <c r="G450" s="1" t="s">
        <v>1001</v>
      </c>
      <c r="H450" s="1" t="s">
        <v>42</v>
      </c>
      <c r="I450" s="1">
        <v>37211</v>
      </c>
      <c r="J450" s="1" t="s">
        <v>92</v>
      </c>
      <c r="K450" s="1" t="s">
        <v>1398</v>
      </c>
      <c r="L450" s="1" t="s">
        <v>20</v>
      </c>
      <c r="M450" s="1" t="s">
        <v>139</v>
      </c>
      <c r="N450" s="1" t="s">
        <v>1399</v>
      </c>
      <c r="O450" s="3">
        <v>91.36</v>
      </c>
      <c r="P450" s="1">
        <v>5</v>
      </c>
      <c r="Q450" s="1">
        <v>0.2</v>
      </c>
      <c r="R450" s="2">
        <v>29.69</v>
      </c>
      <c r="S450" s="1" t="s">
        <v>96</v>
      </c>
      <c r="T450" s="1" t="s">
        <v>87</v>
      </c>
      <c r="U450" s="2">
        <v>61.67</v>
      </c>
      <c r="V450" s="2">
        <v>22.8400002376735</v>
      </c>
      <c r="W450" s="11">
        <f>(sales[[#This Row],[Profit]]/sales[[#This Row],[Sales]])*100</f>
        <v>32.497810858143609</v>
      </c>
      <c r="X450" s="1" t="e">
        <f>YEAR(sales[[#This Row],[order_date]])</f>
        <v>#VALUE!</v>
      </c>
    </row>
    <row r="451" spans="1:24" x14ac:dyDescent="0.25">
      <c r="A451" s="1" t="s">
        <v>430</v>
      </c>
      <c r="B451" s="15">
        <v>42586</v>
      </c>
      <c r="C451" s="13">
        <v>42708</v>
      </c>
      <c r="D451" s="1" t="s">
        <v>90</v>
      </c>
      <c r="E451" s="1" t="s">
        <v>79</v>
      </c>
      <c r="F451" s="1" t="s">
        <v>80</v>
      </c>
      <c r="G451" s="1" t="s">
        <v>159</v>
      </c>
      <c r="H451" s="1" t="s">
        <v>26</v>
      </c>
      <c r="I451" s="1">
        <v>90032</v>
      </c>
      <c r="J451" s="1" t="s">
        <v>112</v>
      </c>
      <c r="K451" s="1" t="s">
        <v>1400</v>
      </c>
      <c r="L451" s="1" t="s">
        <v>20</v>
      </c>
      <c r="M451" s="1" t="s">
        <v>47</v>
      </c>
      <c r="N451" s="1" t="s">
        <v>1401</v>
      </c>
      <c r="O451" s="3">
        <v>64.959999999999994</v>
      </c>
      <c r="P451" s="1">
        <v>2</v>
      </c>
      <c r="Q451" s="1">
        <v>0</v>
      </c>
      <c r="R451" s="2">
        <v>2.6</v>
      </c>
      <c r="S451" s="1" t="s">
        <v>115</v>
      </c>
      <c r="T451" s="1" t="s">
        <v>87</v>
      </c>
      <c r="U451" s="2">
        <v>62.36</v>
      </c>
      <c r="V451" s="2">
        <v>32.4799995422363</v>
      </c>
      <c r="W451" s="11">
        <f>(sales[[#This Row],[Profit]]/sales[[#This Row],[Sales]])*100</f>
        <v>4.0024630541871931</v>
      </c>
      <c r="X451" s="1">
        <f>YEAR(sales[[#This Row],[order_date]])</f>
        <v>2016</v>
      </c>
    </row>
    <row r="452" spans="1:24" hidden="1" x14ac:dyDescent="0.25">
      <c r="A452" s="1" t="s">
        <v>1151</v>
      </c>
      <c r="B452" s="15" t="s">
        <v>830</v>
      </c>
      <c r="C452" s="13" t="s">
        <v>1152</v>
      </c>
      <c r="D452" s="1" t="s">
        <v>100</v>
      </c>
      <c r="E452" s="1" t="s">
        <v>79</v>
      </c>
      <c r="F452" s="1" t="s">
        <v>80</v>
      </c>
      <c r="G452" s="1" t="s">
        <v>1153</v>
      </c>
      <c r="H452" s="1" t="s">
        <v>26</v>
      </c>
      <c r="I452" s="1">
        <v>92024</v>
      </c>
      <c r="J452" s="1" t="s">
        <v>112</v>
      </c>
      <c r="K452" s="1" t="s">
        <v>1402</v>
      </c>
      <c r="L452" s="1" t="s">
        <v>21</v>
      </c>
      <c r="M452" s="1" t="s">
        <v>507</v>
      </c>
      <c r="N452" s="1" t="s">
        <v>1403</v>
      </c>
      <c r="O452" s="3">
        <v>119.98</v>
      </c>
      <c r="P452" s="1">
        <v>2</v>
      </c>
      <c r="Q452" s="1">
        <v>0</v>
      </c>
      <c r="R452" s="2">
        <v>57.59</v>
      </c>
      <c r="S452" s="1" t="s">
        <v>115</v>
      </c>
      <c r="T452" s="1" t="s">
        <v>87</v>
      </c>
      <c r="U452" s="2">
        <v>62.390003</v>
      </c>
      <c r="V452" s="2">
        <v>59.990001678466797</v>
      </c>
      <c r="W452" s="11">
        <f>(sales[[#This Row],[Profit]]/sales[[#This Row],[Sales]])*100</f>
        <v>47.999666611101851</v>
      </c>
      <c r="X452" s="1" t="e">
        <f>YEAR(sales[[#This Row],[order_date]])</f>
        <v>#VALUE!</v>
      </c>
    </row>
    <row r="453" spans="1:24" hidden="1" x14ac:dyDescent="0.25">
      <c r="A453" s="1" t="s">
        <v>855</v>
      </c>
      <c r="B453" s="15" t="s">
        <v>530</v>
      </c>
      <c r="C453" s="13" t="s">
        <v>519</v>
      </c>
      <c r="D453" s="1" t="s">
        <v>100</v>
      </c>
      <c r="E453" s="1" t="s">
        <v>79</v>
      </c>
      <c r="F453" s="1" t="s">
        <v>80</v>
      </c>
      <c r="G453" s="1" t="s">
        <v>257</v>
      </c>
      <c r="H453" s="1" t="s">
        <v>26</v>
      </c>
      <c r="I453" s="1">
        <v>91104</v>
      </c>
      <c r="J453" s="1" t="s">
        <v>112</v>
      </c>
      <c r="K453" s="1" t="s">
        <v>1167</v>
      </c>
      <c r="L453" s="1" t="s">
        <v>20</v>
      </c>
      <c r="M453" s="1" t="s">
        <v>94</v>
      </c>
      <c r="N453" s="1" t="s">
        <v>1168</v>
      </c>
      <c r="O453" s="3">
        <v>92.88</v>
      </c>
      <c r="P453" s="1">
        <v>6</v>
      </c>
      <c r="Q453" s="1">
        <v>0.2</v>
      </c>
      <c r="R453" s="2">
        <v>30.19</v>
      </c>
      <c r="S453" s="1" t="s">
        <v>115</v>
      </c>
      <c r="T453" s="1" t="s">
        <v>87</v>
      </c>
      <c r="U453" s="2">
        <v>62.689995000000003</v>
      </c>
      <c r="V453" s="2">
        <v>19.349999499879701</v>
      </c>
      <c r="W453" s="11">
        <f>(sales[[#This Row],[Profit]]/sales[[#This Row],[Sales]])*100</f>
        <v>32.504306632213613</v>
      </c>
      <c r="X453" s="1" t="e">
        <f>YEAR(sales[[#This Row],[order_date]])</f>
        <v>#VALUE!</v>
      </c>
    </row>
    <row r="454" spans="1:24" hidden="1" x14ac:dyDescent="0.25">
      <c r="A454" s="1" t="s">
        <v>383</v>
      </c>
      <c r="B454" s="15" t="s">
        <v>332</v>
      </c>
      <c r="C454" s="13">
        <v>42378</v>
      </c>
      <c r="D454" s="1" t="s">
        <v>100</v>
      </c>
      <c r="E454" s="1" t="s">
        <v>79</v>
      </c>
      <c r="F454" s="1" t="s">
        <v>80</v>
      </c>
      <c r="G454" s="1" t="s">
        <v>384</v>
      </c>
      <c r="H454" s="1" t="s">
        <v>33</v>
      </c>
      <c r="I454" s="1">
        <v>2169</v>
      </c>
      <c r="J454" s="1" t="s">
        <v>82</v>
      </c>
      <c r="K454" s="1" t="s">
        <v>1404</v>
      </c>
      <c r="L454" s="1" t="s">
        <v>20</v>
      </c>
      <c r="M454" s="1" t="s">
        <v>139</v>
      </c>
      <c r="N454" s="1" t="s">
        <v>1405</v>
      </c>
      <c r="O454" s="3">
        <v>122.97</v>
      </c>
      <c r="P454" s="1">
        <v>3</v>
      </c>
      <c r="Q454" s="1">
        <v>0</v>
      </c>
      <c r="R454" s="2">
        <v>60.26</v>
      </c>
      <c r="S454" s="1" t="s">
        <v>86</v>
      </c>
      <c r="T454" s="1" t="s">
        <v>87</v>
      </c>
      <c r="U454" s="2">
        <v>62.710003</v>
      </c>
      <c r="V454" s="2">
        <v>40.990000406900997</v>
      </c>
      <c r="W454" s="11">
        <f>(sales[[#This Row],[Profit]]/sales[[#This Row],[Sales]])*100</f>
        <v>49.003822070423681</v>
      </c>
      <c r="X454" s="1" t="e">
        <f>YEAR(sales[[#This Row],[order_date]])</f>
        <v>#VALUE!</v>
      </c>
    </row>
    <row r="455" spans="1:24" x14ac:dyDescent="0.25">
      <c r="A455" s="1" t="s">
        <v>703</v>
      </c>
      <c r="B455" s="15">
        <v>41771</v>
      </c>
      <c r="C455" s="13">
        <v>41894</v>
      </c>
      <c r="D455" s="1" t="s">
        <v>90</v>
      </c>
      <c r="E455" s="1" t="s">
        <v>158</v>
      </c>
      <c r="F455" s="1" t="s">
        <v>80</v>
      </c>
      <c r="G455" s="1" t="s">
        <v>101</v>
      </c>
      <c r="H455" s="1" t="s">
        <v>38</v>
      </c>
      <c r="I455" s="1">
        <v>43229</v>
      </c>
      <c r="J455" s="1" t="s">
        <v>82</v>
      </c>
      <c r="K455" s="1" t="s">
        <v>1406</v>
      </c>
      <c r="L455" s="1" t="s">
        <v>20</v>
      </c>
      <c r="M455" s="1" t="s">
        <v>139</v>
      </c>
      <c r="N455" s="1" t="s">
        <v>1407</v>
      </c>
      <c r="O455" s="3">
        <v>98.38</v>
      </c>
      <c r="P455" s="1">
        <v>3</v>
      </c>
      <c r="Q455" s="1">
        <v>0.2</v>
      </c>
      <c r="R455" s="2">
        <v>35.659999999999997</v>
      </c>
      <c r="S455" s="1" t="s">
        <v>86</v>
      </c>
      <c r="T455" s="1" t="s">
        <v>87</v>
      </c>
      <c r="U455" s="2">
        <v>62.719996999999999</v>
      </c>
      <c r="V455" s="2">
        <v>40.991665674963301</v>
      </c>
      <c r="W455" s="11">
        <f>(sales[[#This Row],[Profit]]/sales[[#This Row],[Sales]])*100</f>
        <v>36.247204716405776</v>
      </c>
      <c r="X455" s="1">
        <f>YEAR(sales[[#This Row],[order_date]])</f>
        <v>2014</v>
      </c>
    </row>
    <row r="456" spans="1:24" hidden="1" x14ac:dyDescent="0.25">
      <c r="A456" s="1" t="s">
        <v>1408</v>
      </c>
      <c r="B456" s="15" t="s">
        <v>1409</v>
      </c>
      <c r="C456" s="13" t="s">
        <v>229</v>
      </c>
      <c r="D456" s="1" t="s">
        <v>100</v>
      </c>
      <c r="E456" s="1" t="s">
        <v>79</v>
      </c>
      <c r="F456" s="1" t="s">
        <v>80</v>
      </c>
      <c r="G456" s="1" t="s">
        <v>176</v>
      </c>
      <c r="H456" s="1" t="s">
        <v>45</v>
      </c>
      <c r="I456" s="1">
        <v>98103</v>
      </c>
      <c r="J456" s="1" t="s">
        <v>112</v>
      </c>
      <c r="K456" s="1" t="s">
        <v>1410</v>
      </c>
      <c r="L456" s="1" t="s">
        <v>21</v>
      </c>
      <c r="M456" s="1" t="s">
        <v>507</v>
      </c>
      <c r="N456" s="1" t="s">
        <v>1411</v>
      </c>
      <c r="O456" s="3">
        <v>99.6</v>
      </c>
      <c r="P456" s="1">
        <v>1</v>
      </c>
      <c r="Q456" s="1">
        <v>0</v>
      </c>
      <c r="R456" s="2">
        <v>36.85</v>
      </c>
      <c r="S456" s="1" t="s">
        <v>115</v>
      </c>
      <c r="T456" s="1" t="s">
        <v>87</v>
      </c>
      <c r="U456" s="2">
        <v>62.75</v>
      </c>
      <c r="V456" s="2">
        <v>99.599998474121094</v>
      </c>
      <c r="W456" s="11">
        <f>(sales[[#This Row],[Profit]]/sales[[#This Row],[Sales]])*100</f>
        <v>36.997991967871492</v>
      </c>
      <c r="X456" s="1" t="e">
        <f>YEAR(sales[[#This Row],[order_date]])</f>
        <v>#VALUE!</v>
      </c>
    </row>
    <row r="457" spans="1:24" hidden="1" x14ac:dyDescent="0.25">
      <c r="A457" s="1" t="s">
        <v>305</v>
      </c>
      <c r="B457" s="15" t="s">
        <v>306</v>
      </c>
      <c r="C457" s="13" t="s">
        <v>307</v>
      </c>
      <c r="D457" s="1" t="s">
        <v>90</v>
      </c>
      <c r="E457" s="1" t="s">
        <v>158</v>
      </c>
      <c r="F457" s="1" t="s">
        <v>80</v>
      </c>
      <c r="G457" s="1" t="s">
        <v>308</v>
      </c>
      <c r="H457" s="1" t="s">
        <v>26</v>
      </c>
      <c r="I457" s="1">
        <v>94513</v>
      </c>
      <c r="J457" s="1" t="s">
        <v>112</v>
      </c>
      <c r="K457" s="1" t="s">
        <v>1412</v>
      </c>
      <c r="L457" s="1" t="s">
        <v>21</v>
      </c>
      <c r="M457" s="1" t="s">
        <v>51</v>
      </c>
      <c r="N457" s="1" t="s">
        <v>1413</v>
      </c>
      <c r="O457" s="3">
        <v>71.98</v>
      </c>
      <c r="P457" s="1">
        <v>3</v>
      </c>
      <c r="Q457" s="1">
        <v>0.2</v>
      </c>
      <c r="R457" s="2">
        <v>9</v>
      </c>
      <c r="S457" s="1" t="s">
        <v>115</v>
      </c>
      <c r="T457" s="1" t="s">
        <v>87</v>
      </c>
      <c r="U457" s="2">
        <v>62.980003000000004</v>
      </c>
      <c r="V457" s="2">
        <v>29.991668177116601</v>
      </c>
      <c r="W457" s="11">
        <f>(sales[[#This Row],[Profit]]/sales[[#This Row],[Sales]])*100</f>
        <v>12.503473186996386</v>
      </c>
      <c r="X457" s="1" t="e">
        <f>YEAR(sales[[#This Row],[order_date]])</f>
        <v>#VALUE!</v>
      </c>
    </row>
    <row r="458" spans="1:24" hidden="1" x14ac:dyDescent="0.25">
      <c r="A458" s="1" t="s">
        <v>315</v>
      </c>
      <c r="B458" s="15">
        <v>42227</v>
      </c>
      <c r="C458" s="13" t="s">
        <v>316</v>
      </c>
      <c r="D458" s="1" t="s">
        <v>90</v>
      </c>
      <c r="E458" s="1" t="s">
        <v>79</v>
      </c>
      <c r="F458" s="1" t="s">
        <v>80</v>
      </c>
      <c r="G458" s="1" t="s">
        <v>317</v>
      </c>
      <c r="H458" s="1" t="s">
        <v>318</v>
      </c>
      <c r="I458" s="1">
        <v>84084</v>
      </c>
      <c r="J458" s="1" t="s">
        <v>112</v>
      </c>
      <c r="K458" s="1" t="s">
        <v>1414</v>
      </c>
      <c r="L458" s="1" t="s">
        <v>20</v>
      </c>
      <c r="M458" s="1" t="s">
        <v>94</v>
      </c>
      <c r="N458" s="1" t="s">
        <v>1415</v>
      </c>
      <c r="O458" s="3">
        <v>91.68</v>
      </c>
      <c r="P458" s="1">
        <v>5</v>
      </c>
      <c r="Q458" s="1">
        <v>0.2</v>
      </c>
      <c r="R458" s="2">
        <v>28.65</v>
      </c>
      <c r="S458" s="1" t="s">
        <v>115</v>
      </c>
      <c r="T458" s="1" t="s">
        <v>87</v>
      </c>
      <c r="U458" s="2">
        <v>63.03</v>
      </c>
      <c r="V458" s="2">
        <v>22.920000161677599</v>
      </c>
      <c r="W458" s="11">
        <f>(sales[[#This Row],[Profit]]/sales[[#This Row],[Sales]])*100</f>
        <v>31.249999999999993</v>
      </c>
      <c r="X458" s="1">
        <f>YEAR(sales[[#This Row],[order_date]])</f>
        <v>2015</v>
      </c>
    </row>
    <row r="459" spans="1:24" x14ac:dyDescent="0.25">
      <c r="A459" s="1" t="s">
        <v>311</v>
      </c>
      <c r="B459" s="15">
        <v>42409</v>
      </c>
      <c r="C459" s="13">
        <v>42530</v>
      </c>
      <c r="D459" s="1" t="s">
        <v>90</v>
      </c>
      <c r="E459" s="1" t="s">
        <v>79</v>
      </c>
      <c r="F459" s="1" t="s">
        <v>80</v>
      </c>
      <c r="G459" s="1" t="s">
        <v>159</v>
      </c>
      <c r="H459" s="1" t="s">
        <v>26</v>
      </c>
      <c r="I459" s="1">
        <v>90036</v>
      </c>
      <c r="J459" s="1" t="s">
        <v>112</v>
      </c>
      <c r="K459" s="1" t="s">
        <v>1416</v>
      </c>
      <c r="L459" s="1" t="s">
        <v>19</v>
      </c>
      <c r="M459" s="1" t="s">
        <v>104</v>
      </c>
      <c r="N459" s="1" t="s">
        <v>1417</v>
      </c>
      <c r="O459" s="3">
        <v>94.68</v>
      </c>
      <c r="P459" s="1">
        <v>9</v>
      </c>
      <c r="Q459" s="1">
        <v>0</v>
      </c>
      <c r="R459" s="2">
        <v>31.24</v>
      </c>
      <c r="S459" s="1" t="s">
        <v>115</v>
      </c>
      <c r="T459" s="1" t="s">
        <v>87</v>
      </c>
      <c r="U459" s="2">
        <v>63.440002</v>
      </c>
      <c r="V459" s="2">
        <v>10.520000033908399</v>
      </c>
      <c r="W459" s="11">
        <f>(sales[[#This Row],[Profit]]/sales[[#This Row],[Sales]])*100</f>
        <v>32.995352767215877</v>
      </c>
      <c r="X459" s="1">
        <f>YEAR(sales[[#This Row],[order_date]])</f>
        <v>2016</v>
      </c>
    </row>
    <row r="460" spans="1:24" hidden="1" x14ac:dyDescent="0.25">
      <c r="A460" s="1" t="s">
        <v>1418</v>
      </c>
      <c r="B460" s="15" t="s">
        <v>797</v>
      </c>
      <c r="C460" s="13" t="s">
        <v>1419</v>
      </c>
      <c r="D460" s="1" t="s">
        <v>90</v>
      </c>
      <c r="E460" s="1" t="s">
        <v>158</v>
      </c>
      <c r="F460" s="1" t="s">
        <v>80</v>
      </c>
      <c r="G460" s="1" t="s">
        <v>159</v>
      </c>
      <c r="H460" s="1" t="s">
        <v>26</v>
      </c>
      <c r="I460" s="1">
        <v>90008</v>
      </c>
      <c r="J460" s="1" t="s">
        <v>112</v>
      </c>
      <c r="K460" s="1" t="s">
        <v>1420</v>
      </c>
      <c r="L460" s="1" t="s">
        <v>20</v>
      </c>
      <c r="M460" s="1" t="s">
        <v>132</v>
      </c>
      <c r="N460" s="1" t="s">
        <v>1397</v>
      </c>
      <c r="O460" s="3">
        <v>87.84</v>
      </c>
      <c r="P460" s="1">
        <v>8</v>
      </c>
      <c r="Q460" s="1">
        <v>0</v>
      </c>
      <c r="R460" s="2">
        <v>23.72</v>
      </c>
      <c r="S460" s="1" t="s">
        <v>115</v>
      </c>
      <c r="T460" s="1" t="s">
        <v>87</v>
      </c>
      <c r="U460" s="2">
        <v>64.119995000000003</v>
      </c>
      <c r="V460" s="2">
        <v>10.9799995422363</v>
      </c>
      <c r="W460" s="11">
        <f>(sales[[#This Row],[Profit]]/sales[[#This Row],[Sales]])*100</f>
        <v>27.003642987249542</v>
      </c>
      <c r="X460" s="1" t="e">
        <f>YEAR(sales[[#This Row],[order_date]])</f>
        <v>#VALUE!</v>
      </c>
    </row>
    <row r="461" spans="1:24" hidden="1" x14ac:dyDescent="0.25">
      <c r="A461" s="1" t="s">
        <v>1421</v>
      </c>
      <c r="B461" s="15" t="s">
        <v>607</v>
      </c>
      <c r="C461" s="13" t="s">
        <v>98</v>
      </c>
      <c r="D461" s="1" t="s">
        <v>100</v>
      </c>
      <c r="E461" s="1" t="s">
        <v>158</v>
      </c>
      <c r="F461" s="1" t="s">
        <v>80</v>
      </c>
      <c r="G461" s="1" t="s">
        <v>159</v>
      </c>
      <c r="H461" s="1" t="s">
        <v>26</v>
      </c>
      <c r="I461" s="1">
        <v>90032</v>
      </c>
      <c r="J461" s="1" t="s">
        <v>112</v>
      </c>
      <c r="K461" s="1" t="s">
        <v>1422</v>
      </c>
      <c r="L461" s="1" t="s">
        <v>20</v>
      </c>
      <c r="M461" s="1" t="s">
        <v>132</v>
      </c>
      <c r="N461" s="1" t="s">
        <v>1423</v>
      </c>
      <c r="O461" s="3">
        <v>90.86</v>
      </c>
      <c r="P461" s="1">
        <v>7</v>
      </c>
      <c r="Q461" s="1">
        <v>0</v>
      </c>
      <c r="R461" s="2">
        <v>26.35</v>
      </c>
      <c r="S461" s="1" t="s">
        <v>115</v>
      </c>
      <c r="T461" s="1" t="s">
        <v>87</v>
      </c>
      <c r="U461" s="2">
        <v>64.510000000000005</v>
      </c>
      <c r="V461" s="2">
        <v>12.980000087193</v>
      </c>
      <c r="W461" s="11">
        <f>(sales[[#This Row],[Profit]]/sales[[#This Row],[Sales]])*100</f>
        <v>29.000660356592562</v>
      </c>
      <c r="X461" s="1" t="e">
        <f>YEAR(sales[[#This Row],[order_date]])</f>
        <v>#VALUE!</v>
      </c>
    </row>
    <row r="462" spans="1:24" hidden="1" x14ac:dyDescent="0.25">
      <c r="A462" s="1" t="s">
        <v>1424</v>
      </c>
      <c r="B462" s="15" t="s">
        <v>1425</v>
      </c>
      <c r="C462" s="13" t="s">
        <v>1426</v>
      </c>
      <c r="D462" s="1" t="s">
        <v>90</v>
      </c>
      <c r="E462" s="1" t="s">
        <v>158</v>
      </c>
      <c r="F462" s="1" t="s">
        <v>80</v>
      </c>
      <c r="G462" s="1" t="s">
        <v>1427</v>
      </c>
      <c r="H462" s="1" t="s">
        <v>26</v>
      </c>
      <c r="I462" s="1">
        <v>92345</v>
      </c>
      <c r="J462" s="1" t="s">
        <v>112</v>
      </c>
      <c r="K462" s="1" t="s">
        <v>1428</v>
      </c>
      <c r="L462" s="1" t="s">
        <v>21</v>
      </c>
      <c r="M462" s="1" t="s">
        <v>507</v>
      </c>
      <c r="N462" s="1" t="s">
        <v>1429</v>
      </c>
      <c r="O462" s="3">
        <v>99.99</v>
      </c>
      <c r="P462" s="1">
        <v>1</v>
      </c>
      <c r="Q462" s="1">
        <v>0</v>
      </c>
      <c r="R462" s="2">
        <v>35</v>
      </c>
      <c r="S462" s="1" t="s">
        <v>115</v>
      </c>
      <c r="T462" s="1" t="s">
        <v>87</v>
      </c>
      <c r="U462" s="2">
        <v>64.989999999999995</v>
      </c>
      <c r="V462" s="2">
        <v>99.989997863769503</v>
      </c>
      <c r="W462" s="11">
        <f>(sales[[#This Row],[Profit]]/sales[[#This Row],[Sales]])*100</f>
        <v>35.003500350035004</v>
      </c>
      <c r="X462" s="1" t="e">
        <f>YEAR(sales[[#This Row],[order_date]])</f>
        <v>#VALUE!</v>
      </c>
    </row>
    <row r="463" spans="1:24" hidden="1" x14ac:dyDescent="0.25">
      <c r="A463" s="1" t="s">
        <v>215</v>
      </c>
      <c r="B463" s="15" t="s">
        <v>216</v>
      </c>
      <c r="C463" s="13" t="s">
        <v>217</v>
      </c>
      <c r="D463" s="1" t="s">
        <v>90</v>
      </c>
      <c r="E463" s="1" t="s">
        <v>158</v>
      </c>
      <c r="F463" s="1" t="s">
        <v>80</v>
      </c>
      <c r="G463" s="1" t="s">
        <v>159</v>
      </c>
      <c r="H463" s="1" t="s">
        <v>26</v>
      </c>
      <c r="I463" s="1">
        <v>90036</v>
      </c>
      <c r="J463" s="1" t="s">
        <v>112</v>
      </c>
      <c r="K463" s="1" t="s">
        <v>1430</v>
      </c>
      <c r="L463" s="1" t="s">
        <v>21</v>
      </c>
      <c r="M463" s="1" t="s">
        <v>51</v>
      </c>
      <c r="N463" s="1" t="s">
        <v>1431</v>
      </c>
      <c r="O463" s="3">
        <v>73.58</v>
      </c>
      <c r="P463" s="1">
        <v>2</v>
      </c>
      <c r="Q463" s="1">
        <v>0.2</v>
      </c>
      <c r="R463" s="2">
        <v>8.2799999999999994</v>
      </c>
      <c r="S463" s="1" t="s">
        <v>115</v>
      </c>
      <c r="T463" s="1" t="s">
        <v>87</v>
      </c>
      <c r="U463" s="2">
        <v>65.3</v>
      </c>
      <c r="V463" s="2">
        <v>45.9875013157259</v>
      </c>
      <c r="W463" s="11">
        <f>(sales[[#This Row],[Profit]]/sales[[#This Row],[Sales]])*100</f>
        <v>11.253057896167435</v>
      </c>
      <c r="X463" s="1" t="e">
        <f>YEAR(sales[[#This Row],[order_date]])</f>
        <v>#VALUE!</v>
      </c>
    </row>
    <row r="464" spans="1:24" hidden="1" x14ac:dyDescent="0.25">
      <c r="A464" s="1" t="s">
        <v>1432</v>
      </c>
      <c r="B464" s="15" t="s">
        <v>1433</v>
      </c>
      <c r="C464" s="13" t="s">
        <v>1307</v>
      </c>
      <c r="D464" s="1" t="s">
        <v>90</v>
      </c>
      <c r="E464" s="1" t="s">
        <v>158</v>
      </c>
      <c r="F464" s="1" t="s">
        <v>80</v>
      </c>
      <c r="G464" s="1" t="s">
        <v>1434</v>
      </c>
      <c r="H464" s="1" t="s">
        <v>41</v>
      </c>
      <c r="I464" s="1">
        <v>17403</v>
      </c>
      <c r="J464" s="1" t="s">
        <v>82</v>
      </c>
      <c r="K464" s="1" t="s">
        <v>1325</v>
      </c>
      <c r="L464" s="1" t="s">
        <v>20</v>
      </c>
      <c r="M464" s="1" t="s">
        <v>94</v>
      </c>
      <c r="N464" s="1" t="s">
        <v>1326</v>
      </c>
      <c r="O464" s="3">
        <v>38.090000000000003</v>
      </c>
      <c r="P464" s="1">
        <v>4</v>
      </c>
      <c r="Q464" s="1">
        <v>0.7</v>
      </c>
      <c r="R464" s="2">
        <v>-27.93</v>
      </c>
      <c r="S464" s="1" t="s">
        <v>86</v>
      </c>
      <c r="T464" s="1" t="s">
        <v>87</v>
      </c>
      <c r="U464" s="2">
        <v>66.020004</v>
      </c>
      <c r="V464" s="2">
        <v>31.741665532522699</v>
      </c>
      <c r="W464" s="11">
        <f>(sales[[#This Row],[Profit]]/sales[[#This Row],[Sales]])*100</f>
        <v>-73.326332370700968</v>
      </c>
      <c r="X464" s="1" t="e">
        <f>YEAR(sales[[#This Row],[order_date]])</f>
        <v>#VALUE!</v>
      </c>
    </row>
    <row r="465" spans="1:24" x14ac:dyDescent="0.25">
      <c r="A465" s="1" t="s">
        <v>1435</v>
      </c>
      <c r="B465" s="15">
        <v>42462</v>
      </c>
      <c r="C465" s="13">
        <v>42645</v>
      </c>
      <c r="D465" s="1" t="s">
        <v>90</v>
      </c>
      <c r="E465" s="1" t="s">
        <v>79</v>
      </c>
      <c r="F465" s="1" t="s">
        <v>80</v>
      </c>
      <c r="G465" s="1" t="s">
        <v>1436</v>
      </c>
      <c r="H465" s="1" t="s">
        <v>32</v>
      </c>
      <c r="I465" s="1">
        <v>20852</v>
      </c>
      <c r="J465" s="1" t="s">
        <v>82</v>
      </c>
      <c r="K465" s="1" t="s">
        <v>1437</v>
      </c>
      <c r="L465" s="1" t="s">
        <v>21</v>
      </c>
      <c r="M465" s="1" t="s">
        <v>51</v>
      </c>
      <c r="N465" s="1" t="s">
        <v>1438</v>
      </c>
      <c r="O465" s="3">
        <v>90.48</v>
      </c>
      <c r="P465" s="1">
        <v>2</v>
      </c>
      <c r="Q465" s="1">
        <v>0</v>
      </c>
      <c r="R465" s="2">
        <v>23.52</v>
      </c>
      <c r="S465" s="1" t="s">
        <v>86</v>
      </c>
      <c r="T465" s="1" t="s">
        <v>87</v>
      </c>
      <c r="U465" s="2">
        <v>66.960009999999997</v>
      </c>
      <c r="V465" s="2">
        <v>45.240001678466797</v>
      </c>
      <c r="W465" s="11">
        <f>(sales[[#This Row],[Profit]]/sales[[#This Row],[Sales]])*100</f>
        <v>25.9946949602122</v>
      </c>
      <c r="X465" s="1">
        <f>YEAR(sales[[#This Row],[order_date]])</f>
        <v>2016</v>
      </c>
    </row>
    <row r="466" spans="1:24" x14ac:dyDescent="0.25">
      <c r="A466" s="1" t="s">
        <v>988</v>
      </c>
      <c r="B466" s="15">
        <v>42531</v>
      </c>
      <c r="C466" s="13">
        <v>42561</v>
      </c>
      <c r="D466" s="1" t="s">
        <v>78</v>
      </c>
      <c r="E466" s="1" t="s">
        <v>110</v>
      </c>
      <c r="F466" s="1" t="s">
        <v>80</v>
      </c>
      <c r="G466" s="1" t="s">
        <v>989</v>
      </c>
      <c r="H466" s="1" t="s">
        <v>27</v>
      </c>
      <c r="I466" s="1">
        <v>81001</v>
      </c>
      <c r="J466" s="1" t="s">
        <v>112</v>
      </c>
      <c r="K466" s="1" t="s">
        <v>1439</v>
      </c>
      <c r="L466" s="1" t="s">
        <v>21</v>
      </c>
      <c r="M466" s="1" t="s">
        <v>507</v>
      </c>
      <c r="N466" s="1" t="s">
        <v>1440</v>
      </c>
      <c r="O466" s="3">
        <v>67.959999999999994</v>
      </c>
      <c r="P466" s="1">
        <v>5</v>
      </c>
      <c r="Q466" s="1">
        <v>0.2</v>
      </c>
      <c r="R466" s="2">
        <v>0.85</v>
      </c>
      <c r="S466" s="1" t="s">
        <v>115</v>
      </c>
      <c r="T466" s="1" t="s">
        <v>87</v>
      </c>
      <c r="U466" s="2">
        <v>67.11</v>
      </c>
      <c r="V466" s="2">
        <v>16.989999834410799</v>
      </c>
      <c r="W466" s="11">
        <f>(sales[[#This Row],[Profit]]/sales[[#This Row],[Sales]])*100</f>
        <v>1.2507357268981756</v>
      </c>
      <c r="X466" s="1">
        <f>YEAR(sales[[#This Row],[order_date]])</f>
        <v>2016</v>
      </c>
    </row>
    <row r="467" spans="1:24" x14ac:dyDescent="0.25">
      <c r="A467" s="1" t="s">
        <v>839</v>
      </c>
      <c r="B467" s="15">
        <v>42188</v>
      </c>
      <c r="C467" s="13">
        <v>42280</v>
      </c>
      <c r="D467" s="1" t="s">
        <v>78</v>
      </c>
      <c r="E467" s="1" t="s">
        <v>110</v>
      </c>
      <c r="F467" s="1" t="s">
        <v>80</v>
      </c>
      <c r="G467" s="1" t="s">
        <v>840</v>
      </c>
      <c r="H467" s="1" t="s">
        <v>28</v>
      </c>
      <c r="I467" s="1">
        <v>19711</v>
      </c>
      <c r="J467" s="1" t="s">
        <v>82</v>
      </c>
      <c r="K467" s="1" t="s">
        <v>1441</v>
      </c>
      <c r="L467" s="1" t="s">
        <v>21</v>
      </c>
      <c r="M467" s="1" t="s">
        <v>507</v>
      </c>
      <c r="N467" s="1" t="s">
        <v>1442</v>
      </c>
      <c r="O467" s="3">
        <v>119.85</v>
      </c>
      <c r="P467" s="1">
        <v>3</v>
      </c>
      <c r="Q467" s="1">
        <v>0</v>
      </c>
      <c r="R467" s="2">
        <v>52.73</v>
      </c>
      <c r="S467" s="1" t="s">
        <v>86</v>
      </c>
      <c r="T467" s="1" t="s">
        <v>87</v>
      </c>
      <c r="U467" s="2">
        <v>67.119995000000003</v>
      </c>
      <c r="V467" s="2">
        <v>39.949999491373603</v>
      </c>
      <c r="W467" s="11">
        <f>(sales[[#This Row],[Profit]]/sales[[#This Row],[Sales]])*100</f>
        <v>43.996662494785149</v>
      </c>
      <c r="X467" s="1">
        <f>YEAR(sales[[#This Row],[order_date]])</f>
        <v>2015</v>
      </c>
    </row>
    <row r="468" spans="1:24" hidden="1" x14ac:dyDescent="0.25">
      <c r="A468" s="1" t="s">
        <v>188</v>
      </c>
      <c r="B468" s="15">
        <v>42987</v>
      </c>
      <c r="C468" s="13" t="s">
        <v>189</v>
      </c>
      <c r="D468" s="1" t="s">
        <v>90</v>
      </c>
      <c r="E468" s="1" t="s">
        <v>158</v>
      </c>
      <c r="F468" s="1" t="s">
        <v>80</v>
      </c>
      <c r="G468" s="1" t="s">
        <v>190</v>
      </c>
      <c r="H468" s="1" t="s">
        <v>41</v>
      </c>
      <c r="I468" s="1">
        <v>19134</v>
      </c>
      <c r="J468" s="1" t="s">
        <v>82</v>
      </c>
      <c r="K468" s="1" t="s">
        <v>1441</v>
      </c>
      <c r="L468" s="1" t="s">
        <v>21</v>
      </c>
      <c r="M468" s="1" t="s">
        <v>507</v>
      </c>
      <c r="N468" s="1" t="s">
        <v>1442</v>
      </c>
      <c r="O468" s="3">
        <v>95.88</v>
      </c>
      <c r="P468" s="1">
        <v>3</v>
      </c>
      <c r="Q468" s="1">
        <v>0.2</v>
      </c>
      <c r="R468" s="2">
        <v>28.76</v>
      </c>
      <c r="S468" s="1" t="s">
        <v>86</v>
      </c>
      <c r="T468" s="1" t="s">
        <v>87</v>
      </c>
      <c r="U468" s="2">
        <v>67.119995000000003</v>
      </c>
      <c r="V468" s="2">
        <v>39.9499990044161</v>
      </c>
      <c r="W468" s="11">
        <f>(sales[[#This Row],[Profit]]/sales[[#This Row],[Sales]])*100</f>
        <v>29.995828118481437</v>
      </c>
      <c r="X468" s="1">
        <f>YEAR(sales[[#This Row],[order_date]])</f>
        <v>2017</v>
      </c>
    </row>
    <row r="469" spans="1:24" hidden="1" x14ac:dyDescent="0.25">
      <c r="A469" s="1" t="s">
        <v>184</v>
      </c>
      <c r="B469" s="15" t="s">
        <v>185</v>
      </c>
      <c r="C469" s="13" t="s">
        <v>185</v>
      </c>
      <c r="D469" s="1" t="s">
        <v>181</v>
      </c>
      <c r="E469" s="1" t="s">
        <v>158</v>
      </c>
      <c r="F469" s="1" t="s">
        <v>80</v>
      </c>
      <c r="G469" s="1" t="s">
        <v>186</v>
      </c>
      <c r="H469" s="1" t="s">
        <v>187</v>
      </c>
      <c r="I469" s="1">
        <v>53209</v>
      </c>
      <c r="J469" s="1" t="s">
        <v>102</v>
      </c>
      <c r="K469" s="1" t="s">
        <v>1443</v>
      </c>
      <c r="L469" s="1" t="s">
        <v>20</v>
      </c>
      <c r="M469" s="1" t="s">
        <v>47</v>
      </c>
      <c r="N469" s="1" t="s">
        <v>1444</v>
      </c>
      <c r="O469" s="3">
        <v>92.52</v>
      </c>
      <c r="P469" s="1">
        <v>6</v>
      </c>
      <c r="Q469" s="1">
        <v>0</v>
      </c>
      <c r="R469" s="2">
        <v>24.98</v>
      </c>
      <c r="S469" s="1" t="s">
        <v>106</v>
      </c>
      <c r="T469" s="1" t="s">
        <v>87</v>
      </c>
      <c r="U469" s="2">
        <v>67.539990000000003</v>
      </c>
      <c r="V469" s="2">
        <v>15.419999440511001</v>
      </c>
      <c r="W469" s="11">
        <f>(sales[[#This Row],[Profit]]/sales[[#This Row],[Sales]])*100</f>
        <v>26.999567661046264</v>
      </c>
      <c r="X469" s="1" t="e">
        <f>YEAR(sales[[#This Row],[order_date]])</f>
        <v>#VALUE!</v>
      </c>
    </row>
    <row r="470" spans="1:24" x14ac:dyDescent="0.25">
      <c r="A470" s="1" t="s">
        <v>1445</v>
      </c>
      <c r="B470" s="15">
        <v>42927</v>
      </c>
      <c r="C470" s="13">
        <v>43050</v>
      </c>
      <c r="D470" s="1" t="s">
        <v>90</v>
      </c>
      <c r="E470" s="1" t="s">
        <v>79</v>
      </c>
      <c r="F470" s="1" t="s">
        <v>80</v>
      </c>
      <c r="G470" s="1" t="s">
        <v>840</v>
      </c>
      <c r="H470" s="1" t="s">
        <v>28</v>
      </c>
      <c r="I470" s="1">
        <v>19711</v>
      </c>
      <c r="J470" s="1" t="s">
        <v>82</v>
      </c>
      <c r="K470" s="1" t="s">
        <v>1446</v>
      </c>
      <c r="L470" s="1" t="s">
        <v>20</v>
      </c>
      <c r="M470" s="1" t="s">
        <v>132</v>
      </c>
      <c r="N470" s="1" t="s">
        <v>1447</v>
      </c>
      <c r="O470" s="3">
        <v>100.94</v>
      </c>
      <c r="P470" s="1">
        <v>7</v>
      </c>
      <c r="Q470" s="1">
        <v>0</v>
      </c>
      <c r="R470" s="2">
        <v>33.31</v>
      </c>
      <c r="S470" s="1" t="s">
        <v>86</v>
      </c>
      <c r="T470" s="1" t="s">
        <v>87</v>
      </c>
      <c r="U470" s="2">
        <v>67.630004999999997</v>
      </c>
      <c r="V470" s="2">
        <v>14.4200003487723</v>
      </c>
      <c r="W470" s="11">
        <f>(sales[[#This Row],[Profit]]/sales[[#This Row],[Sales]])*100</f>
        <v>32.999801862492575</v>
      </c>
      <c r="X470" s="1">
        <f>YEAR(sales[[#This Row],[order_date]])</f>
        <v>2017</v>
      </c>
    </row>
    <row r="471" spans="1:24" x14ac:dyDescent="0.25">
      <c r="A471" s="1" t="s">
        <v>1448</v>
      </c>
      <c r="B471" s="15">
        <v>42125</v>
      </c>
      <c r="C471" s="13">
        <v>42278</v>
      </c>
      <c r="D471" s="1" t="s">
        <v>90</v>
      </c>
      <c r="E471" s="1" t="s">
        <v>110</v>
      </c>
      <c r="F471" s="1" t="s">
        <v>80</v>
      </c>
      <c r="G471" s="1" t="s">
        <v>176</v>
      </c>
      <c r="H471" s="1" t="s">
        <v>45</v>
      </c>
      <c r="I471" s="1">
        <v>98103</v>
      </c>
      <c r="J471" s="1" t="s">
        <v>112</v>
      </c>
      <c r="K471" s="1" t="s">
        <v>1449</v>
      </c>
      <c r="L471" s="1" t="s">
        <v>19</v>
      </c>
      <c r="M471" s="1" t="s">
        <v>50</v>
      </c>
      <c r="N471" s="1" t="s">
        <v>1450</v>
      </c>
      <c r="O471" s="3">
        <v>61.58</v>
      </c>
      <c r="P471" s="1">
        <v>1</v>
      </c>
      <c r="Q471" s="1">
        <v>0.2</v>
      </c>
      <c r="R471" s="2">
        <v>-6.93</v>
      </c>
      <c r="S471" s="1" t="s">
        <v>115</v>
      </c>
      <c r="T471" s="1" t="s">
        <v>87</v>
      </c>
      <c r="U471" s="2">
        <v>68.510000000000005</v>
      </c>
      <c r="V471" s="2">
        <v>76.975002575572503</v>
      </c>
      <c r="W471" s="11">
        <f>(sales[[#This Row],[Profit]]/sales[[#This Row],[Sales]])*100</f>
        <v>-11.253653783696006</v>
      </c>
      <c r="X471" s="1">
        <f>YEAR(sales[[#This Row],[order_date]])</f>
        <v>2015</v>
      </c>
    </row>
    <row r="472" spans="1:24" hidden="1" x14ac:dyDescent="0.25">
      <c r="A472" s="1" t="s">
        <v>646</v>
      </c>
      <c r="B472" s="15" t="s">
        <v>647</v>
      </c>
      <c r="C472" s="13" t="s">
        <v>648</v>
      </c>
      <c r="D472" s="1" t="s">
        <v>78</v>
      </c>
      <c r="E472" s="1" t="s">
        <v>110</v>
      </c>
      <c r="F472" s="1" t="s">
        <v>80</v>
      </c>
      <c r="G472" s="1" t="s">
        <v>81</v>
      </c>
      <c r="H472" s="1" t="s">
        <v>38</v>
      </c>
      <c r="I472" s="1">
        <v>45373</v>
      </c>
      <c r="J472" s="1" t="s">
        <v>82</v>
      </c>
      <c r="K472" s="1" t="s">
        <v>1451</v>
      </c>
      <c r="L472" s="1" t="s">
        <v>21</v>
      </c>
      <c r="M472" s="1" t="s">
        <v>51</v>
      </c>
      <c r="N472" s="1" t="s">
        <v>1452</v>
      </c>
      <c r="O472" s="3">
        <v>57.59</v>
      </c>
      <c r="P472" s="1">
        <v>1</v>
      </c>
      <c r="Q472" s="1">
        <v>0.4</v>
      </c>
      <c r="R472" s="2">
        <v>-11.52</v>
      </c>
      <c r="S472" s="1" t="s">
        <v>86</v>
      </c>
      <c r="T472" s="1" t="s">
        <v>87</v>
      </c>
      <c r="U472" s="2">
        <v>69.11</v>
      </c>
      <c r="V472" s="2">
        <v>95.983334541155202</v>
      </c>
      <c r="W472" s="11">
        <f>(sales[[#This Row],[Profit]]/sales[[#This Row],[Sales]])*100</f>
        <v>-20.003472825143252</v>
      </c>
      <c r="X472" s="1" t="e">
        <f>YEAR(sales[[#This Row],[order_date]])</f>
        <v>#VALUE!</v>
      </c>
    </row>
    <row r="473" spans="1:24" hidden="1" x14ac:dyDescent="0.25">
      <c r="A473" s="1" t="s">
        <v>999</v>
      </c>
      <c r="B473" s="15" t="s">
        <v>1000</v>
      </c>
      <c r="C473" s="13" t="s">
        <v>351</v>
      </c>
      <c r="D473" s="1" t="s">
        <v>90</v>
      </c>
      <c r="E473" s="1" t="s">
        <v>158</v>
      </c>
      <c r="F473" s="1" t="s">
        <v>80</v>
      </c>
      <c r="G473" s="1" t="s">
        <v>1001</v>
      </c>
      <c r="H473" s="1" t="s">
        <v>42</v>
      </c>
      <c r="I473" s="1">
        <v>37211</v>
      </c>
      <c r="J473" s="1" t="s">
        <v>92</v>
      </c>
      <c r="K473" s="1" t="s">
        <v>1396</v>
      </c>
      <c r="L473" s="1" t="s">
        <v>20</v>
      </c>
      <c r="M473" s="1" t="s">
        <v>132</v>
      </c>
      <c r="N473" s="1" t="s">
        <v>1397</v>
      </c>
      <c r="O473" s="3">
        <v>76.61</v>
      </c>
      <c r="P473" s="1">
        <v>8</v>
      </c>
      <c r="Q473" s="1">
        <v>0.2</v>
      </c>
      <c r="R473" s="2">
        <v>6.7</v>
      </c>
      <c r="S473" s="1" t="s">
        <v>96</v>
      </c>
      <c r="T473" s="1" t="s">
        <v>87</v>
      </c>
      <c r="U473" s="2">
        <v>69.91</v>
      </c>
      <c r="V473" s="2">
        <v>11.9703126399603</v>
      </c>
      <c r="W473" s="11">
        <f>(sales[[#This Row],[Profit]]/sales[[#This Row],[Sales]])*100</f>
        <v>8.7455945698994917</v>
      </c>
      <c r="X473" s="1" t="e">
        <f>YEAR(sales[[#This Row],[order_date]])</f>
        <v>#VALUE!</v>
      </c>
    </row>
    <row r="474" spans="1:24" x14ac:dyDescent="0.25">
      <c r="A474" s="1" t="s">
        <v>1301</v>
      </c>
      <c r="B474" s="15">
        <v>41831</v>
      </c>
      <c r="C474" s="13">
        <v>41893</v>
      </c>
      <c r="D474" s="1" t="s">
        <v>78</v>
      </c>
      <c r="E474" s="1" t="s">
        <v>158</v>
      </c>
      <c r="F474" s="1" t="s">
        <v>80</v>
      </c>
      <c r="G474" s="1" t="s">
        <v>459</v>
      </c>
      <c r="H474" s="1" t="s">
        <v>43</v>
      </c>
      <c r="I474" s="1">
        <v>77041</v>
      </c>
      <c r="J474" s="1" t="s">
        <v>102</v>
      </c>
      <c r="K474" s="1" t="s">
        <v>1453</v>
      </c>
      <c r="L474" s="1" t="s">
        <v>20</v>
      </c>
      <c r="M474" s="1" t="s">
        <v>94</v>
      </c>
      <c r="N474" s="1" t="s">
        <v>1454</v>
      </c>
      <c r="O474" s="3">
        <v>26.05</v>
      </c>
      <c r="P474" s="1">
        <v>3</v>
      </c>
      <c r="Q474" s="1">
        <v>0.8</v>
      </c>
      <c r="R474" s="2">
        <v>-44.28</v>
      </c>
      <c r="S474" s="1" t="s">
        <v>106</v>
      </c>
      <c r="T474" s="1" t="s">
        <v>87</v>
      </c>
      <c r="U474" s="2">
        <v>70.33</v>
      </c>
      <c r="V474" s="2">
        <v>43.416667982935898</v>
      </c>
      <c r="W474" s="11">
        <f>(sales[[#This Row],[Profit]]/sales[[#This Row],[Sales]])*100</f>
        <v>-169.98080614203454</v>
      </c>
      <c r="X474" s="1">
        <f>YEAR(sales[[#This Row],[order_date]])</f>
        <v>2014</v>
      </c>
    </row>
    <row r="475" spans="1:24" x14ac:dyDescent="0.25">
      <c r="A475" s="1" t="s">
        <v>1455</v>
      </c>
      <c r="B475" s="15">
        <v>42501</v>
      </c>
      <c r="C475" s="13">
        <v>42562</v>
      </c>
      <c r="D475" s="1" t="s">
        <v>78</v>
      </c>
      <c r="E475" s="1" t="s">
        <v>79</v>
      </c>
      <c r="F475" s="1" t="s">
        <v>80</v>
      </c>
      <c r="G475" s="1" t="s">
        <v>1456</v>
      </c>
      <c r="H475" s="1" t="s">
        <v>44</v>
      </c>
      <c r="I475" s="1">
        <v>23464</v>
      </c>
      <c r="J475" s="1" t="s">
        <v>92</v>
      </c>
      <c r="K475" s="1" t="s">
        <v>1457</v>
      </c>
      <c r="L475" s="1" t="s">
        <v>21</v>
      </c>
      <c r="M475" s="1" t="s">
        <v>507</v>
      </c>
      <c r="N475" s="1" t="s">
        <v>1458</v>
      </c>
      <c r="O475" s="3">
        <v>89.97</v>
      </c>
      <c r="P475" s="1">
        <v>3</v>
      </c>
      <c r="Q475" s="1">
        <v>0</v>
      </c>
      <c r="R475" s="2">
        <v>18.89</v>
      </c>
      <c r="S475" s="1" t="s">
        <v>96</v>
      </c>
      <c r="T475" s="1" t="s">
        <v>87</v>
      </c>
      <c r="U475" s="2">
        <v>71.08</v>
      </c>
      <c r="V475" s="2">
        <v>29.990000406901</v>
      </c>
      <c r="W475" s="11">
        <f>(sales[[#This Row],[Profit]]/sales[[#This Row],[Sales]])*100</f>
        <v>20.995887518061576</v>
      </c>
      <c r="X475" s="1">
        <f>YEAR(sales[[#This Row],[order_date]])</f>
        <v>2016</v>
      </c>
    </row>
    <row r="476" spans="1:24" hidden="1" x14ac:dyDescent="0.25">
      <c r="A476" s="1" t="s">
        <v>670</v>
      </c>
      <c r="B476" s="15" t="s">
        <v>671</v>
      </c>
      <c r="C476" s="13" t="s">
        <v>672</v>
      </c>
      <c r="D476" s="1" t="s">
        <v>100</v>
      </c>
      <c r="E476" s="1" t="s">
        <v>158</v>
      </c>
      <c r="F476" s="1" t="s">
        <v>80</v>
      </c>
      <c r="G476" s="1" t="s">
        <v>398</v>
      </c>
      <c r="H476" s="1" t="s">
        <v>26</v>
      </c>
      <c r="I476" s="1">
        <v>92054</v>
      </c>
      <c r="J476" s="1" t="s">
        <v>112</v>
      </c>
      <c r="K476" s="1" t="s">
        <v>1459</v>
      </c>
      <c r="L476" s="1" t="s">
        <v>19</v>
      </c>
      <c r="M476" s="1" t="s">
        <v>50</v>
      </c>
      <c r="N476" s="1" t="s">
        <v>1460</v>
      </c>
      <c r="O476" s="3">
        <v>81.569999999999993</v>
      </c>
      <c r="P476" s="1">
        <v>2</v>
      </c>
      <c r="Q476" s="1">
        <v>0.2</v>
      </c>
      <c r="R476" s="2">
        <v>9.18</v>
      </c>
      <c r="S476" s="1" t="s">
        <v>115</v>
      </c>
      <c r="T476" s="1" t="s">
        <v>87</v>
      </c>
      <c r="U476" s="2">
        <v>72.39</v>
      </c>
      <c r="V476" s="2">
        <v>50.981249999185003</v>
      </c>
      <c r="W476" s="11">
        <f>(sales[[#This Row],[Profit]]/sales[[#This Row],[Sales]])*100</f>
        <v>11.254137550570062</v>
      </c>
      <c r="X476" s="1" t="e">
        <f>YEAR(sales[[#This Row],[order_date]])</f>
        <v>#VALUE!</v>
      </c>
    </row>
    <row r="477" spans="1:24" hidden="1" x14ac:dyDescent="0.25">
      <c r="A477" s="1" t="s">
        <v>916</v>
      </c>
      <c r="B477" s="15" t="s">
        <v>917</v>
      </c>
      <c r="C477" s="13">
        <v>42776</v>
      </c>
      <c r="D477" s="1" t="s">
        <v>78</v>
      </c>
      <c r="E477" s="1" t="s">
        <v>79</v>
      </c>
      <c r="F477" s="1" t="s">
        <v>80</v>
      </c>
      <c r="G477" s="1" t="s">
        <v>918</v>
      </c>
      <c r="H477" s="1" t="s">
        <v>26</v>
      </c>
      <c r="I477" s="1">
        <v>93309</v>
      </c>
      <c r="J477" s="1" t="s">
        <v>112</v>
      </c>
      <c r="K477" s="1" t="s">
        <v>1461</v>
      </c>
      <c r="L477" s="1" t="s">
        <v>20</v>
      </c>
      <c r="M477" s="1" t="s">
        <v>132</v>
      </c>
      <c r="N477" s="1" t="s">
        <v>1462</v>
      </c>
      <c r="O477" s="3">
        <v>97.84</v>
      </c>
      <c r="P477" s="1">
        <v>2</v>
      </c>
      <c r="Q477" s="1">
        <v>0</v>
      </c>
      <c r="R477" s="2">
        <v>25.44</v>
      </c>
      <c r="S477" s="1" t="s">
        <v>115</v>
      </c>
      <c r="T477" s="1" t="s">
        <v>87</v>
      </c>
      <c r="U477" s="2">
        <v>72.399994000000007</v>
      </c>
      <c r="V477" s="2">
        <v>48.919998168945298</v>
      </c>
      <c r="W477" s="11">
        <f>(sales[[#This Row],[Profit]]/sales[[#This Row],[Sales]])*100</f>
        <v>26.001635322976291</v>
      </c>
      <c r="X477" s="1" t="e">
        <f>YEAR(sales[[#This Row],[order_date]])</f>
        <v>#VALUE!</v>
      </c>
    </row>
    <row r="478" spans="1:24" hidden="1" x14ac:dyDescent="0.25">
      <c r="A478" s="1" t="s">
        <v>873</v>
      </c>
      <c r="B478" s="15" t="s">
        <v>874</v>
      </c>
      <c r="C478" s="13" t="s">
        <v>875</v>
      </c>
      <c r="D478" s="1" t="s">
        <v>90</v>
      </c>
      <c r="E478" s="1" t="s">
        <v>110</v>
      </c>
      <c r="F478" s="1" t="s">
        <v>80</v>
      </c>
      <c r="G478" s="1" t="s">
        <v>119</v>
      </c>
      <c r="H478" s="1" t="s">
        <v>25</v>
      </c>
      <c r="I478" s="1">
        <v>85023</v>
      </c>
      <c r="J478" s="1" t="s">
        <v>112</v>
      </c>
      <c r="K478" s="1" t="s">
        <v>1461</v>
      </c>
      <c r="L478" s="1" t="s">
        <v>20</v>
      </c>
      <c r="M478" s="1" t="s">
        <v>132</v>
      </c>
      <c r="N478" s="1" t="s">
        <v>1462</v>
      </c>
      <c r="O478" s="3">
        <v>78.27</v>
      </c>
      <c r="P478" s="1">
        <v>2</v>
      </c>
      <c r="Q478" s="1">
        <v>0.2</v>
      </c>
      <c r="R478" s="2">
        <v>5.87</v>
      </c>
      <c r="S478" s="1" t="s">
        <v>115</v>
      </c>
      <c r="T478" s="1" t="s">
        <v>87</v>
      </c>
      <c r="U478" s="2">
        <v>72.399994000000007</v>
      </c>
      <c r="V478" s="2">
        <v>48.918748084153002</v>
      </c>
      <c r="W478" s="11">
        <f>(sales[[#This Row],[Profit]]/sales[[#This Row],[Sales]])*100</f>
        <v>7.4996805928197272</v>
      </c>
      <c r="X478" s="1" t="e">
        <f>YEAR(sales[[#This Row],[order_date]])</f>
        <v>#VALUE!</v>
      </c>
    </row>
    <row r="479" spans="1:24" hidden="1" x14ac:dyDescent="0.25">
      <c r="A479" s="1" t="s">
        <v>916</v>
      </c>
      <c r="B479" s="15" t="s">
        <v>917</v>
      </c>
      <c r="C479" s="13">
        <v>42776</v>
      </c>
      <c r="D479" s="1" t="s">
        <v>78</v>
      </c>
      <c r="E479" s="1" t="s">
        <v>79</v>
      </c>
      <c r="F479" s="1" t="s">
        <v>80</v>
      </c>
      <c r="G479" s="1" t="s">
        <v>918</v>
      </c>
      <c r="H479" s="1" t="s">
        <v>26</v>
      </c>
      <c r="I479" s="1">
        <v>93309</v>
      </c>
      <c r="J479" s="1" t="s">
        <v>112</v>
      </c>
      <c r="K479" s="1" t="s">
        <v>1463</v>
      </c>
      <c r="L479" s="1" t="s">
        <v>19</v>
      </c>
      <c r="M479" s="1" t="s">
        <v>50</v>
      </c>
      <c r="N479" s="1" t="s">
        <v>1464</v>
      </c>
      <c r="O479" s="3">
        <v>72.78</v>
      </c>
      <c r="P479" s="1">
        <v>1</v>
      </c>
      <c r="Q479" s="1">
        <v>0.2</v>
      </c>
      <c r="R479" s="2">
        <v>0</v>
      </c>
      <c r="S479" s="1" t="s">
        <v>115</v>
      </c>
      <c r="T479" s="1" t="s">
        <v>87</v>
      </c>
      <c r="U479" s="2">
        <v>72.78</v>
      </c>
      <c r="V479" s="2">
        <v>90.974998813029302</v>
      </c>
      <c r="W479" s="11">
        <f>(sales[[#This Row],[Profit]]/sales[[#This Row],[Sales]])*100</f>
        <v>0</v>
      </c>
      <c r="X479" s="1" t="e">
        <f>YEAR(sales[[#This Row],[order_date]])</f>
        <v>#VALUE!</v>
      </c>
    </row>
    <row r="480" spans="1:24" hidden="1" x14ac:dyDescent="0.25">
      <c r="A480" s="1" t="s">
        <v>150</v>
      </c>
      <c r="B480" s="15" t="s">
        <v>151</v>
      </c>
      <c r="C480" s="13" t="s">
        <v>108</v>
      </c>
      <c r="D480" s="1" t="s">
        <v>90</v>
      </c>
      <c r="E480" s="1" t="s">
        <v>79</v>
      </c>
      <c r="F480" s="1" t="s">
        <v>80</v>
      </c>
      <c r="G480" s="1" t="s">
        <v>152</v>
      </c>
      <c r="H480" s="1" t="s">
        <v>36</v>
      </c>
      <c r="I480" s="1">
        <v>10035</v>
      </c>
      <c r="J480" s="1" t="s">
        <v>82</v>
      </c>
      <c r="K480" s="1" t="s">
        <v>1465</v>
      </c>
      <c r="L480" s="1" t="s">
        <v>19</v>
      </c>
      <c r="M480" s="1" t="s">
        <v>50</v>
      </c>
      <c r="N480" s="1" t="s">
        <v>1466</v>
      </c>
      <c r="O480" s="3">
        <v>80.989999999999995</v>
      </c>
      <c r="P480" s="1">
        <v>1</v>
      </c>
      <c r="Q480" s="1">
        <v>0.1</v>
      </c>
      <c r="R480" s="2">
        <v>8.1</v>
      </c>
      <c r="S480" s="1" t="s">
        <v>86</v>
      </c>
      <c r="T480" s="1" t="s">
        <v>87</v>
      </c>
      <c r="U480" s="2">
        <v>72.89</v>
      </c>
      <c r="V480" s="2">
        <v>89.988886664292593</v>
      </c>
      <c r="W480" s="11">
        <f>(sales[[#This Row],[Profit]]/sales[[#This Row],[Sales]])*100</f>
        <v>10.001234720335844</v>
      </c>
      <c r="X480" s="1" t="e">
        <f>YEAR(sales[[#This Row],[order_date]])</f>
        <v>#VALUE!</v>
      </c>
    </row>
    <row r="481" spans="1:24" hidden="1" x14ac:dyDescent="0.25">
      <c r="A481" s="1" t="s">
        <v>220</v>
      </c>
      <c r="B481" s="15" t="s">
        <v>221</v>
      </c>
      <c r="C481" s="13">
        <v>42866</v>
      </c>
      <c r="D481" s="1" t="s">
        <v>90</v>
      </c>
      <c r="E481" s="1" t="s">
        <v>79</v>
      </c>
      <c r="F481" s="1" t="s">
        <v>80</v>
      </c>
      <c r="G481" s="1" t="s">
        <v>137</v>
      </c>
      <c r="H481" s="1" t="s">
        <v>26</v>
      </c>
      <c r="I481" s="1">
        <v>94122</v>
      </c>
      <c r="J481" s="1" t="s">
        <v>112</v>
      </c>
      <c r="K481" s="1" t="s">
        <v>1465</v>
      </c>
      <c r="L481" s="1" t="s">
        <v>19</v>
      </c>
      <c r="M481" s="1" t="s">
        <v>50</v>
      </c>
      <c r="N481" s="1" t="s">
        <v>1466</v>
      </c>
      <c r="O481" s="3">
        <v>71.989999999999995</v>
      </c>
      <c r="P481" s="1">
        <v>1</v>
      </c>
      <c r="Q481" s="1">
        <v>0.2</v>
      </c>
      <c r="R481" s="2">
        <v>-0.9</v>
      </c>
      <c r="S481" s="1" t="s">
        <v>115</v>
      </c>
      <c r="T481" s="1" t="s">
        <v>87</v>
      </c>
      <c r="U481" s="2">
        <v>72.89</v>
      </c>
      <c r="V481" s="2">
        <v>89.987497664941401</v>
      </c>
      <c r="W481" s="11">
        <f>(sales[[#This Row],[Profit]]/sales[[#This Row],[Sales]])*100</f>
        <v>-1.2501736352271149</v>
      </c>
      <c r="X481" s="1" t="e">
        <f>YEAR(sales[[#This Row],[order_date]])</f>
        <v>#VALUE!</v>
      </c>
    </row>
    <row r="482" spans="1:24" x14ac:dyDescent="0.25">
      <c r="A482" s="1" t="s">
        <v>1467</v>
      </c>
      <c r="B482" s="15">
        <v>42769</v>
      </c>
      <c r="C482" s="13">
        <v>42950</v>
      </c>
      <c r="D482" s="1" t="s">
        <v>90</v>
      </c>
      <c r="E482" s="1" t="s">
        <v>158</v>
      </c>
      <c r="F482" s="1" t="s">
        <v>80</v>
      </c>
      <c r="G482" s="1" t="s">
        <v>159</v>
      </c>
      <c r="H482" s="1" t="s">
        <v>26</v>
      </c>
      <c r="I482" s="1">
        <v>90008</v>
      </c>
      <c r="J482" s="1" t="s">
        <v>112</v>
      </c>
      <c r="K482" s="1" t="s">
        <v>1468</v>
      </c>
      <c r="L482" s="1" t="s">
        <v>20</v>
      </c>
      <c r="M482" s="1" t="s">
        <v>94</v>
      </c>
      <c r="N482" s="1" t="s">
        <v>1469</v>
      </c>
      <c r="O482" s="3">
        <v>107.65</v>
      </c>
      <c r="P482" s="1">
        <v>2</v>
      </c>
      <c r="Q482" s="1">
        <v>0.2</v>
      </c>
      <c r="R482" s="2">
        <v>33.64</v>
      </c>
      <c r="S482" s="1" t="s">
        <v>115</v>
      </c>
      <c r="T482" s="1" t="s">
        <v>87</v>
      </c>
      <c r="U482" s="2">
        <v>74.010000000000005</v>
      </c>
      <c r="V482" s="2">
        <v>67.281251204316504</v>
      </c>
      <c r="W482" s="11">
        <f>(sales[[#This Row],[Profit]]/sales[[#This Row],[Sales]])*100</f>
        <v>31.249419414770085</v>
      </c>
      <c r="X482" s="1">
        <f>YEAR(sales[[#This Row],[order_date]])</f>
        <v>2017</v>
      </c>
    </row>
    <row r="483" spans="1:24" hidden="1" x14ac:dyDescent="0.25">
      <c r="A483" s="1" t="s">
        <v>715</v>
      </c>
      <c r="B483" s="15" t="s">
        <v>716</v>
      </c>
      <c r="C483" s="13" t="s">
        <v>717</v>
      </c>
      <c r="D483" s="1" t="s">
        <v>78</v>
      </c>
      <c r="E483" s="1" t="s">
        <v>79</v>
      </c>
      <c r="F483" s="1" t="s">
        <v>80</v>
      </c>
      <c r="G483" s="1" t="s">
        <v>718</v>
      </c>
      <c r="H483" s="1" t="s">
        <v>26</v>
      </c>
      <c r="I483" s="1">
        <v>94601</v>
      </c>
      <c r="J483" s="1" t="s">
        <v>112</v>
      </c>
      <c r="K483" s="1" t="s">
        <v>1470</v>
      </c>
      <c r="L483" s="1" t="s">
        <v>20</v>
      </c>
      <c r="M483" s="1" t="s">
        <v>94</v>
      </c>
      <c r="N483" s="1" t="s">
        <v>1471</v>
      </c>
      <c r="O483" s="3">
        <v>117.14</v>
      </c>
      <c r="P483" s="1">
        <v>9</v>
      </c>
      <c r="Q483" s="1">
        <v>0.2</v>
      </c>
      <c r="R483" s="2">
        <v>42.46</v>
      </c>
      <c r="S483" s="1" t="s">
        <v>115</v>
      </c>
      <c r="T483" s="1" t="s">
        <v>87</v>
      </c>
      <c r="U483" s="2">
        <v>74.680000000000007</v>
      </c>
      <c r="V483" s="2">
        <v>16.269444420281701</v>
      </c>
      <c r="W483" s="11">
        <f>(sales[[#This Row],[Profit]]/sales[[#This Row],[Sales]])*100</f>
        <v>36.24722554208639</v>
      </c>
      <c r="X483" s="1" t="e">
        <f>YEAR(sales[[#This Row],[order_date]])</f>
        <v>#VALUE!</v>
      </c>
    </row>
    <row r="484" spans="1:24" hidden="1" x14ac:dyDescent="0.25">
      <c r="A484" s="1" t="s">
        <v>509</v>
      </c>
      <c r="B484" s="15" t="s">
        <v>502</v>
      </c>
      <c r="C484" s="13" t="s">
        <v>510</v>
      </c>
      <c r="D484" s="1" t="s">
        <v>90</v>
      </c>
      <c r="E484" s="1" t="s">
        <v>158</v>
      </c>
      <c r="F484" s="1" t="s">
        <v>80</v>
      </c>
      <c r="G484" s="1" t="s">
        <v>362</v>
      </c>
      <c r="H484" s="1" t="s">
        <v>34</v>
      </c>
      <c r="I484" s="1">
        <v>49201</v>
      </c>
      <c r="J484" s="1" t="s">
        <v>102</v>
      </c>
      <c r="K484" s="1" t="s">
        <v>1472</v>
      </c>
      <c r="L484" s="1" t="s">
        <v>20</v>
      </c>
      <c r="M484" s="1" t="s">
        <v>139</v>
      </c>
      <c r="N484" s="1" t="s">
        <v>1473</v>
      </c>
      <c r="O484" s="3">
        <v>144.12</v>
      </c>
      <c r="P484" s="1">
        <v>3</v>
      </c>
      <c r="Q484" s="1">
        <v>0</v>
      </c>
      <c r="R484" s="2">
        <v>69.180000000000007</v>
      </c>
      <c r="S484" s="1" t="s">
        <v>106</v>
      </c>
      <c r="T484" s="1" t="s">
        <v>87</v>
      </c>
      <c r="U484" s="2">
        <v>74.939994999999996</v>
      </c>
      <c r="V484" s="2">
        <v>48.0399983723958</v>
      </c>
      <c r="W484" s="11">
        <f>(sales[[#This Row],[Profit]]/sales[[#This Row],[Sales]])*100</f>
        <v>48.001665278934226</v>
      </c>
      <c r="X484" s="1" t="e">
        <f>YEAR(sales[[#This Row],[order_date]])</f>
        <v>#VALUE!</v>
      </c>
    </row>
    <row r="485" spans="1:24" hidden="1" x14ac:dyDescent="0.25">
      <c r="A485" s="1" t="s">
        <v>496</v>
      </c>
      <c r="B485" s="15" t="s">
        <v>497</v>
      </c>
      <c r="C485" s="13" t="s">
        <v>498</v>
      </c>
      <c r="D485" s="1" t="s">
        <v>78</v>
      </c>
      <c r="E485" s="1" t="s">
        <v>110</v>
      </c>
      <c r="F485" s="1" t="s">
        <v>80</v>
      </c>
      <c r="G485" s="1" t="s">
        <v>111</v>
      </c>
      <c r="H485" s="1" t="s">
        <v>40</v>
      </c>
      <c r="I485" s="1">
        <v>97301</v>
      </c>
      <c r="J485" s="1" t="s">
        <v>112</v>
      </c>
      <c r="K485" s="1" t="s">
        <v>1246</v>
      </c>
      <c r="L485" s="1" t="s">
        <v>20</v>
      </c>
      <c r="M485" s="1" t="s">
        <v>94</v>
      </c>
      <c r="N485" s="1" t="s">
        <v>1247</v>
      </c>
      <c r="O485" s="3">
        <v>45.24</v>
      </c>
      <c r="P485" s="1">
        <v>4</v>
      </c>
      <c r="Q485" s="1">
        <v>0.7</v>
      </c>
      <c r="R485" s="2">
        <v>-30.16</v>
      </c>
      <c r="S485" s="1" t="s">
        <v>115</v>
      </c>
      <c r="T485" s="1" t="s">
        <v>87</v>
      </c>
      <c r="U485" s="2">
        <v>75.400000000000006</v>
      </c>
      <c r="V485" s="2">
        <v>37.699999900658902</v>
      </c>
      <c r="W485" s="11">
        <f>(sales[[#This Row],[Profit]]/sales[[#This Row],[Sales]])*100</f>
        <v>-66.666666666666657</v>
      </c>
      <c r="X485" s="1" t="e">
        <f>YEAR(sales[[#This Row],[order_date]])</f>
        <v>#VALUE!</v>
      </c>
    </row>
    <row r="486" spans="1:24" x14ac:dyDescent="0.25">
      <c r="A486" s="1" t="s">
        <v>619</v>
      </c>
      <c r="B486" s="15">
        <v>41794</v>
      </c>
      <c r="C486" s="13">
        <v>41977</v>
      </c>
      <c r="D486" s="1" t="s">
        <v>90</v>
      </c>
      <c r="E486" s="1" t="s">
        <v>158</v>
      </c>
      <c r="F486" s="1" t="s">
        <v>80</v>
      </c>
      <c r="G486" s="1" t="s">
        <v>159</v>
      </c>
      <c r="H486" s="1" t="s">
        <v>26</v>
      </c>
      <c r="I486" s="1">
        <v>90049</v>
      </c>
      <c r="J486" s="1" t="s">
        <v>112</v>
      </c>
      <c r="K486" s="1" t="s">
        <v>1474</v>
      </c>
      <c r="L486" s="1" t="s">
        <v>19</v>
      </c>
      <c r="M486" s="1" t="s">
        <v>104</v>
      </c>
      <c r="N486" s="1" t="s">
        <v>1475</v>
      </c>
      <c r="O486" s="3">
        <v>91.96</v>
      </c>
      <c r="P486" s="1">
        <v>2</v>
      </c>
      <c r="Q486" s="1">
        <v>0</v>
      </c>
      <c r="R486" s="2">
        <v>15.63</v>
      </c>
      <c r="S486" s="1" t="s">
        <v>115</v>
      </c>
      <c r="T486" s="1" t="s">
        <v>87</v>
      </c>
      <c r="U486" s="2">
        <v>76.33</v>
      </c>
      <c r="V486" s="2">
        <v>45.9799995422363</v>
      </c>
      <c r="W486" s="11">
        <f>(sales[[#This Row],[Profit]]/sales[[#This Row],[Sales]])*100</f>
        <v>16.9965202261853</v>
      </c>
      <c r="X486" s="1">
        <f>YEAR(sales[[#This Row],[order_date]])</f>
        <v>2014</v>
      </c>
    </row>
    <row r="487" spans="1:24" hidden="1" x14ac:dyDescent="0.25">
      <c r="A487" s="1" t="s">
        <v>858</v>
      </c>
      <c r="B487" s="15" t="s">
        <v>705</v>
      </c>
      <c r="C487" s="13">
        <v>42797</v>
      </c>
      <c r="D487" s="1" t="s">
        <v>90</v>
      </c>
      <c r="E487" s="1" t="s">
        <v>79</v>
      </c>
      <c r="F487" s="1" t="s">
        <v>80</v>
      </c>
      <c r="G487" s="1" t="s">
        <v>859</v>
      </c>
      <c r="H487" s="1" t="s">
        <v>26</v>
      </c>
      <c r="I487" s="1">
        <v>92627</v>
      </c>
      <c r="J487" s="1" t="s">
        <v>112</v>
      </c>
      <c r="K487" s="1" t="s">
        <v>1474</v>
      </c>
      <c r="L487" s="1" t="s">
        <v>19</v>
      </c>
      <c r="M487" s="1" t="s">
        <v>104</v>
      </c>
      <c r="N487" s="1" t="s">
        <v>1475</v>
      </c>
      <c r="O487" s="3">
        <v>91.96</v>
      </c>
      <c r="P487" s="1">
        <v>2</v>
      </c>
      <c r="Q487" s="1">
        <v>0</v>
      </c>
      <c r="R487" s="2">
        <v>15.63</v>
      </c>
      <c r="S487" s="1" t="s">
        <v>115</v>
      </c>
      <c r="T487" s="1" t="s">
        <v>87</v>
      </c>
      <c r="U487" s="2">
        <v>76.33</v>
      </c>
      <c r="V487" s="2">
        <v>45.9799995422363</v>
      </c>
      <c r="W487" s="11">
        <f>(sales[[#This Row],[Profit]]/sales[[#This Row],[Sales]])*100</f>
        <v>16.9965202261853</v>
      </c>
      <c r="X487" s="1" t="e">
        <f>YEAR(sales[[#This Row],[order_date]])</f>
        <v>#VALUE!</v>
      </c>
    </row>
    <row r="488" spans="1:24" hidden="1" x14ac:dyDescent="0.25">
      <c r="A488" s="1" t="s">
        <v>150</v>
      </c>
      <c r="B488" s="15" t="s">
        <v>151</v>
      </c>
      <c r="C488" s="13" t="s">
        <v>108</v>
      </c>
      <c r="D488" s="1" t="s">
        <v>90</v>
      </c>
      <c r="E488" s="1" t="s">
        <v>79</v>
      </c>
      <c r="F488" s="1" t="s">
        <v>80</v>
      </c>
      <c r="G488" s="1" t="s">
        <v>152</v>
      </c>
      <c r="H488" s="1" t="s">
        <v>36</v>
      </c>
      <c r="I488" s="1">
        <v>10035</v>
      </c>
      <c r="J488" s="1" t="s">
        <v>82</v>
      </c>
      <c r="K488" s="1" t="s">
        <v>1476</v>
      </c>
      <c r="L488" s="1" t="s">
        <v>21</v>
      </c>
      <c r="M488" s="1" t="s">
        <v>51</v>
      </c>
      <c r="N488" s="1" t="s">
        <v>1477</v>
      </c>
      <c r="O488" s="3">
        <v>104.85</v>
      </c>
      <c r="P488" s="1">
        <v>3</v>
      </c>
      <c r="Q488" s="1">
        <v>0</v>
      </c>
      <c r="R488" s="2">
        <v>28.31</v>
      </c>
      <c r="S488" s="1" t="s">
        <v>86</v>
      </c>
      <c r="T488" s="1" t="s">
        <v>87</v>
      </c>
      <c r="U488" s="2">
        <v>76.540000000000006</v>
      </c>
      <c r="V488" s="2">
        <v>34.949999491373603</v>
      </c>
      <c r="W488" s="11">
        <f>(sales[[#This Row],[Profit]]/sales[[#This Row],[Sales]])*100</f>
        <v>27.000476871721506</v>
      </c>
      <c r="X488" s="1" t="e">
        <f>YEAR(sales[[#This Row],[order_date]])</f>
        <v>#VALUE!</v>
      </c>
    </row>
    <row r="489" spans="1:24" x14ac:dyDescent="0.25">
      <c r="A489" s="1" t="s">
        <v>1478</v>
      </c>
      <c r="B489" s="15">
        <v>42319</v>
      </c>
      <c r="C489" s="13">
        <v>42319</v>
      </c>
      <c r="D489" s="1" t="s">
        <v>181</v>
      </c>
      <c r="E489" s="1" t="s">
        <v>158</v>
      </c>
      <c r="F489" s="1" t="s">
        <v>80</v>
      </c>
      <c r="G489" s="1" t="s">
        <v>1479</v>
      </c>
      <c r="H489" s="1" t="s">
        <v>34</v>
      </c>
      <c r="I489" s="1">
        <v>48234</v>
      </c>
      <c r="J489" s="1" t="s">
        <v>102</v>
      </c>
      <c r="K489" s="1" t="s">
        <v>1480</v>
      </c>
      <c r="L489" s="1" t="s">
        <v>20</v>
      </c>
      <c r="M489" s="1" t="s">
        <v>132</v>
      </c>
      <c r="N489" s="1" t="s">
        <v>1481</v>
      </c>
      <c r="O489" s="3">
        <v>123.86</v>
      </c>
      <c r="P489" s="1">
        <v>2</v>
      </c>
      <c r="Q489" s="1">
        <v>0.1</v>
      </c>
      <c r="R489" s="2">
        <v>46.79</v>
      </c>
      <c r="S489" s="1" t="s">
        <v>106</v>
      </c>
      <c r="T489" s="1" t="s">
        <v>87</v>
      </c>
      <c r="U489" s="2">
        <v>77.069999999999993</v>
      </c>
      <c r="V489" s="2">
        <v>68.811111564124801</v>
      </c>
      <c r="W489" s="11">
        <f>(sales[[#This Row],[Profit]]/sales[[#This Row],[Sales]])*100</f>
        <v>37.77652187954142</v>
      </c>
      <c r="X489" s="1">
        <f>YEAR(sales[[#This Row],[order_date]])</f>
        <v>2015</v>
      </c>
    </row>
    <row r="490" spans="1:24" x14ac:dyDescent="0.25">
      <c r="A490" s="1" t="s">
        <v>814</v>
      </c>
      <c r="B490" s="15">
        <v>42036</v>
      </c>
      <c r="C490" s="13">
        <v>42248</v>
      </c>
      <c r="D490" s="1" t="s">
        <v>90</v>
      </c>
      <c r="E490" s="1" t="s">
        <v>158</v>
      </c>
      <c r="F490" s="1" t="s">
        <v>80</v>
      </c>
      <c r="G490" s="1" t="s">
        <v>815</v>
      </c>
      <c r="H490" s="1" t="s">
        <v>38</v>
      </c>
      <c r="I490" s="1">
        <v>44256</v>
      </c>
      <c r="J490" s="1" t="s">
        <v>82</v>
      </c>
      <c r="K490" s="1" t="s">
        <v>1482</v>
      </c>
      <c r="L490" s="1" t="s">
        <v>21</v>
      </c>
      <c r="M490" s="1" t="s">
        <v>51</v>
      </c>
      <c r="N490" s="1" t="s">
        <v>1483</v>
      </c>
      <c r="O490" s="3">
        <v>62.98</v>
      </c>
      <c r="P490" s="1">
        <v>3</v>
      </c>
      <c r="Q490" s="1">
        <v>0.4</v>
      </c>
      <c r="R490" s="2">
        <v>-14.7</v>
      </c>
      <c r="S490" s="1" t="s">
        <v>86</v>
      </c>
      <c r="T490" s="1" t="s">
        <v>87</v>
      </c>
      <c r="U490" s="2">
        <v>77.680000000000007</v>
      </c>
      <c r="V490" s="2">
        <v>34.988888982159096</v>
      </c>
      <c r="W490" s="11">
        <f>(sales[[#This Row],[Profit]]/sales[[#This Row],[Sales]])*100</f>
        <v>-23.340743093045411</v>
      </c>
      <c r="X490" s="1">
        <f>YEAR(sales[[#This Row],[order_date]])</f>
        <v>2015</v>
      </c>
    </row>
    <row r="491" spans="1:24" hidden="1" x14ac:dyDescent="0.25">
      <c r="A491" s="1" t="s">
        <v>1484</v>
      </c>
      <c r="B491" s="15" t="s">
        <v>135</v>
      </c>
      <c r="C491" s="13" t="s">
        <v>1485</v>
      </c>
      <c r="D491" s="1" t="s">
        <v>90</v>
      </c>
      <c r="E491" s="1" t="s">
        <v>158</v>
      </c>
      <c r="F491" s="1" t="s">
        <v>80</v>
      </c>
      <c r="G491" s="1" t="s">
        <v>137</v>
      </c>
      <c r="H491" s="1" t="s">
        <v>26</v>
      </c>
      <c r="I491" s="1">
        <v>94122</v>
      </c>
      <c r="J491" s="1" t="s">
        <v>112</v>
      </c>
      <c r="K491" s="1" t="s">
        <v>1486</v>
      </c>
      <c r="L491" s="1" t="s">
        <v>20</v>
      </c>
      <c r="M491" s="1" t="s">
        <v>47</v>
      </c>
      <c r="N491" s="1" t="s">
        <v>1487</v>
      </c>
      <c r="O491" s="3">
        <v>80.98</v>
      </c>
      <c r="P491" s="1">
        <v>1</v>
      </c>
      <c r="Q491" s="1">
        <v>0</v>
      </c>
      <c r="R491" s="2">
        <v>3.24</v>
      </c>
      <c r="S491" s="1" t="s">
        <v>115</v>
      </c>
      <c r="T491" s="1" t="s">
        <v>87</v>
      </c>
      <c r="U491" s="2">
        <v>77.740004999999996</v>
      </c>
      <c r="V491" s="2">
        <v>80.980003356933594</v>
      </c>
      <c r="W491" s="11">
        <f>(sales[[#This Row],[Profit]]/sales[[#This Row],[Sales]])*100</f>
        <v>4.000987898246481</v>
      </c>
      <c r="X491" s="1" t="e">
        <f>YEAR(sales[[#This Row],[order_date]])</f>
        <v>#VALUE!</v>
      </c>
    </row>
    <row r="492" spans="1:24" hidden="1" x14ac:dyDescent="0.25">
      <c r="A492" s="1" t="s">
        <v>1488</v>
      </c>
      <c r="B492" s="15" t="s">
        <v>1489</v>
      </c>
      <c r="C492" s="13" t="s">
        <v>486</v>
      </c>
      <c r="D492" s="1" t="s">
        <v>90</v>
      </c>
      <c r="E492" s="1" t="s">
        <v>79</v>
      </c>
      <c r="F492" s="1" t="s">
        <v>80</v>
      </c>
      <c r="G492" s="1" t="s">
        <v>1490</v>
      </c>
      <c r="H492" s="1" t="s">
        <v>42</v>
      </c>
      <c r="I492" s="1">
        <v>38134</v>
      </c>
      <c r="J492" s="1" t="s">
        <v>92</v>
      </c>
      <c r="K492" s="1" t="s">
        <v>1491</v>
      </c>
      <c r="L492" s="1" t="s">
        <v>20</v>
      </c>
      <c r="M492" s="1" t="s">
        <v>263</v>
      </c>
      <c r="N492" s="1" t="s">
        <v>1492</v>
      </c>
      <c r="O492" s="3">
        <v>88.96</v>
      </c>
      <c r="P492" s="1">
        <v>8</v>
      </c>
      <c r="Q492" s="1">
        <v>0.2</v>
      </c>
      <c r="R492" s="2">
        <v>10.01</v>
      </c>
      <c r="S492" s="1" t="s">
        <v>96</v>
      </c>
      <c r="T492" s="1" t="s">
        <v>87</v>
      </c>
      <c r="U492" s="2">
        <v>78.95</v>
      </c>
      <c r="V492" s="2">
        <v>13.899999908730299</v>
      </c>
      <c r="W492" s="11">
        <f>(sales[[#This Row],[Profit]]/sales[[#This Row],[Sales]])*100</f>
        <v>11.252248201438849</v>
      </c>
      <c r="X492" s="1" t="e">
        <f>YEAR(sales[[#This Row],[order_date]])</f>
        <v>#VALUE!</v>
      </c>
    </row>
    <row r="493" spans="1:24" hidden="1" x14ac:dyDescent="0.25">
      <c r="A493" s="1" t="s">
        <v>1493</v>
      </c>
      <c r="B493" s="15">
        <v>43041</v>
      </c>
      <c r="C493" s="13" t="s">
        <v>1494</v>
      </c>
      <c r="D493" s="1" t="s">
        <v>100</v>
      </c>
      <c r="E493" s="1" t="s">
        <v>158</v>
      </c>
      <c r="F493" s="1" t="s">
        <v>80</v>
      </c>
      <c r="G493" s="1" t="s">
        <v>176</v>
      </c>
      <c r="H493" s="1" t="s">
        <v>45</v>
      </c>
      <c r="I493" s="1">
        <v>98105</v>
      </c>
      <c r="J493" s="1" t="s">
        <v>112</v>
      </c>
      <c r="K493" s="1" t="s">
        <v>1495</v>
      </c>
      <c r="L493" s="1" t="s">
        <v>21</v>
      </c>
      <c r="M493" s="1" t="s">
        <v>51</v>
      </c>
      <c r="N493" s="1" t="s">
        <v>1496</v>
      </c>
      <c r="O493" s="3">
        <v>88.78</v>
      </c>
      <c r="P493" s="1">
        <v>3</v>
      </c>
      <c r="Q493" s="1">
        <v>0.2</v>
      </c>
      <c r="R493" s="2">
        <v>7.77</v>
      </c>
      <c r="S493" s="1" t="s">
        <v>115</v>
      </c>
      <c r="T493" s="1" t="s">
        <v>87</v>
      </c>
      <c r="U493" s="2">
        <v>81.010000000000005</v>
      </c>
      <c r="V493" s="2">
        <v>36.991666295845</v>
      </c>
      <c r="W493" s="11">
        <f>(sales[[#This Row],[Profit]]/sales[[#This Row],[Sales]])*100</f>
        <v>8.7519711646767284</v>
      </c>
      <c r="X493" s="1">
        <f>YEAR(sales[[#This Row],[order_date]])</f>
        <v>2017</v>
      </c>
    </row>
    <row r="494" spans="1:24" x14ac:dyDescent="0.25">
      <c r="A494" s="1" t="s">
        <v>224</v>
      </c>
      <c r="B494" s="15">
        <v>42686</v>
      </c>
      <c r="C494" s="13">
        <v>42686</v>
      </c>
      <c r="D494" s="1" t="s">
        <v>181</v>
      </c>
      <c r="E494" s="1" t="s">
        <v>79</v>
      </c>
      <c r="F494" s="1" t="s">
        <v>80</v>
      </c>
      <c r="G494" s="1" t="s">
        <v>225</v>
      </c>
      <c r="H494" s="1" t="s">
        <v>26</v>
      </c>
      <c r="I494" s="1">
        <v>92804</v>
      </c>
      <c r="J494" s="1" t="s">
        <v>112</v>
      </c>
      <c r="K494" s="1" t="s">
        <v>1497</v>
      </c>
      <c r="L494" s="1" t="s">
        <v>20</v>
      </c>
      <c r="M494" s="1" t="s">
        <v>94</v>
      </c>
      <c r="N494" s="1" t="s">
        <v>1498</v>
      </c>
      <c r="O494" s="3">
        <v>122.69</v>
      </c>
      <c r="P494" s="1">
        <v>9</v>
      </c>
      <c r="Q494" s="1">
        <v>0.2</v>
      </c>
      <c r="R494" s="2">
        <v>39.869999999999997</v>
      </c>
      <c r="S494" s="1" t="s">
        <v>115</v>
      </c>
      <c r="T494" s="1" t="s">
        <v>87</v>
      </c>
      <c r="U494" s="2">
        <v>82.820009999999996</v>
      </c>
      <c r="V494" s="2">
        <v>17.0402781803419</v>
      </c>
      <c r="W494" s="11">
        <f>(sales[[#This Row],[Profit]]/sales[[#This Row],[Sales]])*100</f>
        <v>32.496535985002851</v>
      </c>
      <c r="X494" s="1">
        <f>YEAR(sales[[#This Row],[order_date]])</f>
        <v>2016</v>
      </c>
    </row>
    <row r="495" spans="1:24" hidden="1" x14ac:dyDescent="0.25">
      <c r="A495" s="1" t="s">
        <v>1499</v>
      </c>
      <c r="B495" s="15" t="s">
        <v>1500</v>
      </c>
      <c r="C495" s="13" t="s">
        <v>1501</v>
      </c>
      <c r="D495" s="1" t="s">
        <v>90</v>
      </c>
      <c r="E495" s="1" t="s">
        <v>79</v>
      </c>
      <c r="F495" s="1" t="s">
        <v>80</v>
      </c>
      <c r="G495" s="1" t="s">
        <v>333</v>
      </c>
      <c r="H495" s="1" t="s">
        <v>26</v>
      </c>
      <c r="I495" s="1">
        <v>95123</v>
      </c>
      <c r="J495" s="1" t="s">
        <v>112</v>
      </c>
      <c r="K495" s="1" t="s">
        <v>1502</v>
      </c>
      <c r="L495" s="1" t="s">
        <v>20</v>
      </c>
      <c r="M495" s="1" t="s">
        <v>94</v>
      </c>
      <c r="N495" s="1" t="s">
        <v>1503</v>
      </c>
      <c r="O495" s="3">
        <v>133.12</v>
      </c>
      <c r="P495" s="1">
        <v>5</v>
      </c>
      <c r="Q495" s="1">
        <v>0.2</v>
      </c>
      <c r="R495" s="2">
        <v>49.92</v>
      </c>
      <c r="S495" s="1" t="s">
        <v>115</v>
      </c>
      <c r="T495" s="1" t="s">
        <v>87</v>
      </c>
      <c r="U495" s="2">
        <v>83.2</v>
      </c>
      <c r="V495" s="2">
        <v>33.279998903274503</v>
      </c>
      <c r="W495" s="11">
        <f>(sales[[#This Row],[Profit]]/sales[[#This Row],[Sales]])*100</f>
        <v>37.5</v>
      </c>
      <c r="X495" s="1" t="e">
        <f>YEAR(sales[[#This Row],[order_date]])</f>
        <v>#VALUE!</v>
      </c>
    </row>
    <row r="496" spans="1:24" hidden="1" x14ac:dyDescent="0.25">
      <c r="A496" s="1" t="s">
        <v>1504</v>
      </c>
      <c r="B496" s="15" t="s">
        <v>1505</v>
      </c>
      <c r="C496" s="13" t="s">
        <v>230</v>
      </c>
      <c r="D496" s="1" t="s">
        <v>100</v>
      </c>
      <c r="E496" s="1" t="s">
        <v>79</v>
      </c>
      <c r="F496" s="1" t="s">
        <v>80</v>
      </c>
      <c r="G496" s="1" t="s">
        <v>101</v>
      </c>
      <c r="H496" s="1" t="s">
        <v>29</v>
      </c>
      <c r="I496" s="1">
        <v>31907</v>
      </c>
      <c r="J496" s="1" t="s">
        <v>92</v>
      </c>
      <c r="K496" s="1" t="s">
        <v>1334</v>
      </c>
      <c r="L496" s="1" t="s">
        <v>20</v>
      </c>
      <c r="M496" s="1" t="s">
        <v>94</v>
      </c>
      <c r="N496" s="1" t="s">
        <v>1335</v>
      </c>
      <c r="O496" s="3">
        <v>157.9</v>
      </c>
      <c r="P496" s="1">
        <v>5</v>
      </c>
      <c r="Q496" s="1">
        <v>0</v>
      </c>
      <c r="R496" s="2">
        <v>74.209999999999994</v>
      </c>
      <c r="S496" s="1" t="s">
        <v>96</v>
      </c>
      <c r="T496" s="1" t="s">
        <v>87</v>
      </c>
      <c r="U496" s="2">
        <v>83.689994999999996</v>
      </c>
      <c r="V496" s="2">
        <v>31.579998779296801</v>
      </c>
      <c r="W496" s="11">
        <f>(sales[[#This Row],[Profit]]/sales[[#This Row],[Sales]])*100</f>
        <v>46.998100063331215</v>
      </c>
      <c r="X496" s="1" t="e">
        <f>YEAR(sales[[#This Row],[order_date]])</f>
        <v>#VALUE!</v>
      </c>
    </row>
    <row r="497" spans="1:24" hidden="1" x14ac:dyDescent="0.25">
      <c r="A497" s="1" t="s">
        <v>179</v>
      </c>
      <c r="B497" s="15" t="s">
        <v>180</v>
      </c>
      <c r="C497" s="13" t="s">
        <v>180</v>
      </c>
      <c r="D497" s="1" t="s">
        <v>181</v>
      </c>
      <c r="E497" s="1" t="s">
        <v>79</v>
      </c>
      <c r="F497" s="1" t="s">
        <v>80</v>
      </c>
      <c r="G497" s="1" t="s">
        <v>176</v>
      </c>
      <c r="H497" s="1" t="s">
        <v>45</v>
      </c>
      <c r="I497" s="1">
        <v>98103</v>
      </c>
      <c r="J497" s="1" t="s">
        <v>112</v>
      </c>
      <c r="K497" s="1" t="s">
        <v>986</v>
      </c>
      <c r="L497" s="1" t="s">
        <v>21</v>
      </c>
      <c r="M497" s="1" t="s">
        <v>507</v>
      </c>
      <c r="N497" s="1" t="s">
        <v>987</v>
      </c>
      <c r="O497" s="3">
        <v>144.96</v>
      </c>
      <c r="P497" s="1">
        <v>4</v>
      </c>
      <c r="Q497" s="1">
        <v>0</v>
      </c>
      <c r="R497" s="2">
        <v>60.88</v>
      </c>
      <c r="S497" s="1" t="s">
        <v>115</v>
      </c>
      <c r="T497" s="1" t="s">
        <v>87</v>
      </c>
      <c r="U497" s="2">
        <v>84.08</v>
      </c>
      <c r="V497" s="2">
        <v>36.240001678466797</v>
      </c>
      <c r="W497" s="11">
        <f>(sales[[#This Row],[Profit]]/sales[[#This Row],[Sales]])*100</f>
        <v>41.997792494481232</v>
      </c>
      <c r="X497" s="1" t="e">
        <f>YEAR(sales[[#This Row],[order_date]])</f>
        <v>#VALUE!</v>
      </c>
    </row>
    <row r="498" spans="1:24" hidden="1" x14ac:dyDescent="0.25">
      <c r="A498" s="1" t="s">
        <v>822</v>
      </c>
      <c r="B498" s="15" t="s">
        <v>302</v>
      </c>
      <c r="C498" s="13" t="s">
        <v>823</v>
      </c>
      <c r="D498" s="1" t="s">
        <v>90</v>
      </c>
      <c r="E498" s="1" t="s">
        <v>79</v>
      </c>
      <c r="F498" s="1" t="s">
        <v>80</v>
      </c>
      <c r="G498" s="1" t="s">
        <v>119</v>
      </c>
      <c r="H498" s="1" t="s">
        <v>25</v>
      </c>
      <c r="I498" s="1">
        <v>85023</v>
      </c>
      <c r="J498" s="1" t="s">
        <v>112</v>
      </c>
      <c r="K498" s="1" t="s">
        <v>1506</v>
      </c>
      <c r="L498" s="1" t="s">
        <v>21</v>
      </c>
      <c r="M498" s="1" t="s">
        <v>507</v>
      </c>
      <c r="N498" s="1" t="s">
        <v>1507</v>
      </c>
      <c r="O498" s="3">
        <v>89.58</v>
      </c>
      <c r="P498" s="1">
        <v>2</v>
      </c>
      <c r="Q498" s="1">
        <v>0.2</v>
      </c>
      <c r="R498" s="2">
        <v>4.4800000000000004</v>
      </c>
      <c r="S498" s="1" t="s">
        <v>115</v>
      </c>
      <c r="T498" s="1" t="s">
        <v>87</v>
      </c>
      <c r="U498" s="2">
        <v>85.1</v>
      </c>
      <c r="V498" s="2">
        <v>55.987501352978803</v>
      </c>
      <c r="W498" s="11">
        <f>(sales[[#This Row],[Profit]]/sales[[#This Row],[Sales]])*100</f>
        <v>5.0011163206072791</v>
      </c>
      <c r="X498" s="1" t="e">
        <f>YEAR(sales[[#This Row],[order_date]])</f>
        <v>#VALUE!</v>
      </c>
    </row>
    <row r="499" spans="1:24" x14ac:dyDescent="0.25">
      <c r="A499" s="1" t="s">
        <v>814</v>
      </c>
      <c r="B499" s="15">
        <v>42036</v>
      </c>
      <c r="C499" s="13">
        <v>42248</v>
      </c>
      <c r="D499" s="1" t="s">
        <v>90</v>
      </c>
      <c r="E499" s="1" t="s">
        <v>158</v>
      </c>
      <c r="F499" s="1" t="s">
        <v>80</v>
      </c>
      <c r="G499" s="1" t="s">
        <v>815</v>
      </c>
      <c r="H499" s="1" t="s">
        <v>38</v>
      </c>
      <c r="I499" s="1">
        <v>44256</v>
      </c>
      <c r="J499" s="1" t="s">
        <v>82</v>
      </c>
      <c r="K499" s="1" t="s">
        <v>1506</v>
      </c>
      <c r="L499" s="1" t="s">
        <v>21</v>
      </c>
      <c r="M499" s="1" t="s">
        <v>507</v>
      </c>
      <c r="N499" s="1" t="s">
        <v>1507</v>
      </c>
      <c r="O499" s="3">
        <v>89.58</v>
      </c>
      <c r="P499" s="1">
        <v>2</v>
      </c>
      <c r="Q499" s="1">
        <v>0.2</v>
      </c>
      <c r="R499" s="2">
        <v>4.4800000000000004</v>
      </c>
      <c r="S499" s="1" t="s">
        <v>86</v>
      </c>
      <c r="T499" s="1" t="s">
        <v>87</v>
      </c>
      <c r="U499" s="2">
        <v>85.1</v>
      </c>
      <c r="V499" s="2">
        <v>55.987501352978803</v>
      </c>
      <c r="W499" s="11">
        <f>(sales[[#This Row],[Profit]]/sales[[#This Row],[Sales]])*100</f>
        <v>5.0011163206072791</v>
      </c>
      <c r="X499" s="1">
        <f>YEAR(sales[[#This Row],[order_date]])</f>
        <v>2015</v>
      </c>
    </row>
    <row r="500" spans="1:24" hidden="1" x14ac:dyDescent="0.25">
      <c r="A500" s="1" t="s">
        <v>330</v>
      </c>
      <c r="B500" s="15" t="s">
        <v>331</v>
      </c>
      <c r="C500" s="13" t="s">
        <v>332</v>
      </c>
      <c r="D500" s="1" t="s">
        <v>78</v>
      </c>
      <c r="E500" s="1" t="s">
        <v>79</v>
      </c>
      <c r="F500" s="1" t="s">
        <v>80</v>
      </c>
      <c r="G500" s="1" t="s">
        <v>333</v>
      </c>
      <c r="H500" s="1" t="s">
        <v>26</v>
      </c>
      <c r="I500" s="1">
        <v>95123</v>
      </c>
      <c r="J500" s="1" t="s">
        <v>112</v>
      </c>
      <c r="K500" s="1" t="s">
        <v>1508</v>
      </c>
      <c r="L500" s="1" t="s">
        <v>20</v>
      </c>
      <c r="M500" s="1" t="s">
        <v>139</v>
      </c>
      <c r="N500" s="1" t="s">
        <v>1509</v>
      </c>
      <c r="O500" s="3">
        <v>154.9</v>
      </c>
      <c r="P500" s="1">
        <v>5</v>
      </c>
      <c r="Q500" s="1">
        <v>0</v>
      </c>
      <c r="R500" s="2">
        <v>69.709999999999994</v>
      </c>
      <c r="S500" s="1" t="s">
        <v>115</v>
      </c>
      <c r="T500" s="1" t="s">
        <v>87</v>
      </c>
      <c r="U500" s="2">
        <v>85.189994999999996</v>
      </c>
      <c r="V500" s="2">
        <v>30.9799987792968</v>
      </c>
      <c r="W500" s="11">
        <f>(sales[[#This Row],[Profit]]/sales[[#This Row],[Sales]])*100</f>
        <v>45.003227888960609</v>
      </c>
      <c r="X500" s="1" t="e">
        <f>YEAR(sales[[#This Row],[order_date]])</f>
        <v>#VALUE!</v>
      </c>
    </row>
    <row r="501" spans="1:24" hidden="1" x14ac:dyDescent="0.25">
      <c r="A501" s="1" t="s">
        <v>1510</v>
      </c>
      <c r="B501" s="15" t="s">
        <v>1511</v>
      </c>
      <c r="C501" s="13">
        <v>41645</v>
      </c>
      <c r="D501" s="1" t="s">
        <v>90</v>
      </c>
      <c r="E501" s="1" t="s">
        <v>79</v>
      </c>
      <c r="F501" s="1" t="s">
        <v>80</v>
      </c>
      <c r="G501" s="1" t="s">
        <v>176</v>
      </c>
      <c r="H501" s="1" t="s">
        <v>45</v>
      </c>
      <c r="I501" s="1">
        <v>98105</v>
      </c>
      <c r="J501" s="1" t="s">
        <v>112</v>
      </c>
      <c r="K501" s="1" t="s">
        <v>1512</v>
      </c>
      <c r="L501" s="1" t="s">
        <v>20</v>
      </c>
      <c r="M501" s="1" t="s">
        <v>94</v>
      </c>
      <c r="N501" s="1" t="s">
        <v>1513</v>
      </c>
      <c r="O501" s="3">
        <v>136.96</v>
      </c>
      <c r="P501" s="1">
        <v>4</v>
      </c>
      <c r="Q501" s="1">
        <v>0.2</v>
      </c>
      <c r="R501" s="2">
        <v>51.36</v>
      </c>
      <c r="S501" s="1" t="s">
        <v>115</v>
      </c>
      <c r="T501" s="1" t="s">
        <v>87</v>
      </c>
      <c r="U501" s="2">
        <v>85.600005999999993</v>
      </c>
      <c r="V501" s="2">
        <v>42.800002257525897</v>
      </c>
      <c r="W501" s="11">
        <f>(sales[[#This Row],[Profit]]/sales[[#This Row],[Sales]])*100</f>
        <v>37.5</v>
      </c>
      <c r="X501" s="1" t="e">
        <f>YEAR(sales[[#This Row],[order_date]])</f>
        <v>#VALUE!</v>
      </c>
    </row>
    <row r="502" spans="1:24" hidden="1" x14ac:dyDescent="0.25">
      <c r="A502" s="1" t="s">
        <v>174</v>
      </c>
      <c r="B502" s="15" t="s">
        <v>175</v>
      </c>
      <c r="C502" s="13">
        <v>42804</v>
      </c>
      <c r="D502" s="1" t="s">
        <v>78</v>
      </c>
      <c r="E502" s="1" t="s">
        <v>158</v>
      </c>
      <c r="F502" s="1" t="s">
        <v>80</v>
      </c>
      <c r="G502" s="1" t="s">
        <v>176</v>
      </c>
      <c r="H502" s="1" t="s">
        <v>45</v>
      </c>
      <c r="I502" s="1">
        <v>98103</v>
      </c>
      <c r="J502" s="1" t="s">
        <v>112</v>
      </c>
      <c r="K502" s="1" t="s">
        <v>1376</v>
      </c>
      <c r="L502" s="1" t="s">
        <v>20</v>
      </c>
      <c r="M502" s="1" t="s">
        <v>139</v>
      </c>
      <c r="N502" s="1" t="s">
        <v>1377</v>
      </c>
      <c r="O502" s="3">
        <v>167.94</v>
      </c>
      <c r="P502" s="1">
        <v>3</v>
      </c>
      <c r="Q502" s="1">
        <v>0</v>
      </c>
      <c r="R502" s="2">
        <v>82.29</v>
      </c>
      <c r="S502" s="1" t="s">
        <v>115</v>
      </c>
      <c r="T502" s="1" t="s">
        <v>87</v>
      </c>
      <c r="U502" s="2">
        <v>85.65</v>
      </c>
      <c r="V502" s="2">
        <v>55.980000813802</v>
      </c>
      <c r="W502" s="11">
        <f>(sales[[#This Row],[Profit]]/sales[[#This Row],[Sales]])*100</f>
        <v>48.999642729546274</v>
      </c>
      <c r="X502" s="1" t="e">
        <f>YEAR(sales[[#This Row],[order_date]])</f>
        <v>#VALUE!</v>
      </c>
    </row>
    <row r="503" spans="1:24" hidden="1" x14ac:dyDescent="0.25">
      <c r="A503" s="1" t="s">
        <v>1514</v>
      </c>
      <c r="B503" s="15">
        <v>42167</v>
      </c>
      <c r="C503" s="13" t="s">
        <v>943</v>
      </c>
      <c r="D503" s="1" t="s">
        <v>90</v>
      </c>
      <c r="E503" s="1" t="s">
        <v>79</v>
      </c>
      <c r="F503" s="1" t="s">
        <v>80</v>
      </c>
      <c r="G503" s="1" t="s">
        <v>346</v>
      </c>
      <c r="H503" s="1" t="s">
        <v>26</v>
      </c>
      <c r="I503" s="1">
        <v>92105</v>
      </c>
      <c r="J503" s="1" t="s">
        <v>112</v>
      </c>
      <c r="K503" s="1" t="s">
        <v>1515</v>
      </c>
      <c r="L503" s="1" t="s">
        <v>20</v>
      </c>
      <c r="M503" s="1" t="s">
        <v>84</v>
      </c>
      <c r="N503" s="1" t="s">
        <v>1516</v>
      </c>
      <c r="O503" s="3">
        <v>120.15</v>
      </c>
      <c r="P503" s="1">
        <v>9</v>
      </c>
      <c r="Q503" s="1">
        <v>0</v>
      </c>
      <c r="R503" s="2">
        <v>33.64</v>
      </c>
      <c r="S503" s="1" t="s">
        <v>115</v>
      </c>
      <c r="T503" s="1" t="s">
        <v>87</v>
      </c>
      <c r="U503" s="2">
        <v>86.51</v>
      </c>
      <c r="V503" s="2">
        <v>13.350000169542099</v>
      </c>
      <c r="W503" s="11">
        <f>(sales[[#This Row],[Profit]]/sales[[#This Row],[Sales]])*100</f>
        <v>27.99833541406575</v>
      </c>
      <c r="X503" s="1">
        <f>YEAR(sales[[#This Row],[order_date]])</f>
        <v>2015</v>
      </c>
    </row>
    <row r="504" spans="1:24" x14ac:dyDescent="0.25">
      <c r="A504" s="1" t="s">
        <v>749</v>
      </c>
      <c r="B504" s="15">
        <v>41891</v>
      </c>
      <c r="C504" s="13">
        <v>41982</v>
      </c>
      <c r="D504" s="1" t="s">
        <v>100</v>
      </c>
      <c r="E504" s="1" t="s">
        <v>158</v>
      </c>
      <c r="F504" s="1" t="s">
        <v>80</v>
      </c>
      <c r="G504" s="1" t="s">
        <v>261</v>
      </c>
      <c r="H504" s="1" t="s">
        <v>33</v>
      </c>
      <c r="I504" s="1">
        <v>1852</v>
      </c>
      <c r="J504" s="1" t="s">
        <v>82</v>
      </c>
      <c r="K504" s="1" t="s">
        <v>1517</v>
      </c>
      <c r="L504" s="1" t="s">
        <v>20</v>
      </c>
      <c r="M504" s="1" t="s">
        <v>139</v>
      </c>
      <c r="N504" s="1" t="s">
        <v>1518</v>
      </c>
      <c r="O504" s="3">
        <v>166.44</v>
      </c>
      <c r="P504" s="1">
        <v>3</v>
      </c>
      <c r="Q504" s="1">
        <v>0</v>
      </c>
      <c r="R504" s="2">
        <v>79.89</v>
      </c>
      <c r="S504" s="1" t="s">
        <v>86</v>
      </c>
      <c r="T504" s="1" t="s">
        <v>87</v>
      </c>
      <c r="U504" s="2">
        <v>86.55</v>
      </c>
      <c r="V504" s="2">
        <v>55.480000813802</v>
      </c>
      <c r="W504" s="11">
        <f>(sales[[#This Row],[Profit]]/sales[[#This Row],[Sales]])*100</f>
        <v>47.999279019466471</v>
      </c>
      <c r="X504" s="1">
        <f>YEAR(sales[[#This Row],[order_date]])</f>
        <v>2014</v>
      </c>
    </row>
    <row r="505" spans="1:24" x14ac:dyDescent="0.25">
      <c r="A505" s="1" t="s">
        <v>1519</v>
      </c>
      <c r="B505" s="15">
        <v>42432</v>
      </c>
      <c r="C505" s="13">
        <v>42585</v>
      </c>
      <c r="D505" s="1" t="s">
        <v>90</v>
      </c>
      <c r="E505" s="1" t="s">
        <v>79</v>
      </c>
      <c r="F505" s="1" t="s">
        <v>80</v>
      </c>
      <c r="G505" s="1" t="s">
        <v>840</v>
      </c>
      <c r="H505" s="1" t="s">
        <v>28</v>
      </c>
      <c r="I505" s="1">
        <v>19711</v>
      </c>
      <c r="J505" s="1" t="s">
        <v>82</v>
      </c>
      <c r="K505" s="1" t="s">
        <v>1132</v>
      </c>
      <c r="L505" s="1" t="s">
        <v>20</v>
      </c>
      <c r="M505" s="1" t="s">
        <v>139</v>
      </c>
      <c r="N505" s="1" t="s">
        <v>1133</v>
      </c>
      <c r="O505" s="3">
        <v>166.44</v>
      </c>
      <c r="P505" s="1">
        <v>3</v>
      </c>
      <c r="Q505" s="1">
        <v>0</v>
      </c>
      <c r="R505" s="2">
        <v>79.89</v>
      </c>
      <c r="S505" s="1" t="s">
        <v>86</v>
      </c>
      <c r="T505" s="1" t="s">
        <v>87</v>
      </c>
      <c r="U505" s="2">
        <v>86.55</v>
      </c>
      <c r="V505" s="2">
        <v>55.480000813802</v>
      </c>
      <c r="W505" s="11">
        <f>(sales[[#This Row],[Profit]]/sales[[#This Row],[Sales]])*100</f>
        <v>47.999279019466471</v>
      </c>
      <c r="X505" s="1">
        <f>YEAR(sales[[#This Row],[order_date]])</f>
        <v>2016</v>
      </c>
    </row>
    <row r="506" spans="1:24" hidden="1" x14ac:dyDescent="0.25">
      <c r="A506" s="1" t="s">
        <v>387</v>
      </c>
      <c r="B506" s="15" t="s">
        <v>316</v>
      </c>
      <c r="C506" s="13" t="s">
        <v>388</v>
      </c>
      <c r="D506" s="1" t="s">
        <v>78</v>
      </c>
      <c r="E506" s="1" t="s">
        <v>158</v>
      </c>
      <c r="F506" s="1" t="s">
        <v>80</v>
      </c>
      <c r="G506" s="1" t="s">
        <v>389</v>
      </c>
      <c r="H506" s="1" t="s">
        <v>40</v>
      </c>
      <c r="I506" s="1">
        <v>97477</v>
      </c>
      <c r="J506" s="1" t="s">
        <v>112</v>
      </c>
      <c r="K506" s="1" t="s">
        <v>1520</v>
      </c>
      <c r="L506" s="1" t="s">
        <v>21</v>
      </c>
      <c r="M506" s="1" t="s">
        <v>507</v>
      </c>
      <c r="N506" s="1" t="s">
        <v>1521</v>
      </c>
      <c r="O506" s="3">
        <v>91.18</v>
      </c>
      <c r="P506" s="1">
        <v>3</v>
      </c>
      <c r="Q506" s="1">
        <v>0.2</v>
      </c>
      <c r="R506" s="2">
        <v>4.5599999999999996</v>
      </c>
      <c r="S506" s="1" t="s">
        <v>115</v>
      </c>
      <c r="T506" s="1" t="s">
        <v>87</v>
      </c>
      <c r="U506" s="2">
        <v>86.62</v>
      </c>
      <c r="V506" s="2">
        <v>37.991666935353201</v>
      </c>
      <c r="W506" s="11">
        <f>(sales[[#This Row],[Profit]]/sales[[#This Row],[Sales]])*100</f>
        <v>5.0010967317394153</v>
      </c>
      <c r="X506" s="1" t="e">
        <f>YEAR(sales[[#This Row],[order_date]])</f>
        <v>#VALUE!</v>
      </c>
    </row>
    <row r="507" spans="1:24" hidden="1" x14ac:dyDescent="0.25">
      <c r="A507" s="1" t="s">
        <v>1106</v>
      </c>
      <c r="B507" s="15" t="s">
        <v>1107</v>
      </c>
      <c r="C507" s="13" t="s">
        <v>930</v>
      </c>
      <c r="D507" s="1" t="s">
        <v>78</v>
      </c>
      <c r="E507" s="1" t="s">
        <v>158</v>
      </c>
      <c r="F507" s="1" t="s">
        <v>80</v>
      </c>
      <c r="G507" s="1" t="s">
        <v>186</v>
      </c>
      <c r="H507" s="1" t="s">
        <v>187</v>
      </c>
      <c r="I507" s="1">
        <v>53209</v>
      </c>
      <c r="J507" s="1" t="s">
        <v>102</v>
      </c>
      <c r="K507" s="1" t="s">
        <v>1522</v>
      </c>
      <c r="L507" s="1" t="s">
        <v>21</v>
      </c>
      <c r="M507" s="1" t="s">
        <v>507</v>
      </c>
      <c r="N507" s="1" t="s">
        <v>1523</v>
      </c>
      <c r="O507" s="3">
        <v>143.72999999999999</v>
      </c>
      <c r="P507" s="1">
        <v>9</v>
      </c>
      <c r="Q507" s="1">
        <v>0</v>
      </c>
      <c r="R507" s="2">
        <v>56.05</v>
      </c>
      <c r="S507" s="1" t="s">
        <v>106</v>
      </c>
      <c r="T507" s="1" t="s">
        <v>87</v>
      </c>
      <c r="U507" s="2">
        <v>87.679990000000004</v>
      </c>
      <c r="V507" s="2">
        <v>15.9699995252821</v>
      </c>
      <c r="W507" s="11">
        <f>(sales[[#This Row],[Profit]]/sales[[#This Row],[Sales]])*100</f>
        <v>38.996729979823279</v>
      </c>
      <c r="X507" s="1" t="e">
        <f>YEAR(sales[[#This Row],[order_date]])</f>
        <v>#VALUE!</v>
      </c>
    </row>
    <row r="508" spans="1:24" hidden="1" x14ac:dyDescent="0.25">
      <c r="A508" s="1" t="s">
        <v>1524</v>
      </c>
      <c r="B508" s="15" t="s">
        <v>1525</v>
      </c>
      <c r="C508" s="13" t="s">
        <v>1526</v>
      </c>
      <c r="D508" s="1" t="s">
        <v>90</v>
      </c>
      <c r="E508" s="1" t="s">
        <v>79</v>
      </c>
      <c r="F508" s="1" t="s">
        <v>80</v>
      </c>
      <c r="G508" s="1" t="s">
        <v>718</v>
      </c>
      <c r="H508" s="1" t="s">
        <v>26</v>
      </c>
      <c r="I508" s="1">
        <v>94601</v>
      </c>
      <c r="J508" s="1" t="s">
        <v>112</v>
      </c>
      <c r="K508" s="1" t="s">
        <v>1527</v>
      </c>
      <c r="L508" s="1" t="s">
        <v>21</v>
      </c>
      <c r="M508" s="1" t="s">
        <v>51</v>
      </c>
      <c r="N508" s="1" t="s">
        <v>1528</v>
      </c>
      <c r="O508" s="3">
        <v>72.739999999999995</v>
      </c>
      <c r="P508" s="1">
        <v>7</v>
      </c>
      <c r="Q508" s="1">
        <v>0.2</v>
      </c>
      <c r="R508" s="2">
        <v>-15.46</v>
      </c>
      <c r="S508" s="1" t="s">
        <v>115</v>
      </c>
      <c r="T508" s="1" t="s">
        <v>87</v>
      </c>
      <c r="U508" s="2">
        <v>88.2</v>
      </c>
      <c r="V508" s="2">
        <v>12.9892853812048</v>
      </c>
      <c r="W508" s="11">
        <f>(sales[[#This Row],[Profit]]/sales[[#This Row],[Sales]])*100</f>
        <v>-21.253780588397035</v>
      </c>
      <c r="X508" s="1" t="e">
        <f>YEAR(sales[[#This Row],[order_date]])</f>
        <v>#VALUE!</v>
      </c>
    </row>
    <row r="509" spans="1:24" hidden="1" x14ac:dyDescent="0.25">
      <c r="A509" s="1" t="s">
        <v>1529</v>
      </c>
      <c r="B509" s="15">
        <v>42686</v>
      </c>
      <c r="C509" s="13" t="s">
        <v>1530</v>
      </c>
      <c r="D509" s="1" t="s">
        <v>100</v>
      </c>
      <c r="E509" s="1" t="s">
        <v>79</v>
      </c>
      <c r="F509" s="1" t="s">
        <v>80</v>
      </c>
      <c r="G509" s="1" t="s">
        <v>1531</v>
      </c>
      <c r="H509" s="1" t="s">
        <v>27</v>
      </c>
      <c r="I509" s="1">
        <v>80013</v>
      </c>
      <c r="J509" s="1" t="s">
        <v>112</v>
      </c>
      <c r="K509" s="1" t="s">
        <v>1532</v>
      </c>
      <c r="L509" s="1" t="s">
        <v>21</v>
      </c>
      <c r="M509" s="1" t="s">
        <v>507</v>
      </c>
      <c r="N509" s="1" t="s">
        <v>1533</v>
      </c>
      <c r="O509" s="3">
        <v>119.8</v>
      </c>
      <c r="P509" s="1">
        <v>5</v>
      </c>
      <c r="Q509" s="1">
        <v>0.2</v>
      </c>
      <c r="R509" s="2">
        <v>29.95</v>
      </c>
      <c r="S509" s="1" t="s">
        <v>115</v>
      </c>
      <c r="T509" s="1" t="s">
        <v>87</v>
      </c>
      <c r="U509" s="2">
        <v>89.850005999999993</v>
      </c>
      <c r="V509" s="2">
        <v>29.9500008745119</v>
      </c>
      <c r="W509" s="11">
        <f>(sales[[#This Row],[Profit]]/sales[[#This Row],[Sales]])*100</f>
        <v>25</v>
      </c>
      <c r="X509" s="1">
        <f>YEAR(sales[[#This Row],[order_date]])</f>
        <v>2016</v>
      </c>
    </row>
    <row r="510" spans="1:24" hidden="1" x14ac:dyDescent="0.25">
      <c r="A510" s="1" t="s">
        <v>1038</v>
      </c>
      <c r="B510" s="15" t="s">
        <v>969</v>
      </c>
      <c r="C510" s="13">
        <v>43101</v>
      </c>
      <c r="D510" s="1" t="s">
        <v>90</v>
      </c>
      <c r="E510" s="1" t="s">
        <v>79</v>
      </c>
      <c r="F510" s="1" t="s">
        <v>80</v>
      </c>
      <c r="G510" s="1" t="s">
        <v>1039</v>
      </c>
      <c r="H510" s="1" t="s">
        <v>43</v>
      </c>
      <c r="I510" s="1">
        <v>78664</v>
      </c>
      <c r="J510" s="1" t="s">
        <v>102</v>
      </c>
      <c r="K510" s="1" t="s">
        <v>1534</v>
      </c>
      <c r="L510" s="1" t="s">
        <v>19</v>
      </c>
      <c r="M510" s="1" t="s">
        <v>1535</v>
      </c>
      <c r="N510" s="1" t="s">
        <v>1536</v>
      </c>
      <c r="O510" s="3">
        <v>78.849999999999994</v>
      </c>
      <c r="P510" s="1">
        <v>2</v>
      </c>
      <c r="Q510" s="1">
        <v>0.32</v>
      </c>
      <c r="R510" s="2">
        <v>-11.6</v>
      </c>
      <c r="S510" s="1" t="s">
        <v>106</v>
      </c>
      <c r="T510" s="1" t="s">
        <v>87</v>
      </c>
      <c r="U510" s="2">
        <v>90.45</v>
      </c>
      <c r="V510" s="2">
        <v>57.9779394446617</v>
      </c>
      <c r="W510" s="11">
        <f>(sales[[#This Row],[Profit]]/sales[[#This Row],[Sales]])*100</f>
        <v>-14.711477488902979</v>
      </c>
      <c r="X510" s="1" t="e">
        <f>YEAR(sales[[#This Row],[order_date]])</f>
        <v>#VALUE!</v>
      </c>
    </row>
    <row r="511" spans="1:24" hidden="1" x14ac:dyDescent="0.25">
      <c r="A511" s="1" t="s">
        <v>537</v>
      </c>
      <c r="B511" s="15">
        <v>42349</v>
      </c>
      <c r="C511" s="13" t="s">
        <v>538</v>
      </c>
      <c r="D511" s="1" t="s">
        <v>90</v>
      </c>
      <c r="E511" s="1" t="s">
        <v>158</v>
      </c>
      <c r="F511" s="1" t="s">
        <v>80</v>
      </c>
      <c r="G511" s="1" t="s">
        <v>539</v>
      </c>
      <c r="H511" s="1" t="s">
        <v>540</v>
      </c>
      <c r="I511" s="1">
        <v>33317</v>
      </c>
      <c r="J511" s="1" t="s">
        <v>92</v>
      </c>
      <c r="K511" s="1" t="s">
        <v>1537</v>
      </c>
      <c r="L511" s="1" t="s">
        <v>21</v>
      </c>
      <c r="M511" s="1" t="s">
        <v>51</v>
      </c>
      <c r="N511" s="1" t="s">
        <v>1538</v>
      </c>
      <c r="O511" s="3">
        <v>100.79</v>
      </c>
      <c r="P511" s="1">
        <v>1</v>
      </c>
      <c r="Q511" s="1">
        <v>0.2</v>
      </c>
      <c r="R511" s="2">
        <v>10.08</v>
      </c>
      <c r="S511" s="1" t="s">
        <v>96</v>
      </c>
      <c r="T511" s="1" t="s">
        <v>87</v>
      </c>
      <c r="U511" s="2">
        <v>90.71</v>
      </c>
      <c r="V511" s="2">
        <v>125.987501613749</v>
      </c>
      <c r="W511" s="11">
        <f>(sales[[#This Row],[Profit]]/sales[[#This Row],[Sales]])*100</f>
        <v>10.000992161920825</v>
      </c>
      <c r="X511" s="1">
        <f>YEAR(sales[[#This Row],[order_date]])</f>
        <v>2015</v>
      </c>
    </row>
    <row r="512" spans="1:24" hidden="1" x14ac:dyDescent="0.25">
      <c r="A512" s="1" t="s">
        <v>1004</v>
      </c>
      <c r="B512" s="15" t="s">
        <v>1005</v>
      </c>
      <c r="C512" s="13" t="s">
        <v>1006</v>
      </c>
      <c r="D512" s="1" t="s">
        <v>90</v>
      </c>
      <c r="E512" s="1" t="s">
        <v>79</v>
      </c>
      <c r="F512" s="1" t="s">
        <v>80</v>
      </c>
      <c r="G512" s="1" t="s">
        <v>176</v>
      </c>
      <c r="H512" s="1" t="s">
        <v>45</v>
      </c>
      <c r="I512" s="1">
        <v>98103</v>
      </c>
      <c r="J512" s="1" t="s">
        <v>112</v>
      </c>
      <c r="K512" s="1" t="s">
        <v>1539</v>
      </c>
      <c r="L512" s="1" t="s">
        <v>20</v>
      </c>
      <c r="M512" s="1" t="s">
        <v>94</v>
      </c>
      <c r="N512" s="1" t="s">
        <v>1540</v>
      </c>
      <c r="O512" s="3">
        <v>137.24</v>
      </c>
      <c r="P512" s="1">
        <v>5</v>
      </c>
      <c r="Q512" s="1">
        <v>0.2</v>
      </c>
      <c r="R512" s="2">
        <v>46.32</v>
      </c>
      <c r="S512" s="1" t="s">
        <v>115</v>
      </c>
      <c r="T512" s="1" t="s">
        <v>87</v>
      </c>
      <c r="U512" s="2">
        <v>90.920006000000001</v>
      </c>
      <c r="V512" s="2">
        <v>34.310001501105702</v>
      </c>
      <c r="W512" s="11">
        <f>(sales[[#This Row],[Profit]]/sales[[#This Row],[Sales]])*100</f>
        <v>33.751092975808803</v>
      </c>
      <c r="X512" s="1" t="e">
        <f>YEAR(sales[[#This Row],[order_date]])</f>
        <v>#VALUE!</v>
      </c>
    </row>
    <row r="513" spans="1:24" hidden="1" x14ac:dyDescent="0.25">
      <c r="A513" s="1" t="s">
        <v>670</v>
      </c>
      <c r="B513" s="15" t="s">
        <v>671</v>
      </c>
      <c r="C513" s="13" t="s">
        <v>672</v>
      </c>
      <c r="D513" s="1" t="s">
        <v>100</v>
      </c>
      <c r="E513" s="1" t="s">
        <v>158</v>
      </c>
      <c r="F513" s="1" t="s">
        <v>80</v>
      </c>
      <c r="G513" s="1" t="s">
        <v>398</v>
      </c>
      <c r="H513" s="1" t="s">
        <v>26</v>
      </c>
      <c r="I513" s="1">
        <v>92054</v>
      </c>
      <c r="J513" s="1" t="s">
        <v>112</v>
      </c>
      <c r="K513" s="1" t="s">
        <v>1541</v>
      </c>
      <c r="L513" s="1" t="s">
        <v>19</v>
      </c>
      <c r="M513" s="1" t="s">
        <v>50</v>
      </c>
      <c r="N513" s="1" t="s">
        <v>1542</v>
      </c>
      <c r="O513" s="3">
        <v>97.18</v>
      </c>
      <c r="P513" s="1">
        <v>2</v>
      </c>
      <c r="Q513" s="1">
        <v>0.2</v>
      </c>
      <c r="R513" s="2">
        <v>6.07</v>
      </c>
      <c r="S513" s="1" t="s">
        <v>115</v>
      </c>
      <c r="T513" s="1" t="s">
        <v>87</v>
      </c>
      <c r="U513" s="2">
        <v>91.11</v>
      </c>
      <c r="V513" s="2">
        <v>60.737500416999602</v>
      </c>
      <c r="W513" s="11">
        <f>(sales[[#This Row],[Profit]]/sales[[#This Row],[Sales]])*100</f>
        <v>6.2461411813130274</v>
      </c>
      <c r="X513" s="1" t="e">
        <f>YEAR(sales[[#This Row],[order_date]])</f>
        <v>#VALUE!</v>
      </c>
    </row>
    <row r="514" spans="1:24" hidden="1" x14ac:dyDescent="0.25">
      <c r="A514" s="1" t="s">
        <v>1543</v>
      </c>
      <c r="B514" s="15" t="s">
        <v>1544</v>
      </c>
      <c r="C514" s="13" t="s">
        <v>1545</v>
      </c>
      <c r="D514" s="1" t="s">
        <v>78</v>
      </c>
      <c r="E514" s="1" t="s">
        <v>110</v>
      </c>
      <c r="F514" s="1" t="s">
        <v>80</v>
      </c>
      <c r="G514" s="1" t="s">
        <v>101</v>
      </c>
      <c r="H514" s="1" t="s">
        <v>29</v>
      </c>
      <c r="I514" s="1">
        <v>31907</v>
      </c>
      <c r="J514" s="1" t="s">
        <v>92</v>
      </c>
      <c r="K514" s="1" t="s">
        <v>1546</v>
      </c>
      <c r="L514" s="1" t="s">
        <v>19</v>
      </c>
      <c r="M514" s="1" t="s">
        <v>50</v>
      </c>
      <c r="N514" s="1" t="s">
        <v>1547</v>
      </c>
      <c r="O514" s="3">
        <v>121.78</v>
      </c>
      <c r="P514" s="1">
        <v>2</v>
      </c>
      <c r="Q514" s="1">
        <v>0</v>
      </c>
      <c r="R514" s="2">
        <v>30.45</v>
      </c>
      <c r="S514" s="1" t="s">
        <v>96</v>
      </c>
      <c r="T514" s="1" t="s">
        <v>87</v>
      </c>
      <c r="U514" s="2">
        <v>91.33</v>
      </c>
      <c r="V514" s="2">
        <v>60.889999389648402</v>
      </c>
      <c r="W514" s="11">
        <f>(sales[[#This Row],[Profit]]/sales[[#This Row],[Sales]])*100</f>
        <v>25.004105764493346</v>
      </c>
      <c r="X514" s="1" t="e">
        <f>YEAR(sales[[#This Row],[order_date]])</f>
        <v>#VALUE!</v>
      </c>
    </row>
    <row r="515" spans="1:24" x14ac:dyDescent="0.25">
      <c r="A515" s="1" t="s">
        <v>224</v>
      </c>
      <c r="B515" s="15">
        <v>42686</v>
      </c>
      <c r="C515" s="13">
        <v>42686</v>
      </c>
      <c r="D515" s="1" t="s">
        <v>181</v>
      </c>
      <c r="E515" s="1" t="s">
        <v>79</v>
      </c>
      <c r="F515" s="1" t="s">
        <v>80</v>
      </c>
      <c r="G515" s="1" t="s">
        <v>225</v>
      </c>
      <c r="H515" s="1" t="s">
        <v>26</v>
      </c>
      <c r="I515" s="1">
        <v>92804</v>
      </c>
      <c r="J515" s="1" t="s">
        <v>112</v>
      </c>
      <c r="K515" s="1" t="s">
        <v>1457</v>
      </c>
      <c r="L515" s="1" t="s">
        <v>21</v>
      </c>
      <c r="M515" s="1" t="s">
        <v>507</v>
      </c>
      <c r="N515" s="1" t="s">
        <v>1458</v>
      </c>
      <c r="O515" s="3">
        <v>119.96</v>
      </c>
      <c r="P515" s="1">
        <v>4</v>
      </c>
      <c r="Q515" s="1">
        <v>0</v>
      </c>
      <c r="R515" s="2">
        <v>25.19</v>
      </c>
      <c r="S515" s="1" t="s">
        <v>115</v>
      </c>
      <c r="T515" s="1" t="s">
        <v>87</v>
      </c>
      <c r="U515" s="2">
        <v>94.77</v>
      </c>
      <c r="V515" s="2">
        <v>29.9899997711181</v>
      </c>
      <c r="W515" s="11">
        <f>(sales[[#This Row],[Profit]]/sales[[#This Row],[Sales]])*100</f>
        <v>20.998666222074029</v>
      </c>
      <c r="X515" s="1">
        <f>YEAR(sales[[#This Row],[order_date]])</f>
        <v>2016</v>
      </c>
    </row>
    <row r="516" spans="1:24" hidden="1" x14ac:dyDescent="0.25">
      <c r="A516" s="1" t="s">
        <v>1071</v>
      </c>
      <c r="B516" s="15" t="s">
        <v>1072</v>
      </c>
      <c r="C516" s="13" t="s">
        <v>1073</v>
      </c>
      <c r="D516" s="1" t="s">
        <v>78</v>
      </c>
      <c r="E516" s="1" t="s">
        <v>79</v>
      </c>
      <c r="F516" s="1" t="s">
        <v>80</v>
      </c>
      <c r="G516" s="1" t="s">
        <v>176</v>
      </c>
      <c r="H516" s="1" t="s">
        <v>45</v>
      </c>
      <c r="I516" s="1">
        <v>98103</v>
      </c>
      <c r="J516" s="1" t="s">
        <v>112</v>
      </c>
      <c r="K516" s="1" t="s">
        <v>1189</v>
      </c>
      <c r="L516" s="1" t="s">
        <v>21</v>
      </c>
      <c r="M516" s="1" t="s">
        <v>51</v>
      </c>
      <c r="N516" s="1" t="s">
        <v>1190</v>
      </c>
      <c r="O516" s="3">
        <v>107.88</v>
      </c>
      <c r="P516" s="1">
        <v>3</v>
      </c>
      <c r="Q516" s="1">
        <v>0.2</v>
      </c>
      <c r="R516" s="2">
        <v>10.79</v>
      </c>
      <c r="S516" s="1" t="s">
        <v>115</v>
      </c>
      <c r="T516" s="1" t="s">
        <v>87</v>
      </c>
      <c r="U516" s="2">
        <v>97.09</v>
      </c>
      <c r="V516" s="2">
        <v>44.949999023042601</v>
      </c>
      <c r="W516" s="11">
        <f>(sales[[#This Row],[Profit]]/sales[[#This Row],[Sales]])*100</f>
        <v>10.0018539117538</v>
      </c>
      <c r="X516" s="1" t="e">
        <f>YEAR(sales[[#This Row],[order_date]])</f>
        <v>#VALUE!</v>
      </c>
    </row>
    <row r="517" spans="1:24" x14ac:dyDescent="0.25">
      <c r="A517" s="1" t="s">
        <v>1548</v>
      </c>
      <c r="B517" s="15">
        <v>42432</v>
      </c>
      <c r="C517" s="13">
        <v>42585</v>
      </c>
      <c r="D517" s="1" t="s">
        <v>100</v>
      </c>
      <c r="E517" s="1" t="s">
        <v>79</v>
      </c>
      <c r="F517" s="1" t="s">
        <v>80</v>
      </c>
      <c r="G517" s="1" t="s">
        <v>1549</v>
      </c>
      <c r="H517" s="1" t="s">
        <v>31</v>
      </c>
      <c r="I517" s="1">
        <v>47401</v>
      </c>
      <c r="J517" s="1" t="s">
        <v>102</v>
      </c>
      <c r="K517" s="1" t="s">
        <v>1189</v>
      </c>
      <c r="L517" s="1" t="s">
        <v>21</v>
      </c>
      <c r="M517" s="1" t="s">
        <v>51</v>
      </c>
      <c r="N517" s="1" t="s">
        <v>1190</v>
      </c>
      <c r="O517" s="3">
        <v>134.85</v>
      </c>
      <c r="P517" s="1">
        <v>3</v>
      </c>
      <c r="Q517" s="1">
        <v>0</v>
      </c>
      <c r="R517" s="2">
        <v>37.76</v>
      </c>
      <c r="S517" s="1" t="s">
        <v>106</v>
      </c>
      <c r="T517" s="1" t="s">
        <v>87</v>
      </c>
      <c r="U517" s="2">
        <v>97.090010000000007</v>
      </c>
      <c r="V517" s="2">
        <v>44.950002034505196</v>
      </c>
      <c r="W517" s="11">
        <f>(sales[[#This Row],[Profit]]/sales[[#This Row],[Sales]])*100</f>
        <v>28.001483129403038</v>
      </c>
      <c r="X517" s="1">
        <f>YEAR(sales[[#This Row],[order_date]])</f>
        <v>2016</v>
      </c>
    </row>
    <row r="518" spans="1:24" hidden="1" x14ac:dyDescent="0.25">
      <c r="A518" s="1" t="s">
        <v>179</v>
      </c>
      <c r="B518" s="15" t="s">
        <v>180</v>
      </c>
      <c r="C518" s="13" t="s">
        <v>180</v>
      </c>
      <c r="D518" s="1" t="s">
        <v>181</v>
      </c>
      <c r="E518" s="1" t="s">
        <v>79</v>
      </c>
      <c r="F518" s="1" t="s">
        <v>80</v>
      </c>
      <c r="G518" s="1" t="s">
        <v>176</v>
      </c>
      <c r="H518" s="1" t="s">
        <v>45</v>
      </c>
      <c r="I518" s="1">
        <v>98103</v>
      </c>
      <c r="J518" s="1" t="s">
        <v>112</v>
      </c>
      <c r="K518" s="1" t="s">
        <v>1550</v>
      </c>
      <c r="L518" s="1" t="s">
        <v>21</v>
      </c>
      <c r="M518" s="1" t="s">
        <v>507</v>
      </c>
      <c r="N518" s="1" t="s">
        <v>1551</v>
      </c>
      <c r="O518" s="3">
        <v>118</v>
      </c>
      <c r="P518" s="1">
        <v>2</v>
      </c>
      <c r="Q518" s="1">
        <v>0</v>
      </c>
      <c r="R518" s="2">
        <v>20.059999999999999</v>
      </c>
      <c r="S518" s="1" t="s">
        <v>115</v>
      </c>
      <c r="T518" s="1" t="s">
        <v>87</v>
      </c>
      <c r="U518" s="2">
        <v>97.94</v>
      </c>
      <c r="V518" s="2">
        <v>59</v>
      </c>
      <c r="W518" s="11">
        <f>(sales[[#This Row],[Profit]]/sales[[#This Row],[Sales]])*100</f>
        <v>17</v>
      </c>
      <c r="X518" s="1" t="e">
        <f>YEAR(sales[[#This Row],[order_date]])</f>
        <v>#VALUE!</v>
      </c>
    </row>
    <row r="519" spans="1:24" hidden="1" x14ac:dyDescent="0.25">
      <c r="A519" s="1" t="s">
        <v>835</v>
      </c>
      <c r="B519" s="15" t="s">
        <v>836</v>
      </c>
      <c r="C519" s="13">
        <v>42435</v>
      </c>
      <c r="D519" s="1" t="s">
        <v>90</v>
      </c>
      <c r="E519" s="1" t="s">
        <v>79</v>
      </c>
      <c r="F519" s="1" t="s">
        <v>80</v>
      </c>
      <c r="G519" s="1" t="s">
        <v>159</v>
      </c>
      <c r="H519" s="1" t="s">
        <v>26</v>
      </c>
      <c r="I519" s="1">
        <v>90004</v>
      </c>
      <c r="J519" s="1" t="s">
        <v>112</v>
      </c>
      <c r="K519" s="1" t="s">
        <v>1552</v>
      </c>
      <c r="L519" s="1" t="s">
        <v>20</v>
      </c>
      <c r="M519" s="1" t="s">
        <v>139</v>
      </c>
      <c r="N519" s="1" t="s">
        <v>1553</v>
      </c>
      <c r="O519" s="3">
        <v>182.72</v>
      </c>
      <c r="P519" s="1">
        <v>8</v>
      </c>
      <c r="Q519" s="1">
        <v>0</v>
      </c>
      <c r="R519" s="2">
        <v>84.05</v>
      </c>
      <c r="S519" s="1" t="s">
        <v>115</v>
      </c>
      <c r="T519" s="1" t="s">
        <v>87</v>
      </c>
      <c r="U519" s="2">
        <v>98.67</v>
      </c>
      <c r="V519" s="2">
        <v>22.840000152587798</v>
      </c>
      <c r="W519" s="11">
        <f>(sales[[#This Row],[Profit]]/sales[[#This Row],[Sales]])*100</f>
        <v>45.99934325744308</v>
      </c>
      <c r="X519" s="1" t="e">
        <f>YEAR(sales[[#This Row],[order_date]])</f>
        <v>#VALUE!</v>
      </c>
    </row>
    <row r="520" spans="1:24" hidden="1" x14ac:dyDescent="0.25">
      <c r="A520" s="1" t="s">
        <v>524</v>
      </c>
      <c r="B520" s="15" t="s">
        <v>525</v>
      </c>
      <c r="C520" s="13">
        <v>43101</v>
      </c>
      <c r="D520" s="1" t="s">
        <v>90</v>
      </c>
      <c r="E520" s="1" t="s">
        <v>79</v>
      </c>
      <c r="F520" s="1" t="s">
        <v>80</v>
      </c>
      <c r="G520" s="1" t="s">
        <v>526</v>
      </c>
      <c r="H520" s="1" t="s">
        <v>43</v>
      </c>
      <c r="I520" s="1">
        <v>75081</v>
      </c>
      <c r="J520" s="1" t="s">
        <v>102</v>
      </c>
      <c r="K520" s="1" t="s">
        <v>1554</v>
      </c>
      <c r="L520" s="1" t="s">
        <v>20</v>
      </c>
      <c r="M520" s="1" t="s">
        <v>94</v>
      </c>
      <c r="N520" s="1" t="s">
        <v>1555</v>
      </c>
      <c r="O520" s="3">
        <v>39.58</v>
      </c>
      <c r="P520" s="1">
        <v>9</v>
      </c>
      <c r="Q520" s="1">
        <v>0.8</v>
      </c>
      <c r="R520" s="2">
        <v>-59.37</v>
      </c>
      <c r="S520" s="1" t="s">
        <v>106</v>
      </c>
      <c r="T520" s="1" t="s">
        <v>87</v>
      </c>
      <c r="U520" s="2">
        <v>98.95</v>
      </c>
      <c r="V520" s="2">
        <v>21.9888912167815</v>
      </c>
      <c r="W520" s="11">
        <f>(sales[[#This Row],[Profit]]/sales[[#This Row],[Sales]])*100</f>
        <v>-150</v>
      </c>
      <c r="X520" s="1" t="e">
        <f>YEAR(sales[[#This Row],[order_date]])</f>
        <v>#VALUE!</v>
      </c>
    </row>
    <row r="521" spans="1:24" hidden="1" x14ac:dyDescent="0.25">
      <c r="A521" s="1" t="s">
        <v>957</v>
      </c>
      <c r="B521" s="15" t="s">
        <v>758</v>
      </c>
      <c r="C521" s="13" t="s">
        <v>548</v>
      </c>
      <c r="D521" s="1" t="s">
        <v>100</v>
      </c>
      <c r="E521" s="1" t="s">
        <v>158</v>
      </c>
      <c r="F521" s="1" t="s">
        <v>80</v>
      </c>
      <c r="G521" s="1" t="s">
        <v>958</v>
      </c>
      <c r="H521" s="1" t="s">
        <v>26</v>
      </c>
      <c r="I521" s="1">
        <v>90301</v>
      </c>
      <c r="J521" s="1" t="s">
        <v>112</v>
      </c>
      <c r="K521" s="1" t="s">
        <v>1556</v>
      </c>
      <c r="L521" s="1" t="s">
        <v>19</v>
      </c>
      <c r="M521" s="1" t="s">
        <v>104</v>
      </c>
      <c r="N521" s="1" t="s">
        <v>1557</v>
      </c>
      <c r="O521" s="3">
        <v>198.46</v>
      </c>
      <c r="P521" s="1">
        <v>2</v>
      </c>
      <c r="Q521" s="1">
        <v>0</v>
      </c>
      <c r="R521" s="2">
        <v>99.23</v>
      </c>
      <c r="S521" s="1" t="s">
        <v>115</v>
      </c>
      <c r="T521" s="1" t="s">
        <v>87</v>
      </c>
      <c r="U521" s="2">
        <v>99.23</v>
      </c>
      <c r="V521" s="2">
        <v>99.230003356933594</v>
      </c>
      <c r="W521" s="11">
        <f>(sales[[#This Row],[Profit]]/sales[[#This Row],[Sales]])*100</f>
        <v>50</v>
      </c>
      <c r="X521" s="1" t="e">
        <f>YEAR(sales[[#This Row],[order_date]])</f>
        <v>#VALUE!</v>
      </c>
    </row>
    <row r="522" spans="1:24" x14ac:dyDescent="0.25">
      <c r="A522" s="1" t="s">
        <v>1558</v>
      </c>
      <c r="B522" s="15">
        <v>42499</v>
      </c>
      <c r="C522" s="13">
        <v>42683</v>
      </c>
      <c r="D522" s="1" t="s">
        <v>90</v>
      </c>
      <c r="E522" s="1" t="s">
        <v>79</v>
      </c>
      <c r="F522" s="1" t="s">
        <v>80</v>
      </c>
      <c r="G522" s="1" t="s">
        <v>152</v>
      </c>
      <c r="H522" s="1" t="s">
        <v>36</v>
      </c>
      <c r="I522" s="1">
        <v>10011</v>
      </c>
      <c r="J522" s="1" t="s">
        <v>82</v>
      </c>
      <c r="K522" s="1" t="s">
        <v>1472</v>
      </c>
      <c r="L522" s="1" t="s">
        <v>20</v>
      </c>
      <c r="M522" s="1" t="s">
        <v>139</v>
      </c>
      <c r="N522" s="1" t="s">
        <v>1473</v>
      </c>
      <c r="O522" s="3">
        <v>192.16</v>
      </c>
      <c r="P522" s="1">
        <v>4</v>
      </c>
      <c r="Q522" s="1">
        <v>0</v>
      </c>
      <c r="R522" s="2">
        <v>92.24</v>
      </c>
      <c r="S522" s="1" t="s">
        <v>86</v>
      </c>
      <c r="T522" s="1" t="s">
        <v>87</v>
      </c>
      <c r="U522" s="2">
        <v>99.920006000000001</v>
      </c>
      <c r="V522" s="2">
        <v>48.040000915527301</v>
      </c>
      <c r="W522" s="11">
        <f>(sales[[#This Row],[Profit]]/sales[[#This Row],[Sales]])*100</f>
        <v>48.001665278934219</v>
      </c>
      <c r="X522" s="1">
        <f>YEAR(sales[[#This Row],[order_date]])</f>
        <v>2016</v>
      </c>
    </row>
    <row r="523" spans="1:24" hidden="1" x14ac:dyDescent="0.25">
      <c r="A523" s="1" t="s">
        <v>509</v>
      </c>
      <c r="B523" s="15" t="s">
        <v>502</v>
      </c>
      <c r="C523" s="13" t="s">
        <v>510</v>
      </c>
      <c r="D523" s="1" t="s">
        <v>90</v>
      </c>
      <c r="E523" s="1" t="s">
        <v>158</v>
      </c>
      <c r="F523" s="1" t="s">
        <v>80</v>
      </c>
      <c r="G523" s="1" t="s">
        <v>362</v>
      </c>
      <c r="H523" s="1" t="s">
        <v>34</v>
      </c>
      <c r="I523" s="1">
        <v>49201</v>
      </c>
      <c r="J523" s="1" t="s">
        <v>102</v>
      </c>
      <c r="K523" s="1" t="s">
        <v>1559</v>
      </c>
      <c r="L523" s="1" t="s">
        <v>20</v>
      </c>
      <c r="M523" s="1" t="s">
        <v>199</v>
      </c>
      <c r="N523" s="1" t="s">
        <v>1560</v>
      </c>
      <c r="O523" s="3">
        <v>196.62</v>
      </c>
      <c r="P523" s="1">
        <v>2</v>
      </c>
      <c r="Q523" s="1">
        <v>0</v>
      </c>
      <c r="R523" s="2">
        <v>96.34</v>
      </c>
      <c r="S523" s="1" t="s">
        <v>106</v>
      </c>
      <c r="T523" s="1" t="s">
        <v>87</v>
      </c>
      <c r="U523" s="2">
        <v>100.28</v>
      </c>
      <c r="V523" s="2">
        <v>98.309997558593693</v>
      </c>
      <c r="W523" s="11">
        <f>(sales[[#This Row],[Profit]]/sales[[#This Row],[Sales]])*100</f>
        <v>48.998067338012405</v>
      </c>
      <c r="X523" s="1" t="e">
        <f>YEAR(sales[[#This Row],[order_date]])</f>
        <v>#VALUE!</v>
      </c>
    </row>
    <row r="524" spans="1:24" hidden="1" x14ac:dyDescent="0.25">
      <c r="A524" s="1" t="s">
        <v>1011</v>
      </c>
      <c r="B524" s="15">
        <v>41954</v>
      </c>
      <c r="C524" s="13" t="s">
        <v>710</v>
      </c>
      <c r="D524" s="1" t="s">
        <v>90</v>
      </c>
      <c r="E524" s="1" t="s">
        <v>79</v>
      </c>
      <c r="F524" s="1" t="s">
        <v>80</v>
      </c>
      <c r="G524" s="1" t="s">
        <v>159</v>
      </c>
      <c r="H524" s="1" t="s">
        <v>26</v>
      </c>
      <c r="I524" s="1">
        <v>90008</v>
      </c>
      <c r="J524" s="1" t="s">
        <v>112</v>
      </c>
      <c r="K524" s="1" t="s">
        <v>1561</v>
      </c>
      <c r="L524" s="1" t="s">
        <v>19</v>
      </c>
      <c r="M524" s="1" t="s">
        <v>50</v>
      </c>
      <c r="N524" s="1" t="s">
        <v>1562</v>
      </c>
      <c r="O524" s="3">
        <v>112.65</v>
      </c>
      <c r="P524" s="1">
        <v>1</v>
      </c>
      <c r="Q524" s="1">
        <v>0.2</v>
      </c>
      <c r="R524" s="2">
        <v>11.26</v>
      </c>
      <c r="S524" s="1" t="s">
        <v>115</v>
      </c>
      <c r="T524" s="1" t="s">
        <v>87</v>
      </c>
      <c r="U524" s="2">
        <v>101.39</v>
      </c>
      <c r="V524" s="2">
        <v>140.81250243191599</v>
      </c>
      <c r="W524" s="11">
        <f>(sales[[#This Row],[Profit]]/sales[[#This Row],[Sales]])*100</f>
        <v>9.995561473590767</v>
      </c>
      <c r="X524" s="1">
        <f>YEAR(sales[[#This Row],[order_date]])</f>
        <v>2014</v>
      </c>
    </row>
    <row r="525" spans="1:24" x14ac:dyDescent="0.25">
      <c r="A525" s="1" t="s">
        <v>1172</v>
      </c>
      <c r="B525" s="15">
        <v>42775</v>
      </c>
      <c r="C525" s="13">
        <v>42834</v>
      </c>
      <c r="D525" s="1" t="s">
        <v>100</v>
      </c>
      <c r="E525" s="1" t="s">
        <v>110</v>
      </c>
      <c r="F525" s="1" t="s">
        <v>80</v>
      </c>
      <c r="G525" s="1" t="s">
        <v>159</v>
      </c>
      <c r="H525" s="1" t="s">
        <v>26</v>
      </c>
      <c r="I525" s="1">
        <v>90008</v>
      </c>
      <c r="J525" s="1" t="s">
        <v>112</v>
      </c>
      <c r="K525" s="1" t="s">
        <v>1563</v>
      </c>
      <c r="L525" s="1" t="s">
        <v>20</v>
      </c>
      <c r="M525" s="1" t="s">
        <v>94</v>
      </c>
      <c r="N525" s="1" t="s">
        <v>1564</v>
      </c>
      <c r="O525" s="3">
        <v>147.91999999999999</v>
      </c>
      <c r="P525" s="1">
        <v>5</v>
      </c>
      <c r="Q525" s="1">
        <v>0.2</v>
      </c>
      <c r="R525" s="2">
        <v>46.23</v>
      </c>
      <c r="S525" s="1" t="s">
        <v>115</v>
      </c>
      <c r="T525" s="1" t="s">
        <v>87</v>
      </c>
      <c r="U525" s="2">
        <v>101.69</v>
      </c>
      <c r="V525" s="2">
        <v>36.979999679997498</v>
      </c>
      <c r="W525" s="11">
        <f>(sales[[#This Row],[Profit]]/sales[[#This Row],[Sales]])*100</f>
        <v>31.253380205516496</v>
      </c>
      <c r="X525" s="1">
        <f>YEAR(sales[[#This Row],[order_date]])</f>
        <v>2017</v>
      </c>
    </row>
    <row r="526" spans="1:24" hidden="1" x14ac:dyDescent="0.25">
      <c r="A526" s="1" t="s">
        <v>1184</v>
      </c>
      <c r="B526" s="15" t="s">
        <v>1185</v>
      </c>
      <c r="C526" s="13" t="s">
        <v>1186</v>
      </c>
      <c r="D526" s="1" t="s">
        <v>90</v>
      </c>
      <c r="E526" s="1" t="s">
        <v>79</v>
      </c>
      <c r="F526" s="1" t="s">
        <v>80</v>
      </c>
      <c r="G526" s="1" t="s">
        <v>1187</v>
      </c>
      <c r="H526" s="1" t="s">
        <v>1188</v>
      </c>
      <c r="I526" s="1">
        <v>35601</v>
      </c>
      <c r="J526" s="1" t="s">
        <v>92</v>
      </c>
      <c r="K526" s="1" t="s">
        <v>1565</v>
      </c>
      <c r="L526" s="1" t="s">
        <v>21</v>
      </c>
      <c r="M526" s="1" t="s">
        <v>51</v>
      </c>
      <c r="N526" s="1" t="s">
        <v>1566</v>
      </c>
      <c r="O526" s="3">
        <v>135.97999999999999</v>
      </c>
      <c r="P526" s="1">
        <v>2</v>
      </c>
      <c r="Q526" s="1">
        <v>0</v>
      </c>
      <c r="R526" s="2">
        <v>34</v>
      </c>
      <c r="S526" s="1" t="s">
        <v>96</v>
      </c>
      <c r="T526" s="1" t="s">
        <v>87</v>
      </c>
      <c r="U526" s="2">
        <v>101.979996</v>
      </c>
      <c r="V526" s="2">
        <v>67.989997863769503</v>
      </c>
      <c r="W526" s="11">
        <f>(sales[[#This Row],[Profit]]/sales[[#This Row],[Sales]])*100</f>
        <v>25.003677011325198</v>
      </c>
      <c r="X526" s="1" t="e">
        <f>YEAR(sales[[#This Row],[order_date]])</f>
        <v>#VALUE!</v>
      </c>
    </row>
    <row r="527" spans="1:24" hidden="1" x14ac:dyDescent="0.25">
      <c r="A527" s="1" t="s">
        <v>564</v>
      </c>
      <c r="B527" s="15">
        <v>42281</v>
      </c>
      <c r="C527" s="13" t="s">
        <v>565</v>
      </c>
      <c r="D527" s="1" t="s">
        <v>90</v>
      </c>
      <c r="E527" s="1" t="s">
        <v>110</v>
      </c>
      <c r="F527" s="1" t="s">
        <v>80</v>
      </c>
      <c r="G527" s="1" t="s">
        <v>194</v>
      </c>
      <c r="H527" s="1" t="s">
        <v>36</v>
      </c>
      <c r="I527" s="1">
        <v>14609</v>
      </c>
      <c r="J527" s="1" t="s">
        <v>82</v>
      </c>
      <c r="K527" s="1" t="s">
        <v>1567</v>
      </c>
      <c r="L527" s="1" t="s">
        <v>20</v>
      </c>
      <c r="M527" s="1" t="s">
        <v>47</v>
      </c>
      <c r="N527" s="1" t="s">
        <v>1568</v>
      </c>
      <c r="O527" s="3">
        <v>142.04</v>
      </c>
      <c r="P527" s="1">
        <v>4</v>
      </c>
      <c r="Q527" s="1">
        <v>0</v>
      </c>
      <c r="R527" s="2">
        <v>38.35</v>
      </c>
      <c r="S527" s="1" t="s">
        <v>86</v>
      </c>
      <c r="T527" s="1" t="s">
        <v>87</v>
      </c>
      <c r="U527" s="2">
        <v>103.689995</v>
      </c>
      <c r="V527" s="2">
        <v>35.509998321533203</v>
      </c>
      <c r="W527" s="11">
        <f>(sales[[#This Row],[Profit]]/sales[[#This Row],[Sales]])*100</f>
        <v>26.999436778372292</v>
      </c>
      <c r="X527" s="1">
        <f>YEAR(sales[[#This Row],[order_date]])</f>
        <v>2015</v>
      </c>
    </row>
    <row r="528" spans="1:24" hidden="1" x14ac:dyDescent="0.25">
      <c r="A528" s="1" t="s">
        <v>1569</v>
      </c>
      <c r="B528" s="15" t="s">
        <v>473</v>
      </c>
      <c r="C528" s="13" t="s">
        <v>1570</v>
      </c>
      <c r="D528" s="1" t="s">
        <v>78</v>
      </c>
      <c r="E528" s="1" t="s">
        <v>158</v>
      </c>
      <c r="F528" s="1" t="s">
        <v>80</v>
      </c>
      <c r="G528" s="1" t="s">
        <v>159</v>
      </c>
      <c r="H528" s="1" t="s">
        <v>26</v>
      </c>
      <c r="I528" s="1">
        <v>90045</v>
      </c>
      <c r="J528" s="1" t="s">
        <v>112</v>
      </c>
      <c r="K528" s="1" t="s">
        <v>1404</v>
      </c>
      <c r="L528" s="1" t="s">
        <v>20</v>
      </c>
      <c r="M528" s="1" t="s">
        <v>139</v>
      </c>
      <c r="N528" s="1" t="s">
        <v>1405</v>
      </c>
      <c r="O528" s="3">
        <v>204.95</v>
      </c>
      <c r="P528" s="1">
        <v>5</v>
      </c>
      <c r="Q528" s="1">
        <v>0</v>
      </c>
      <c r="R528" s="2">
        <v>100.43</v>
      </c>
      <c r="S528" s="1" t="s">
        <v>115</v>
      </c>
      <c r="T528" s="1" t="s">
        <v>87</v>
      </c>
      <c r="U528" s="2">
        <v>104.52</v>
      </c>
      <c r="V528" s="2">
        <v>40.989999389648403</v>
      </c>
      <c r="W528" s="11">
        <f>(sales[[#This Row],[Profit]]/sales[[#This Row],[Sales]])*100</f>
        <v>49.002195657477436</v>
      </c>
      <c r="X528" s="1" t="e">
        <f>YEAR(sales[[#This Row],[order_date]])</f>
        <v>#VALUE!</v>
      </c>
    </row>
    <row r="529" spans="1:24" hidden="1" x14ac:dyDescent="0.25">
      <c r="A529" s="1" t="s">
        <v>416</v>
      </c>
      <c r="B529" s="15" t="s">
        <v>417</v>
      </c>
      <c r="C529" s="13" t="s">
        <v>418</v>
      </c>
      <c r="D529" s="1" t="s">
        <v>90</v>
      </c>
      <c r="E529" s="1" t="s">
        <v>79</v>
      </c>
      <c r="F529" s="1" t="s">
        <v>80</v>
      </c>
      <c r="G529" s="1" t="s">
        <v>111</v>
      </c>
      <c r="H529" s="1" t="s">
        <v>40</v>
      </c>
      <c r="I529" s="1">
        <v>97301</v>
      </c>
      <c r="J529" s="1" t="s">
        <v>112</v>
      </c>
      <c r="K529" s="1" t="s">
        <v>1571</v>
      </c>
      <c r="L529" s="1" t="s">
        <v>21</v>
      </c>
      <c r="M529" s="1" t="s">
        <v>51</v>
      </c>
      <c r="N529" s="1" t="s">
        <v>1572</v>
      </c>
      <c r="O529" s="3">
        <v>84.78</v>
      </c>
      <c r="P529" s="1">
        <v>2</v>
      </c>
      <c r="Q529" s="1">
        <v>0.2</v>
      </c>
      <c r="R529" s="2">
        <v>-20.14</v>
      </c>
      <c r="S529" s="1" t="s">
        <v>115</v>
      </c>
      <c r="T529" s="1" t="s">
        <v>87</v>
      </c>
      <c r="U529" s="2">
        <v>104.92</v>
      </c>
      <c r="V529" s="2">
        <v>52.9874994344543</v>
      </c>
      <c r="W529" s="11">
        <f>(sales[[#This Row],[Profit]]/sales[[#This Row],[Sales]])*100</f>
        <v>-23.755602736494456</v>
      </c>
      <c r="X529" s="1" t="e">
        <f>YEAR(sales[[#This Row],[order_date]])</f>
        <v>#VALUE!</v>
      </c>
    </row>
    <row r="530" spans="1:24" hidden="1" x14ac:dyDescent="0.25">
      <c r="A530" s="1" t="s">
        <v>1573</v>
      </c>
      <c r="B530" s="15" t="s">
        <v>1574</v>
      </c>
      <c r="C530" s="13">
        <v>42038</v>
      </c>
      <c r="D530" s="1" t="s">
        <v>90</v>
      </c>
      <c r="E530" s="1" t="s">
        <v>158</v>
      </c>
      <c r="F530" s="1" t="s">
        <v>80</v>
      </c>
      <c r="G530" s="1" t="s">
        <v>1575</v>
      </c>
      <c r="H530" s="1" t="s">
        <v>1576</v>
      </c>
      <c r="I530" s="1">
        <v>2908</v>
      </c>
      <c r="J530" s="1" t="s">
        <v>82</v>
      </c>
      <c r="K530" s="1" t="s">
        <v>1571</v>
      </c>
      <c r="L530" s="1" t="s">
        <v>21</v>
      </c>
      <c r="M530" s="1" t="s">
        <v>51</v>
      </c>
      <c r="N530" s="1" t="s">
        <v>1572</v>
      </c>
      <c r="O530" s="3">
        <v>105.98</v>
      </c>
      <c r="P530" s="1">
        <v>2</v>
      </c>
      <c r="Q530" s="1">
        <v>0</v>
      </c>
      <c r="R530" s="2">
        <v>1.06</v>
      </c>
      <c r="S530" s="1" t="s">
        <v>86</v>
      </c>
      <c r="T530" s="1" t="s">
        <v>87</v>
      </c>
      <c r="U530" s="2">
        <v>104.920006</v>
      </c>
      <c r="V530" s="2">
        <v>52.990001678466797</v>
      </c>
      <c r="W530" s="11">
        <f>(sales[[#This Row],[Profit]]/sales[[#This Row],[Sales]])*100</f>
        <v>1.0001887148518589</v>
      </c>
      <c r="X530" s="1" t="e">
        <f>YEAR(sales[[#This Row],[order_date]])</f>
        <v>#VALUE!</v>
      </c>
    </row>
    <row r="531" spans="1:24" hidden="1" x14ac:dyDescent="0.25">
      <c r="A531" s="1" t="s">
        <v>278</v>
      </c>
      <c r="B531" s="15" t="s">
        <v>279</v>
      </c>
      <c r="C531" s="13" t="s">
        <v>280</v>
      </c>
      <c r="D531" s="1" t="s">
        <v>90</v>
      </c>
      <c r="E531" s="1" t="s">
        <v>79</v>
      </c>
      <c r="F531" s="1" t="s">
        <v>80</v>
      </c>
      <c r="G531" s="1" t="s">
        <v>281</v>
      </c>
      <c r="H531" s="1" t="s">
        <v>42</v>
      </c>
      <c r="I531" s="1">
        <v>37604</v>
      </c>
      <c r="J531" s="1" t="s">
        <v>92</v>
      </c>
      <c r="K531" s="1" t="s">
        <v>1577</v>
      </c>
      <c r="L531" s="1" t="s">
        <v>21</v>
      </c>
      <c r="M531" s="1" t="s">
        <v>51</v>
      </c>
      <c r="N531" s="1" t="s">
        <v>1578</v>
      </c>
      <c r="O531" s="3">
        <v>111.98</v>
      </c>
      <c r="P531" s="1">
        <v>2</v>
      </c>
      <c r="Q531" s="1">
        <v>0.2</v>
      </c>
      <c r="R531" s="2">
        <v>7</v>
      </c>
      <c r="S531" s="1" t="s">
        <v>96</v>
      </c>
      <c r="T531" s="1" t="s">
        <v>87</v>
      </c>
      <c r="U531" s="2">
        <v>104.98</v>
      </c>
      <c r="V531" s="2">
        <v>69.987502358807205</v>
      </c>
      <c r="W531" s="11">
        <f>(sales[[#This Row],[Profit]]/sales[[#This Row],[Sales]])*100</f>
        <v>6.2511162707626351</v>
      </c>
      <c r="X531" s="1" t="e">
        <f>YEAR(sales[[#This Row],[order_date]])</f>
        <v>#VALUE!</v>
      </c>
    </row>
    <row r="532" spans="1:24" x14ac:dyDescent="0.25">
      <c r="A532" s="1" t="s">
        <v>469</v>
      </c>
      <c r="B532" s="15">
        <v>42014</v>
      </c>
      <c r="C532" s="13">
        <v>42134</v>
      </c>
      <c r="D532" s="1" t="s">
        <v>90</v>
      </c>
      <c r="E532" s="1" t="s">
        <v>79</v>
      </c>
      <c r="F532" s="1" t="s">
        <v>80</v>
      </c>
      <c r="G532" s="1" t="s">
        <v>384</v>
      </c>
      <c r="H532" s="1" t="s">
        <v>30</v>
      </c>
      <c r="I532" s="1">
        <v>62301</v>
      </c>
      <c r="J532" s="1" t="s">
        <v>102</v>
      </c>
      <c r="K532" s="1" t="s">
        <v>1579</v>
      </c>
      <c r="L532" s="1" t="s">
        <v>21</v>
      </c>
      <c r="M532" s="1" t="s">
        <v>507</v>
      </c>
      <c r="N532" s="1" t="s">
        <v>1580</v>
      </c>
      <c r="O532" s="3">
        <v>108.77</v>
      </c>
      <c r="P532" s="1">
        <v>4</v>
      </c>
      <c r="Q532" s="1">
        <v>0.2</v>
      </c>
      <c r="R532" s="2">
        <v>2.72</v>
      </c>
      <c r="S532" s="1" t="s">
        <v>106</v>
      </c>
      <c r="T532" s="1" t="s">
        <v>87</v>
      </c>
      <c r="U532" s="2">
        <v>106.049995</v>
      </c>
      <c r="V532" s="2">
        <v>33.990624077583099</v>
      </c>
      <c r="W532" s="11">
        <f>(sales[[#This Row],[Profit]]/sales[[#This Row],[Sales]])*100</f>
        <v>2.5006895283626003</v>
      </c>
      <c r="X532" s="1">
        <f>YEAR(sales[[#This Row],[order_date]])</f>
        <v>2015</v>
      </c>
    </row>
    <row r="533" spans="1:24" hidden="1" x14ac:dyDescent="0.25">
      <c r="A533" s="1" t="s">
        <v>1581</v>
      </c>
      <c r="B533" s="15" t="s">
        <v>1582</v>
      </c>
      <c r="C533" s="13">
        <v>42775</v>
      </c>
      <c r="D533" s="1" t="s">
        <v>100</v>
      </c>
      <c r="E533" s="1" t="s">
        <v>158</v>
      </c>
      <c r="F533" s="1" t="s">
        <v>80</v>
      </c>
      <c r="G533" s="1" t="s">
        <v>1337</v>
      </c>
      <c r="H533" s="1" t="s">
        <v>45</v>
      </c>
      <c r="I533" s="1">
        <v>99207</v>
      </c>
      <c r="J533" s="1" t="s">
        <v>112</v>
      </c>
      <c r="K533" s="1" t="s">
        <v>1583</v>
      </c>
      <c r="L533" s="1" t="s">
        <v>20</v>
      </c>
      <c r="M533" s="1" t="s">
        <v>47</v>
      </c>
      <c r="N533" s="1" t="s">
        <v>1584</v>
      </c>
      <c r="O533" s="3">
        <v>149.72999999999999</v>
      </c>
      <c r="P533" s="1">
        <v>7</v>
      </c>
      <c r="Q533" s="1">
        <v>0</v>
      </c>
      <c r="R533" s="2">
        <v>43.42</v>
      </c>
      <c r="S533" s="1" t="s">
        <v>115</v>
      </c>
      <c r="T533" s="1" t="s">
        <v>87</v>
      </c>
      <c r="U533" s="2">
        <v>106.31</v>
      </c>
      <c r="V533" s="2">
        <v>21.389999389648398</v>
      </c>
      <c r="W533" s="11">
        <f>(sales[[#This Row],[Profit]]/sales[[#This Row],[Sales]])*100</f>
        <v>28.998864622988048</v>
      </c>
      <c r="X533" s="1" t="e">
        <f>YEAR(sales[[#This Row],[order_date]])</f>
        <v>#VALUE!</v>
      </c>
    </row>
    <row r="534" spans="1:24" hidden="1" x14ac:dyDescent="0.25">
      <c r="A534" s="1" t="s">
        <v>509</v>
      </c>
      <c r="B534" s="15" t="s">
        <v>502</v>
      </c>
      <c r="C534" s="13" t="s">
        <v>510</v>
      </c>
      <c r="D534" s="1" t="s">
        <v>90</v>
      </c>
      <c r="E534" s="1" t="s">
        <v>158</v>
      </c>
      <c r="F534" s="1" t="s">
        <v>80</v>
      </c>
      <c r="G534" s="1" t="s">
        <v>362</v>
      </c>
      <c r="H534" s="1" t="s">
        <v>34</v>
      </c>
      <c r="I534" s="1">
        <v>49201</v>
      </c>
      <c r="J534" s="1" t="s">
        <v>102</v>
      </c>
      <c r="K534" s="1" t="s">
        <v>1585</v>
      </c>
      <c r="L534" s="1" t="s">
        <v>20</v>
      </c>
      <c r="M534" s="1" t="s">
        <v>84</v>
      </c>
      <c r="N534" s="1" t="s">
        <v>1586</v>
      </c>
      <c r="O534" s="3">
        <v>151.91999999999999</v>
      </c>
      <c r="P534" s="1">
        <v>4</v>
      </c>
      <c r="Q534" s="1">
        <v>0</v>
      </c>
      <c r="R534" s="2">
        <v>45.58</v>
      </c>
      <c r="S534" s="1" t="s">
        <v>106</v>
      </c>
      <c r="T534" s="1" t="s">
        <v>87</v>
      </c>
      <c r="U534" s="2">
        <v>106.34</v>
      </c>
      <c r="V534" s="2">
        <v>37.9799995422363</v>
      </c>
      <c r="W534" s="11">
        <f>(sales[[#This Row],[Profit]]/sales[[#This Row],[Sales]])*100</f>
        <v>30.002632964718273</v>
      </c>
      <c r="X534" s="1" t="e">
        <f>YEAR(sales[[#This Row],[order_date]])</f>
        <v>#VALUE!</v>
      </c>
    </row>
    <row r="535" spans="1:24" hidden="1" x14ac:dyDescent="0.25">
      <c r="A535" s="1" t="s">
        <v>611</v>
      </c>
      <c r="B535" s="15">
        <v>42221</v>
      </c>
      <c r="C535" s="13" t="s">
        <v>612</v>
      </c>
      <c r="D535" s="1" t="s">
        <v>90</v>
      </c>
      <c r="E535" s="1" t="s">
        <v>79</v>
      </c>
      <c r="F535" s="1" t="s">
        <v>80</v>
      </c>
      <c r="G535" s="1" t="s">
        <v>152</v>
      </c>
      <c r="H535" s="1" t="s">
        <v>36</v>
      </c>
      <c r="I535" s="1">
        <v>10024</v>
      </c>
      <c r="J535" s="1" t="s">
        <v>82</v>
      </c>
      <c r="K535" s="1" t="s">
        <v>1587</v>
      </c>
      <c r="L535" s="1" t="s">
        <v>19</v>
      </c>
      <c r="M535" s="1" t="s">
        <v>50</v>
      </c>
      <c r="N535" s="1" t="s">
        <v>1588</v>
      </c>
      <c r="O535" s="3">
        <v>127.76</v>
      </c>
      <c r="P535" s="1">
        <v>2</v>
      </c>
      <c r="Q535" s="1">
        <v>0.1</v>
      </c>
      <c r="R535" s="2">
        <v>21.29</v>
      </c>
      <c r="S535" s="1" t="s">
        <v>86</v>
      </c>
      <c r="T535" s="1" t="s">
        <v>87</v>
      </c>
      <c r="U535" s="2">
        <v>106.47</v>
      </c>
      <c r="V535" s="2">
        <v>70.977779082089299</v>
      </c>
      <c r="W535" s="11">
        <f>(sales[[#This Row],[Profit]]/sales[[#This Row],[Sales]])*100</f>
        <v>16.664057608015025</v>
      </c>
      <c r="X535" s="1">
        <f>YEAR(sales[[#This Row],[order_date]])</f>
        <v>2015</v>
      </c>
    </row>
    <row r="536" spans="1:24" hidden="1" x14ac:dyDescent="0.25">
      <c r="A536" s="1" t="s">
        <v>524</v>
      </c>
      <c r="B536" s="15" t="s">
        <v>525</v>
      </c>
      <c r="C536" s="13">
        <v>43101</v>
      </c>
      <c r="D536" s="1" t="s">
        <v>90</v>
      </c>
      <c r="E536" s="1" t="s">
        <v>79</v>
      </c>
      <c r="F536" s="1" t="s">
        <v>80</v>
      </c>
      <c r="G536" s="1" t="s">
        <v>526</v>
      </c>
      <c r="H536" s="1" t="s">
        <v>43</v>
      </c>
      <c r="I536" s="1">
        <v>75081</v>
      </c>
      <c r="J536" s="1" t="s">
        <v>102</v>
      </c>
      <c r="K536" s="1" t="s">
        <v>1589</v>
      </c>
      <c r="L536" s="1" t="s">
        <v>20</v>
      </c>
      <c r="M536" s="1" t="s">
        <v>94</v>
      </c>
      <c r="N536" s="1" t="s">
        <v>1590</v>
      </c>
      <c r="O536" s="3">
        <v>40.98</v>
      </c>
      <c r="P536" s="1">
        <v>5</v>
      </c>
      <c r="Q536" s="1">
        <v>0.8</v>
      </c>
      <c r="R536" s="2">
        <v>-65.569999999999993</v>
      </c>
      <c r="S536" s="1" t="s">
        <v>106</v>
      </c>
      <c r="T536" s="1" t="s">
        <v>87</v>
      </c>
      <c r="U536" s="2">
        <v>106.55</v>
      </c>
      <c r="V536" s="2">
        <v>40.980001984834701</v>
      </c>
      <c r="W536" s="11">
        <f>(sales[[#This Row],[Profit]]/sales[[#This Row],[Sales]])*100</f>
        <v>-160.00488042947779</v>
      </c>
      <c r="X536" s="1" t="e">
        <f>YEAR(sales[[#This Row],[order_date]])</f>
        <v>#VALUE!</v>
      </c>
    </row>
    <row r="537" spans="1:24" hidden="1" x14ac:dyDescent="0.25">
      <c r="A537" s="1" t="s">
        <v>1173</v>
      </c>
      <c r="B537" s="15" t="s">
        <v>1174</v>
      </c>
      <c r="C537" s="13" t="s">
        <v>1175</v>
      </c>
      <c r="D537" s="1" t="s">
        <v>90</v>
      </c>
      <c r="E537" s="1" t="s">
        <v>79</v>
      </c>
      <c r="F537" s="1" t="s">
        <v>80</v>
      </c>
      <c r="G537" s="1" t="s">
        <v>119</v>
      </c>
      <c r="H537" s="1" t="s">
        <v>25</v>
      </c>
      <c r="I537" s="1">
        <v>85023</v>
      </c>
      <c r="J537" s="1" t="s">
        <v>112</v>
      </c>
      <c r="K537" s="1" t="s">
        <v>1591</v>
      </c>
      <c r="L537" s="1" t="s">
        <v>20</v>
      </c>
      <c r="M537" s="1" t="s">
        <v>132</v>
      </c>
      <c r="N537" s="1" t="s">
        <v>1592</v>
      </c>
      <c r="O537" s="3">
        <v>121.79</v>
      </c>
      <c r="P537" s="1">
        <v>4</v>
      </c>
      <c r="Q537" s="1">
        <v>0.2</v>
      </c>
      <c r="R537" s="2">
        <v>13.7</v>
      </c>
      <c r="S537" s="1" t="s">
        <v>115</v>
      </c>
      <c r="T537" s="1" t="s">
        <v>87</v>
      </c>
      <c r="U537" s="2">
        <v>108.09000399999999</v>
      </c>
      <c r="V537" s="2">
        <v>38.059375427884497</v>
      </c>
      <c r="W537" s="11">
        <f>(sales[[#This Row],[Profit]]/sales[[#This Row],[Sales]])*100</f>
        <v>11.248871007471877</v>
      </c>
      <c r="X537" s="1" t="e">
        <f>YEAR(sales[[#This Row],[order_date]])</f>
        <v>#VALUE!</v>
      </c>
    </row>
    <row r="538" spans="1:24" hidden="1" x14ac:dyDescent="0.25">
      <c r="A538" s="1" t="s">
        <v>687</v>
      </c>
      <c r="B538" s="15" t="s">
        <v>442</v>
      </c>
      <c r="C538" s="13" t="s">
        <v>688</v>
      </c>
      <c r="D538" s="1" t="s">
        <v>90</v>
      </c>
      <c r="E538" s="1" t="s">
        <v>79</v>
      </c>
      <c r="F538" s="1" t="s">
        <v>80</v>
      </c>
      <c r="G538" s="1" t="s">
        <v>137</v>
      </c>
      <c r="H538" s="1" t="s">
        <v>26</v>
      </c>
      <c r="I538" s="1">
        <v>94122</v>
      </c>
      <c r="J538" s="1" t="s">
        <v>112</v>
      </c>
      <c r="K538" s="1" t="s">
        <v>1593</v>
      </c>
      <c r="L538" s="1" t="s">
        <v>20</v>
      </c>
      <c r="M538" s="1" t="s">
        <v>132</v>
      </c>
      <c r="N538" s="1" t="s">
        <v>1594</v>
      </c>
      <c r="O538" s="3">
        <v>152.91</v>
      </c>
      <c r="P538" s="1">
        <v>3</v>
      </c>
      <c r="Q538" s="1">
        <v>0</v>
      </c>
      <c r="R538" s="2">
        <v>42.81</v>
      </c>
      <c r="S538" s="1" t="s">
        <v>115</v>
      </c>
      <c r="T538" s="1" t="s">
        <v>87</v>
      </c>
      <c r="U538" s="2">
        <v>110.10000599999999</v>
      </c>
      <c r="V538" s="2">
        <v>50.970001220703097</v>
      </c>
      <c r="W538" s="11">
        <f>(sales[[#This Row],[Profit]]/sales[[#This Row],[Sales]])*100</f>
        <v>27.996860898567789</v>
      </c>
      <c r="X538" s="1" t="e">
        <f>YEAR(sales[[#This Row],[order_date]])</f>
        <v>#VALUE!</v>
      </c>
    </row>
    <row r="539" spans="1:24" x14ac:dyDescent="0.25">
      <c r="A539" s="1" t="s">
        <v>373</v>
      </c>
      <c r="B539" s="15">
        <v>42867</v>
      </c>
      <c r="C539" s="13">
        <v>42898</v>
      </c>
      <c r="D539" s="1" t="s">
        <v>78</v>
      </c>
      <c r="E539" s="1" t="s">
        <v>110</v>
      </c>
      <c r="F539" s="1" t="s">
        <v>80</v>
      </c>
      <c r="G539" s="1" t="s">
        <v>176</v>
      </c>
      <c r="H539" s="1" t="s">
        <v>45</v>
      </c>
      <c r="I539" s="1">
        <v>98115</v>
      </c>
      <c r="J539" s="1" t="s">
        <v>112</v>
      </c>
      <c r="K539" s="1" t="s">
        <v>1595</v>
      </c>
      <c r="L539" s="1" t="s">
        <v>20</v>
      </c>
      <c r="M539" s="1" t="s">
        <v>94</v>
      </c>
      <c r="N539" s="1" t="s">
        <v>1596</v>
      </c>
      <c r="O539" s="3">
        <v>172.75</v>
      </c>
      <c r="P539" s="1">
        <v>6</v>
      </c>
      <c r="Q539" s="1">
        <v>0.2</v>
      </c>
      <c r="R539" s="2">
        <v>60.46</v>
      </c>
      <c r="S539" s="1" t="s">
        <v>115</v>
      </c>
      <c r="T539" s="1" t="s">
        <v>87</v>
      </c>
      <c r="U539" s="2">
        <v>112.29</v>
      </c>
      <c r="V539" s="2">
        <v>35.989583467404898</v>
      </c>
      <c r="W539" s="11">
        <f>(sales[[#This Row],[Profit]]/sales[[#This Row],[Sales]])*100</f>
        <v>34.998552821997109</v>
      </c>
      <c r="X539" s="1">
        <f>YEAR(sales[[#This Row],[order_date]])</f>
        <v>2017</v>
      </c>
    </row>
    <row r="540" spans="1:24" hidden="1" x14ac:dyDescent="0.25">
      <c r="A540" s="1" t="s">
        <v>1195</v>
      </c>
      <c r="B540" s="15" t="s">
        <v>1196</v>
      </c>
      <c r="C540" s="13" t="s">
        <v>1197</v>
      </c>
      <c r="D540" s="1" t="s">
        <v>90</v>
      </c>
      <c r="E540" s="1" t="s">
        <v>79</v>
      </c>
      <c r="F540" s="1" t="s">
        <v>80</v>
      </c>
      <c r="G540" s="1" t="s">
        <v>165</v>
      </c>
      <c r="H540" s="1" t="s">
        <v>32</v>
      </c>
      <c r="I540" s="1">
        <v>21044</v>
      </c>
      <c r="J540" s="1" t="s">
        <v>82</v>
      </c>
      <c r="K540" s="1" t="s">
        <v>1597</v>
      </c>
      <c r="L540" s="1" t="s">
        <v>19</v>
      </c>
      <c r="M540" s="1" t="s">
        <v>104</v>
      </c>
      <c r="N540" s="1" t="s">
        <v>1598</v>
      </c>
      <c r="O540" s="3">
        <v>164.22</v>
      </c>
      <c r="P540" s="1">
        <v>3</v>
      </c>
      <c r="Q540" s="1">
        <v>0</v>
      </c>
      <c r="R540" s="2">
        <v>50.91</v>
      </c>
      <c r="S540" s="1" t="s">
        <v>86</v>
      </c>
      <c r="T540" s="1" t="s">
        <v>87</v>
      </c>
      <c r="U540" s="2">
        <v>113.31</v>
      </c>
      <c r="V540" s="2">
        <v>54.740000406900997</v>
      </c>
      <c r="W540" s="11">
        <f>(sales[[#This Row],[Profit]]/sales[[#This Row],[Sales]])*100</f>
        <v>31.001096090610154</v>
      </c>
      <c r="X540" s="1" t="e">
        <f>YEAR(sales[[#This Row],[order_date]])</f>
        <v>#VALUE!</v>
      </c>
    </row>
    <row r="541" spans="1:24" hidden="1" x14ac:dyDescent="0.25">
      <c r="A541" s="1" t="s">
        <v>1317</v>
      </c>
      <c r="B541" s="15" t="s">
        <v>1318</v>
      </c>
      <c r="C541" s="13" t="s">
        <v>917</v>
      </c>
      <c r="D541" s="1" t="s">
        <v>90</v>
      </c>
      <c r="E541" s="1" t="s">
        <v>79</v>
      </c>
      <c r="F541" s="1" t="s">
        <v>80</v>
      </c>
      <c r="G541" s="1" t="s">
        <v>159</v>
      </c>
      <c r="H541" s="1" t="s">
        <v>26</v>
      </c>
      <c r="I541" s="1">
        <v>90036</v>
      </c>
      <c r="J541" s="1" t="s">
        <v>112</v>
      </c>
      <c r="K541" s="1" t="s">
        <v>1599</v>
      </c>
      <c r="L541" s="1" t="s">
        <v>20</v>
      </c>
      <c r="M541" s="1" t="s">
        <v>139</v>
      </c>
      <c r="N541" s="1" t="s">
        <v>1600</v>
      </c>
      <c r="O541" s="3">
        <v>211.04</v>
      </c>
      <c r="P541" s="1">
        <v>8</v>
      </c>
      <c r="Q541" s="1">
        <v>0</v>
      </c>
      <c r="R541" s="2">
        <v>97.08</v>
      </c>
      <c r="S541" s="1" t="s">
        <v>115</v>
      </c>
      <c r="T541" s="1" t="s">
        <v>87</v>
      </c>
      <c r="U541" s="2">
        <v>113.95999</v>
      </c>
      <c r="V541" s="2">
        <v>26.379999160766602</v>
      </c>
      <c r="W541" s="11">
        <f>(sales[[#This Row],[Profit]]/sales[[#This Row],[Sales]])*100</f>
        <v>46.000758150113725</v>
      </c>
      <c r="X541" s="1" t="e">
        <f>YEAR(sales[[#This Row],[order_date]])</f>
        <v>#VALUE!</v>
      </c>
    </row>
    <row r="542" spans="1:24" hidden="1" x14ac:dyDescent="0.25">
      <c r="A542" s="1" t="s">
        <v>1601</v>
      </c>
      <c r="B542" s="15" t="s">
        <v>1602</v>
      </c>
      <c r="C542" s="13" t="s">
        <v>1602</v>
      </c>
      <c r="D542" s="1" t="s">
        <v>181</v>
      </c>
      <c r="E542" s="1" t="s">
        <v>79</v>
      </c>
      <c r="F542" s="1" t="s">
        <v>80</v>
      </c>
      <c r="G542" s="1" t="s">
        <v>137</v>
      </c>
      <c r="H542" s="1" t="s">
        <v>26</v>
      </c>
      <c r="I542" s="1">
        <v>94109</v>
      </c>
      <c r="J542" s="1" t="s">
        <v>112</v>
      </c>
      <c r="K542" s="1" t="s">
        <v>1603</v>
      </c>
      <c r="L542" s="1" t="s">
        <v>21</v>
      </c>
      <c r="M542" s="1" t="s">
        <v>507</v>
      </c>
      <c r="N542" s="1" t="s">
        <v>1604</v>
      </c>
      <c r="O542" s="3">
        <v>199.99</v>
      </c>
      <c r="P542" s="1">
        <v>1</v>
      </c>
      <c r="Q542" s="1">
        <v>0</v>
      </c>
      <c r="R542" s="2">
        <v>86</v>
      </c>
      <c r="S542" s="1" t="s">
        <v>115</v>
      </c>
      <c r="T542" s="1" t="s">
        <v>87</v>
      </c>
      <c r="U542" s="2">
        <v>113.990005</v>
      </c>
      <c r="V542" s="2">
        <v>199.99000549316401</v>
      </c>
      <c r="W542" s="11">
        <f>(sales[[#This Row],[Profit]]/sales[[#This Row],[Sales]])*100</f>
        <v>43.002150107505372</v>
      </c>
      <c r="X542" s="1" t="e">
        <f>YEAR(sales[[#This Row],[order_date]])</f>
        <v>#VALUE!</v>
      </c>
    </row>
    <row r="543" spans="1:24" hidden="1" x14ac:dyDescent="0.25">
      <c r="A543" s="1" t="s">
        <v>321</v>
      </c>
      <c r="B543" s="15">
        <v>41954</v>
      </c>
      <c r="C543" s="13" t="s">
        <v>322</v>
      </c>
      <c r="D543" s="1" t="s">
        <v>90</v>
      </c>
      <c r="E543" s="1" t="s">
        <v>110</v>
      </c>
      <c r="F543" s="1" t="s">
        <v>80</v>
      </c>
      <c r="G543" s="1" t="s">
        <v>323</v>
      </c>
      <c r="H543" s="1" t="s">
        <v>36</v>
      </c>
      <c r="I543" s="1">
        <v>10801</v>
      </c>
      <c r="J543" s="1" t="s">
        <v>82</v>
      </c>
      <c r="K543" s="1" t="s">
        <v>1376</v>
      </c>
      <c r="L543" s="1" t="s">
        <v>20</v>
      </c>
      <c r="M543" s="1" t="s">
        <v>139</v>
      </c>
      <c r="N543" s="1" t="s">
        <v>1377</v>
      </c>
      <c r="O543" s="3">
        <v>223.92</v>
      </c>
      <c r="P543" s="1">
        <v>4</v>
      </c>
      <c r="Q543" s="1">
        <v>0</v>
      </c>
      <c r="R543" s="2">
        <v>109.72</v>
      </c>
      <c r="S543" s="1" t="s">
        <v>86</v>
      </c>
      <c r="T543" s="1" t="s">
        <v>87</v>
      </c>
      <c r="U543" s="2">
        <v>114.2</v>
      </c>
      <c r="V543" s="2">
        <v>55.9799995422363</v>
      </c>
      <c r="W543" s="11">
        <f>(sales[[#This Row],[Profit]]/sales[[#This Row],[Sales]])*100</f>
        <v>48.999642729546267</v>
      </c>
      <c r="X543" s="1">
        <f>YEAR(sales[[#This Row],[order_date]])</f>
        <v>2014</v>
      </c>
    </row>
    <row r="544" spans="1:24" hidden="1" x14ac:dyDescent="0.25">
      <c r="A544" s="1" t="s">
        <v>704</v>
      </c>
      <c r="B544" s="15" t="s">
        <v>705</v>
      </c>
      <c r="C544" s="13" t="s">
        <v>706</v>
      </c>
      <c r="D544" s="1" t="s">
        <v>100</v>
      </c>
      <c r="E544" s="1" t="s">
        <v>110</v>
      </c>
      <c r="F544" s="1" t="s">
        <v>80</v>
      </c>
      <c r="G544" s="1" t="s">
        <v>159</v>
      </c>
      <c r="H544" s="1" t="s">
        <v>26</v>
      </c>
      <c r="I544" s="1">
        <v>90036</v>
      </c>
      <c r="J544" s="1" t="s">
        <v>112</v>
      </c>
      <c r="K544" s="1" t="s">
        <v>948</v>
      </c>
      <c r="L544" s="1" t="s">
        <v>20</v>
      </c>
      <c r="M544" s="1" t="s">
        <v>139</v>
      </c>
      <c r="N544" s="1" t="s">
        <v>1605</v>
      </c>
      <c r="O544" s="3">
        <v>223.92</v>
      </c>
      <c r="P544" s="1">
        <v>4</v>
      </c>
      <c r="Q544" s="1">
        <v>0</v>
      </c>
      <c r="R544" s="2">
        <v>109.72</v>
      </c>
      <c r="S544" s="1" t="s">
        <v>115</v>
      </c>
      <c r="T544" s="1" t="s">
        <v>87</v>
      </c>
      <c r="U544" s="2">
        <v>114.2</v>
      </c>
      <c r="V544" s="2">
        <v>55.9799995422363</v>
      </c>
      <c r="W544" s="11">
        <f>(sales[[#This Row],[Profit]]/sales[[#This Row],[Sales]])*100</f>
        <v>48.999642729546267</v>
      </c>
      <c r="X544" s="1" t="e">
        <f>YEAR(sales[[#This Row],[order_date]])</f>
        <v>#VALUE!</v>
      </c>
    </row>
    <row r="545" spans="1:24" hidden="1" x14ac:dyDescent="0.25">
      <c r="A545" s="1" t="s">
        <v>1071</v>
      </c>
      <c r="B545" s="15" t="s">
        <v>1072</v>
      </c>
      <c r="C545" s="13" t="s">
        <v>1073</v>
      </c>
      <c r="D545" s="1" t="s">
        <v>78</v>
      </c>
      <c r="E545" s="1" t="s">
        <v>79</v>
      </c>
      <c r="F545" s="1" t="s">
        <v>80</v>
      </c>
      <c r="G545" s="1" t="s">
        <v>176</v>
      </c>
      <c r="H545" s="1" t="s">
        <v>45</v>
      </c>
      <c r="I545" s="1">
        <v>98103</v>
      </c>
      <c r="J545" s="1" t="s">
        <v>112</v>
      </c>
      <c r="K545" s="1" t="s">
        <v>1606</v>
      </c>
      <c r="L545" s="1" t="s">
        <v>19</v>
      </c>
      <c r="M545" s="1" t="s">
        <v>104</v>
      </c>
      <c r="N545" s="1" t="s">
        <v>1607</v>
      </c>
      <c r="O545" s="3">
        <v>139.91999999999999</v>
      </c>
      <c r="P545" s="1">
        <v>2</v>
      </c>
      <c r="Q545" s="1">
        <v>0</v>
      </c>
      <c r="R545" s="2">
        <v>23.79</v>
      </c>
      <c r="S545" s="1" t="s">
        <v>115</v>
      </c>
      <c r="T545" s="1" t="s">
        <v>87</v>
      </c>
      <c r="U545" s="2">
        <v>116.13</v>
      </c>
      <c r="V545" s="2">
        <v>69.959999084472599</v>
      </c>
      <c r="W545" s="11">
        <f>(sales[[#This Row],[Profit]]/sales[[#This Row],[Sales]])*100</f>
        <v>17.002572898799315</v>
      </c>
      <c r="X545" s="1" t="e">
        <f>YEAR(sales[[#This Row],[order_date]])</f>
        <v>#VALUE!</v>
      </c>
    </row>
    <row r="546" spans="1:24" hidden="1" x14ac:dyDescent="0.25">
      <c r="A546" s="1" t="s">
        <v>150</v>
      </c>
      <c r="B546" s="15" t="s">
        <v>151</v>
      </c>
      <c r="C546" s="13" t="s">
        <v>108</v>
      </c>
      <c r="D546" s="1" t="s">
        <v>90</v>
      </c>
      <c r="E546" s="1" t="s">
        <v>79</v>
      </c>
      <c r="F546" s="1" t="s">
        <v>80</v>
      </c>
      <c r="G546" s="1" t="s">
        <v>152</v>
      </c>
      <c r="H546" s="1" t="s">
        <v>36</v>
      </c>
      <c r="I546" s="1">
        <v>10035</v>
      </c>
      <c r="J546" s="1" t="s">
        <v>82</v>
      </c>
      <c r="K546" s="1" t="s">
        <v>1608</v>
      </c>
      <c r="L546" s="1" t="s">
        <v>21</v>
      </c>
      <c r="M546" s="1" t="s">
        <v>507</v>
      </c>
      <c r="N546" s="1" t="s">
        <v>1609</v>
      </c>
      <c r="O546" s="3">
        <v>212.8</v>
      </c>
      <c r="P546" s="1">
        <v>2</v>
      </c>
      <c r="Q546" s="1">
        <v>0</v>
      </c>
      <c r="R546" s="2">
        <v>95.76</v>
      </c>
      <c r="S546" s="1" t="s">
        <v>86</v>
      </c>
      <c r="T546" s="1" t="s">
        <v>87</v>
      </c>
      <c r="U546" s="2">
        <v>117.04</v>
      </c>
      <c r="V546" s="2">
        <v>106.400001525878</v>
      </c>
      <c r="W546" s="11">
        <f>(sales[[#This Row],[Profit]]/sales[[#This Row],[Sales]])*100</f>
        <v>45</v>
      </c>
      <c r="X546" s="1" t="e">
        <f>YEAR(sales[[#This Row],[order_date]])</f>
        <v>#VALUE!</v>
      </c>
    </row>
    <row r="547" spans="1:24" hidden="1" x14ac:dyDescent="0.25">
      <c r="A547" s="1" t="s">
        <v>715</v>
      </c>
      <c r="B547" s="15" t="s">
        <v>716</v>
      </c>
      <c r="C547" s="13" t="s">
        <v>717</v>
      </c>
      <c r="D547" s="1" t="s">
        <v>78</v>
      </c>
      <c r="E547" s="1" t="s">
        <v>79</v>
      </c>
      <c r="F547" s="1" t="s">
        <v>80</v>
      </c>
      <c r="G547" s="1" t="s">
        <v>718</v>
      </c>
      <c r="H547" s="1" t="s">
        <v>26</v>
      </c>
      <c r="I547" s="1">
        <v>94601</v>
      </c>
      <c r="J547" s="1" t="s">
        <v>112</v>
      </c>
      <c r="K547" s="1" t="s">
        <v>1610</v>
      </c>
      <c r="L547" s="1" t="s">
        <v>19</v>
      </c>
      <c r="M547" s="1" t="s">
        <v>104</v>
      </c>
      <c r="N547" s="1" t="s">
        <v>1611</v>
      </c>
      <c r="O547" s="3">
        <v>129.91999999999999</v>
      </c>
      <c r="P547" s="1">
        <v>4</v>
      </c>
      <c r="Q547" s="1">
        <v>0</v>
      </c>
      <c r="R547" s="2">
        <v>10.39</v>
      </c>
      <c r="S547" s="1" t="s">
        <v>115</v>
      </c>
      <c r="T547" s="1" t="s">
        <v>87</v>
      </c>
      <c r="U547" s="2">
        <v>119.53</v>
      </c>
      <c r="V547" s="2">
        <v>32.4799995422363</v>
      </c>
      <c r="W547" s="11">
        <f>(sales[[#This Row],[Profit]]/sales[[#This Row],[Sales]])*100</f>
        <v>7.9972290640394101</v>
      </c>
      <c r="X547" s="1" t="e">
        <f>YEAR(sales[[#This Row],[order_date]])</f>
        <v>#VALUE!</v>
      </c>
    </row>
    <row r="548" spans="1:24" hidden="1" x14ac:dyDescent="0.25">
      <c r="A548" s="1" t="s">
        <v>496</v>
      </c>
      <c r="B548" s="15" t="s">
        <v>497</v>
      </c>
      <c r="C548" s="13" t="s">
        <v>498</v>
      </c>
      <c r="D548" s="1" t="s">
        <v>78</v>
      </c>
      <c r="E548" s="1" t="s">
        <v>110</v>
      </c>
      <c r="F548" s="1" t="s">
        <v>80</v>
      </c>
      <c r="G548" s="1" t="s">
        <v>111</v>
      </c>
      <c r="H548" s="1" t="s">
        <v>40</v>
      </c>
      <c r="I548" s="1">
        <v>97301</v>
      </c>
      <c r="J548" s="1" t="s">
        <v>112</v>
      </c>
      <c r="K548" s="1" t="s">
        <v>1612</v>
      </c>
      <c r="L548" s="1" t="s">
        <v>21</v>
      </c>
      <c r="M548" s="1" t="s">
        <v>507</v>
      </c>
      <c r="N548" s="1" t="s">
        <v>1613</v>
      </c>
      <c r="O548" s="3">
        <v>112.78</v>
      </c>
      <c r="P548" s="1">
        <v>3</v>
      </c>
      <c r="Q548" s="1">
        <v>0.2</v>
      </c>
      <c r="R548" s="2">
        <v>-8.4600000000000009</v>
      </c>
      <c r="S548" s="1" t="s">
        <v>115</v>
      </c>
      <c r="T548" s="1" t="s">
        <v>87</v>
      </c>
      <c r="U548" s="2">
        <v>121.24</v>
      </c>
      <c r="V548" s="2">
        <v>46.991666333097903</v>
      </c>
      <c r="W548" s="11">
        <f>(sales[[#This Row],[Profit]]/sales[[#This Row],[Sales]])*100</f>
        <v>-7.5013300230537334</v>
      </c>
      <c r="X548" s="1" t="e">
        <f>YEAR(sales[[#This Row],[order_date]])</f>
        <v>#VALUE!</v>
      </c>
    </row>
    <row r="549" spans="1:24" hidden="1" x14ac:dyDescent="0.25">
      <c r="A549" s="1" t="s">
        <v>963</v>
      </c>
      <c r="B549" s="15" t="s">
        <v>497</v>
      </c>
      <c r="C549" s="13" t="s">
        <v>964</v>
      </c>
      <c r="D549" s="1" t="s">
        <v>90</v>
      </c>
      <c r="E549" s="1" t="s">
        <v>158</v>
      </c>
      <c r="F549" s="1" t="s">
        <v>80</v>
      </c>
      <c r="G549" s="1" t="s">
        <v>159</v>
      </c>
      <c r="H549" s="1" t="s">
        <v>26</v>
      </c>
      <c r="I549" s="1">
        <v>90032</v>
      </c>
      <c r="J549" s="1" t="s">
        <v>112</v>
      </c>
      <c r="K549" s="1" t="s">
        <v>1614</v>
      </c>
      <c r="L549" s="1" t="s">
        <v>19</v>
      </c>
      <c r="M549" s="1" t="s">
        <v>104</v>
      </c>
      <c r="N549" s="1" t="s">
        <v>1615</v>
      </c>
      <c r="O549" s="3">
        <v>183.84</v>
      </c>
      <c r="P549" s="1">
        <v>8</v>
      </c>
      <c r="Q549" s="1">
        <v>0</v>
      </c>
      <c r="R549" s="2">
        <v>62.51</v>
      </c>
      <c r="S549" s="1" t="s">
        <v>115</v>
      </c>
      <c r="T549" s="1" t="s">
        <v>87</v>
      </c>
      <c r="U549" s="2">
        <v>121.33</v>
      </c>
      <c r="V549" s="2">
        <v>22.9799995422363</v>
      </c>
      <c r="W549" s="11">
        <f>(sales[[#This Row],[Profit]]/sales[[#This Row],[Sales]])*100</f>
        <v>34.002393385552651</v>
      </c>
      <c r="X549" s="1" t="e">
        <f>YEAR(sales[[#This Row],[order_date]])</f>
        <v>#VALUE!</v>
      </c>
    </row>
    <row r="550" spans="1:24" hidden="1" x14ac:dyDescent="0.25">
      <c r="A550" s="1" t="s">
        <v>835</v>
      </c>
      <c r="B550" s="15" t="s">
        <v>836</v>
      </c>
      <c r="C550" s="13">
        <v>42435</v>
      </c>
      <c r="D550" s="1" t="s">
        <v>90</v>
      </c>
      <c r="E550" s="1" t="s">
        <v>79</v>
      </c>
      <c r="F550" s="1" t="s">
        <v>80</v>
      </c>
      <c r="G550" s="1" t="s">
        <v>159</v>
      </c>
      <c r="H550" s="1" t="s">
        <v>26</v>
      </c>
      <c r="I550" s="1">
        <v>90004</v>
      </c>
      <c r="J550" s="1" t="s">
        <v>112</v>
      </c>
      <c r="K550" s="1" t="s">
        <v>1616</v>
      </c>
      <c r="L550" s="1" t="s">
        <v>21</v>
      </c>
      <c r="M550" s="1" t="s">
        <v>507</v>
      </c>
      <c r="N550" s="1" t="s">
        <v>1617</v>
      </c>
      <c r="O550" s="3">
        <v>131.6</v>
      </c>
      <c r="P550" s="1">
        <v>7</v>
      </c>
      <c r="Q550" s="1">
        <v>0</v>
      </c>
      <c r="R550" s="2">
        <v>7.9</v>
      </c>
      <c r="S550" s="1" t="s">
        <v>115</v>
      </c>
      <c r="T550" s="1" t="s">
        <v>87</v>
      </c>
      <c r="U550" s="2">
        <v>123.700005</v>
      </c>
      <c r="V550" s="2">
        <v>18.800000871930798</v>
      </c>
      <c r="W550" s="11">
        <f>(sales[[#This Row],[Profit]]/sales[[#This Row],[Sales]])*100</f>
        <v>6.0030395136778125</v>
      </c>
      <c r="X550" s="1" t="e">
        <f>YEAR(sales[[#This Row],[order_date]])</f>
        <v>#VALUE!</v>
      </c>
    </row>
    <row r="551" spans="1:24" x14ac:dyDescent="0.25">
      <c r="A551" s="1" t="s">
        <v>1272</v>
      </c>
      <c r="B551" s="15">
        <v>42320</v>
      </c>
      <c r="C551" s="13">
        <v>42320</v>
      </c>
      <c r="D551" s="1" t="s">
        <v>181</v>
      </c>
      <c r="E551" s="1" t="s">
        <v>79</v>
      </c>
      <c r="F551" s="1" t="s">
        <v>80</v>
      </c>
      <c r="G551" s="1" t="s">
        <v>459</v>
      </c>
      <c r="H551" s="1" t="s">
        <v>43</v>
      </c>
      <c r="I551" s="1">
        <v>77041</v>
      </c>
      <c r="J551" s="1" t="s">
        <v>102</v>
      </c>
      <c r="K551" s="1" t="s">
        <v>1618</v>
      </c>
      <c r="L551" s="1" t="s">
        <v>21</v>
      </c>
      <c r="M551" s="1" t="s">
        <v>507</v>
      </c>
      <c r="N551" s="1" t="s">
        <v>1619</v>
      </c>
      <c r="O551" s="3">
        <v>159.97999999999999</v>
      </c>
      <c r="P551" s="1">
        <v>2</v>
      </c>
      <c r="Q551" s="1">
        <v>0.2</v>
      </c>
      <c r="R551" s="2">
        <v>36</v>
      </c>
      <c r="S551" s="1" t="s">
        <v>106</v>
      </c>
      <c r="T551" s="1" t="s">
        <v>87</v>
      </c>
      <c r="U551" s="2">
        <v>123.979996</v>
      </c>
      <c r="V551" s="2">
        <v>99.987497702194304</v>
      </c>
      <c r="W551" s="11">
        <f>(sales[[#This Row],[Profit]]/sales[[#This Row],[Sales]])*100</f>
        <v>22.502812851606453</v>
      </c>
      <c r="X551" s="1">
        <f>YEAR(sales[[#This Row],[order_date]])</f>
        <v>2015</v>
      </c>
    </row>
    <row r="552" spans="1:24" hidden="1" x14ac:dyDescent="0.25">
      <c r="A552" s="1" t="s">
        <v>179</v>
      </c>
      <c r="B552" s="15" t="s">
        <v>180</v>
      </c>
      <c r="C552" s="13" t="s">
        <v>180</v>
      </c>
      <c r="D552" s="1" t="s">
        <v>181</v>
      </c>
      <c r="E552" s="1" t="s">
        <v>79</v>
      </c>
      <c r="F552" s="1" t="s">
        <v>80</v>
      </c>
      <c r="G552" s="1" t="s">
        <v>176</v>
      </c>
      <c r="H552" s="1" t="s">
        <v>45</v>
      </c>
      <c r="I552" s="1">
        <v>98103</v>
      </c>
      <c r="J552" s="1" t="s">
        <v>112</v>
      </c>
      <c r="K552" s="1" t="s">
        <v>1618</v>
      </c>
      <c r="L552" s="1" t="s">
        <v>21</v>
      </c>
      <c r="M552" s="1" t="s">
        <v>507</v>
      </c>
      <c r="N552" s="1" t="s">
        <v>1619</v>
      </c>
      <c r="O552" s="3">
        <v>199.98</v>
      </c>
      <c r="P552" s="1">
        <v>2</v>
      </c>
      <c r="Q552" s="1">
        <v>0</v>
      </c>
      <c r="R552" s="2">
        <v>75.989999999999995</v>
      </c>
      <c r="S552" s="1" t="s">
        <v>115</v>
      </c>
      <c r="T552" s="1" t="s">
        <v>87</v>
      </c>
      <c r="U552" s="2">
        <v>123.99</v>
      </c>
      <c r="V552" s="2">
        <v>99.989997863769503</v>
      </c>
      <c r="W552" s="11">
        <f>(sales[[#This Row],[Profit]]/sales[[#This Row],[Sales]])*100</f>
        <v>37.998799879987999</v>
      </c>
      <c r="X552" s="1" t="e">
        <f>YEAR(sales[[#This Row],[order_date]])</f>
        <v>#VALUE!</v>
      </c>
    </row>
    <row r="553" spans="1:24" hidden="1" x14ac:dyDescent="0.25">
      <c r="A553" s="1" t="s">
        <v>1620</v>
      </c>
      <c r="B553" s="15">
        <v>43046</v>
      </c>
      <c r="C553" s="13" t="s">
        <v>1621</v>
      </c>
      <c r="D553" s="1" t="s">
        <v>90</v>
      </c>
      <c r="E553" s="1" t="s">
        <v>158</v>
      </c>
      <c r="F553" s="1" t="s">
        <v>80</v>
      </c>
      <c r="G553" s="1" t="s">
        <v>159</v>
      </c>
      <c r="H553" s="1" t="s">
        <v>26</v>
      </c>
      <c r="I553" s="1">
        <v>90049</v>
      </c>
      <c r="J553" s="1" t="s">
        <v>112</v>
      </c>
      <c r="K553" s="1" t="s">
        <v>1622</v>
      </c>
      <c r="L553" s="1" t="s">
        <v>20</v>
      </c>
      <c r="M553" s="1" t="s">
        <v>132</v>
      </c>
      <c r="N553" s="1" t="s">
        <v>1623</v>
      </c>
      <c r="O553" s="3">
        <v>168.1</v>
      </c>
      <c r="P553" s="1">
        <v>5</v>
      </c>
      <c r="Q553" s="1">
        <v>0</v>
      </c>
      <c r="R553" s="2">
        <v>43.71</v>
      </c>
      <c r="S553" s="1" t="s">
        <v>115</v>
      </c>
      <c r="T553" s="1" t="s">
        <v>87</v>
      </c>
      <c r="U553" s="2">
        <v>124.39001</v>
      </c>
      <c r="V553" s="2">
        <v>33.620001220703102</v>
      </c>
      <c r="W553" s="11">
        <f>(sales[[#This Row],[Profit]]/sales[[#This Row],[Sales]])*100</f>
        <v>26.002379535990482</v>
      </c>
      <c r="X553" s="1">
        <f>YEAR(sales[[#This Row],[order_date]])</f>
        <v>2017</v>
      </c>
    </row>
    <row r="554" spans="1:24" hidden="1" x14ac:dyDescent="0.25">
      <c r="A554" s="1" t="s">
        <v>999</v>
      </c>
      <c r="B554" s="15" t="s">
        <v>1000</v>
      </c>
      <c r="C554" s="13" t="s">
        <v>351</v>
      </c>
      <c r="D554" s="1" t="s">
        <v>90</v>
      </c>
      <c r="E554" s="1" t="s">
        <v>158</v>
      </c>
      <c r="F554" s="1" t="s">
        <v>80</v>
      </c>
      <c r="G554" s="1" t="s">
        <v>1001</v>
      </c>
      <c r="H554" s="1" t="s">
        <v>42</v>
      </c>
      <c r="I554" s="1">
        <v>37211</v>
      </c>
      <c r="J554" s="1" t="s">
        <v>92</v>
      </c>
      <c r="K554" s="1" t="s">
        <v>1624</v>
      </c>
      <c r="L554" s="1" t="s">
        <v>20</v>
      </c>
      <c r="M554" s="1" t="s">
        <v>47</v>
      </c>
      <c r="N554" s="1" t="s">
        <v>1625</v>
      </c>
      <c r="O554" s="3">
        <v>142.78</v>
      </c>
      <c r="P554" s="1">
        <v>1</v>
      </c>
      <c r="Q554" s="1">
        <v>0.2</v>
      </c>
      <c r="R554" s="2">
        <v>17.850000000000001</v>
      </c>
      <c r="S554" s="1" t="s">
        <v>96</v>
      </c>
      <c r="T554" s="1" t="s">
        <v>87</v>
      </c>
      <c r="U554" s="2">
        <v>124.93</v>
      </c>
      <c r="V554" s="2">
        <v>178.47499913899199</v>
      </c>
      <c r="W554" s="11">
        <f>(sales[[#This Row],[Profit]]/sales[[#This Row],[Sales]])*100</f>
        <v>12.501750945510576</v>
      </c>
      <c r="X554" s="1" t="e">
        <f>YEAR(sales[[#This Row],[order_date]])</f>
        <v>#VALUE!</v>
      </c>
    </row>
    <row r="555" spans="1:24" hidden="1" x14ac:dyDescent="0.25">
      <c r="A555" s="1" t="s">
        <v>615</v>
      </c>
      <c r="B555" s="15">
        <v>43048</v>
      </c>
      <c r="C555" s="13" t="s">
        <v>189</v>
      </c>
      <c r="D555" s="1" t="s">
        <v>100</v>
      </c>
      <c r="E555" s="1" t="s">
        <v>158</v>
      </c>
      <c r="F555" s="1" t="s">
        <v>80</v>
      </c>
      <c r="G555" s="1" t="s">
        <v>616</v>
      </c>
      <c r="H555" s="1" t="s">
        <v>26</v>
      </c>
      <c r="I555" s="1">
        <v>92704</v>
      </c>
      <c r="J555" s="1" t="s">
        <v>112</v>
      </c>
      <c r="K555" s="1" t="s">
        <v>1412</v>
      </c>
      <c r="L555" s="1" t="s">
        <v>21</v>
      </c>
      <c r="M555" s="1" t="s">
        <v>51</v>
      </c>
      <c r="N555" s="1" t="s">
        <v>1413</v>
      </c>
      <c r="O555" s="3">
        <v>143.94999999999999</v>
      </c>
      <c r="P555" s="1">
        <v>6</v>
      </c>
      <c r="Q555" s="1">
        <v>0.2</v>
      </c>
      <c r="R555" s="2">
        <v>17.989999999999998</v>
      </c>
      <c r="S555" s="1" t="s">
        <v>115</v>
      </c>
      <c r="T555" s="1" t="s">
        <v>87</v>
      </c>
      <c r="U555" s="2">
        <v>125.96</v>
      </c>
      <c r="V555" s="2">
        <v>29.989582809270299</v>
      </c>
      <c r="W555" s="11">
        <f>(sales[[#This Row],[Profit]]/sales[[#This Row],[Sales]])*100</f>
        <v>12.497394928794721</v>
      </c>
      <c r="X555" s="1">
        <f>YEAR(sales[[#This Row],[order_date]])</f>
        <v>2017</v>
      </c>
    </row>
    <row r="556" spans="1:24" hidden="1" x14ac:dyDescent="0.25">
      <c r="A556" s="1" t="s">
        <v>537</v>
      </c>
      <c r="B556" s="15">
        <v>42349</v>
      </c>
      <c r="C556" s="13" t="s">
        <v>538</v>
      </c>
      <c r="D556" s="1" t="s">
        <v>90</v>
      </c>
      <c r="E556" s="1" t="s">
        <v>158</v>
      </c>
      <c r="F556" s="1" t="s">
        <v>80</v>
      </c>
      <c r="G556" s="1" t="s">
        <v>539</v>
      </c>
      <c r="H556" s="1" t="s">
        <v>540</v>
      </c>
      <c r="I556" s="1">
        <v>33317</v>
      </c>
      <c r="J556" s="1" t="s">
        <v>92</v>
      </c>
      <c r="K556" s="1" t="s">
        <v>1626</v>
      </c>
      <c r="L556" s="1" t="s">
        <v>19</v>
      </c>
      <c r="M556" s="1" t="s">
        <v>50</v>
      </c>
      <c r="N556" s="1" t="s">
        <v>1627</v>
      </c>
      <c r="O556" s="3">
        <v>146.13999999999999</v>
      </c>
      <c r="P556" s="1">
        <v>3</v>
      </c>
      <c r="Q556" s="1">
        <v>0.2</v>
      </c>
      <c r="R556" s="2">
        <v>16.440000000000001</v>
      </c>
      <c r="S556" s="1" t="s">
        <v>96</v>
      </c>
      <c r="T556" s="1" t="s">
        <v>87</v>
      </c>
      <c r="U556" s="2">
        <v>129.69999999999999</v>
      </c>
      <c r="V556" s="2">
        <v>60.8916666391926</v>
      </c>
      <c r="W556" s="11">
        <f>(sales[[#This Row],[Profit]]/sales[[#This Row],[Sales]])*100</f>
        <v>11.249486793485701</v>
      </c>
      <c r="X556" s="1">
        <f>YEAR(sales[[#This Row],[order_date]])</f>
        <v>2015</v>
      </c>
    </row>
    <row r="557" spans="1:24" hidden="1" x14ac:dyDescent="0.25">
      <c r="A557" s="1" t="s">
        <v>387</v>
      </c>
      <c r="B557" s="15" t="s">
        <v>316</v>
      </c>
      <c r="C557" s="13" t="s">
        <v>388</v>
      </c>
      <c r="D557" s="1" t="s">
        <v>78</v>
      </c>
      <c r="E557" s="1" t="s">
        <v>158</v>
      </c>
      <c r="F557" s="1" t="s">
        <v>80</v>
      </c>
      <c r="G557" s="1" t="s">
        <v>389</v>
      </c>
      <c r="H557" s="1" t="s">
        <v>40</v>
      </c>
      <c r="I557" s="1">
        <v>97477</v>
      </c>
      <c r="J557" s="1" t="s">
        <v>112</v>
      </c>
      <c r="K557" s="1" t="s">
        <v>1628</v>
      </c>
      <c r="L557" s="1" t="s">
        <v>21</v>
      </c>
      <c r="M557" s="1" t="s">
        <v>507</v>
      </c>
      <c r="N557" s="1" t="s">
        <v>1629</v>
      </c>
      <c r="O557" s="3">
        <v>159.97</v>
      </c>
      <c r="P557" s="1">
        <v>4</v>
      </c>
      <c r="Q557" s="1">
        <v>0.2</v>
      </c>
      <c r="R557" s="2">
        <v>29.99</v>
      </c>
      <c r="S557" s="1" t="s">
        <v>115</v>
      </c>
      <c r="T557" s="1" t="s">
        <v>87</v>
      </c>
      <c r="U557" s="2">
        <v>129.97999999999999</v>
      </c>
      <c r="V557" s="2">
        <v>49.990625567699297</v>
      </c>
      <c r="W557" s="11">
        <f>(sales[[#This Row],[Profit]]/sales[[#This Row],[Sales]])*100</f>
        <v>18.747265112208538</v>
      </c>
      <c r="X557" s="1" t="e">
        <f>YEAR(sales[[#This Row],[order_date]])</f>
        <v>#VALUE!</v>
      </c>
    </row>
    <row r="558" spans="1:24" hidden="1" x14ac:dyDescent="0.25">
      <c r="A558" s="1" t="s">
        <v>220</v>
      </c>
      <c r="B558" s="15" t="s">
        <v>221</v>
      </c>
      <c r="C558" s="13">
        <v>42866</v>
      </c>
      <c r="D558" s="1" t="s">
        <v>90</v>
      </c>
      <c r="E558" s="1" t="s">
        <v>79</v>
      </c>
      <c r="F558" s="1" t="s">
        <v>80</v>
      </c>
      <c r="G558" s="1" t="s">
        <v>137</v>
      </c>
      <c r="H558" s="1" t="s">
        <v>26</v>
      </c>
      <c r="I558" s="1">
        <v>94122</v>
      </c>
      <c r="J558" s="1" t="s">
        <v>112</v>
      </c>
      <c r="K558" s="1" t="s">
        <v>1630</v>
      </c>
      <c r="L558" s="1" t="s">
        <v>21</v>
      </c>
      <c r="M558" s="1" t="s">
        <v>51</v>
      </c>
      <c r="N558" s="1" t="s">
        <v>1631</v>
      </c>
      <c r="O558" s="3">
        <v>148.47999999999999</v>
      </c>
      <c r="P558" s="1">
        <v>2</v>
      </c>
      <c r="Q558" s="1">
        <v>0.2</v>
      </c>
      <c r="R558" s="2">
        <v>16.7</v>
      </c>
      <c r="S558" s="1" t="s">
        <v>115</v>
      </c>
      <c r="T558" s="1" t="s">
        <v>87</v>
      </c>
      <c r="U558" s="2">
        <v>131.78</v>
      </c>
      <c r="V558" s="2">
        <v>92.799997675418794</v>
      </c>
      <c r="W558" s="11">
        <f>(sales[[#This Row],[Profit]]/sales[[#This Row],[Sales]])*100</f>
        <v>11.247306034482758</v>
      </c>
      <c r="X558" s="1" t="e">
        <f>YEAR(sales[[#This Row],[order_date]])</f>
        <v>#VALUE!</v>
      </c>
    </row>
    <row r="559" spans="1:24" hidden="1" x14ac:dyDescent="0.25">
      <c r="A559" s="1" t="s">
        <v>1151</v>
      </c>
      <c r="B559" s="15" t="s">
        <v>830</v>
      </c>
      <c r="C559" s="13" t="s">
        <v>1152</v>
      </c>
      <c r="D559" s="1" t="s">
        <v>100</v>
      </c>
      <c r="E559" s="1" t="s">
        <v>79</v>
      </c>
      <c r="F559" s="1" t="s">
        <v>80</v>
      </c>
      <c r="G559" s="1" t="s">
        <v>1153</v>
      </c>
      <c r="H559" s="1" t="s">
        <v>26</v>
      </c>
      <c r="I559" s="1">
        <v>92024</v>
      </c>
      <c r="J559" s="1" t="s">
        <v>112</v>
      </c>
      <c r="K559" s="1" t="s">
        <v>1632</v>
      </c>
      <c r="L559" s="1" t="s">
        <v>19</v>
      </c>
      <c r="M559" s="1" t="s">
        <v>1535</v>
      </c>
      <c r="N559" s="1" t="s">
        <v>1633</v>
      </c>
      <c r="O559" s="3">
        <v>119.83</v>
      </c>
      <c r="P559" s="1">
        <v>1</v>
      </c>
      <c r="Q559" s="1">
        <v>0.15</v>
      </c>
      <c r="R559" s="2">
        <v>-12.69</v>
      </c>
      <c r="S559" s="1" t="s">
        <v>115</v>
      </c>
      <c r="T559" s="1" t="s">
        <v>87</v>
      </c>
      <c r="U559" s="2">
        <v>132.52000000000001</v>
      </c>
      <c r="V559" s="2">
        <v>140.976473730988</v>
      </c>
      <c r="W559" s="11">
        <f>(sales[[#This Row],[Profit]]/sales[[#This Row],[Sales]])*100</f>
        <v>-10.590002503546691</v>
      </c>
      <c r="X559" s="1" t="e">
        <f>YEAR(sales[[#This Row],[order_date]])</f>
        <v>#VALUE!</v>
      </c>
    </row>
    <row r="560" spans="1:24" x14ac:dyDescent="0.25">
      <c r="A560" s="1" t="s">
        <v>845</v>
      </c>
      <c r="B560" s="15">
        <v>42380</v>
      </c>
      <c r="C560" s="13">
        <v>42501</v>
      </c>
      <c r="D560" s="1" t="s">
        <v>90</v>
      </c>
      <c r="E560" s="1" t="s">
        <v>110</v>
      </c>
      <c r="F560" s="1" t="s">
        <v>80</v>
      </c>
      <c r="G560" s="1" t="s">
        <v>111</v>
      </c>
      <c r="H560" s="1" t="s">
        <v>44</v>
      </c>
      <c r="I560" s="1">
        <v>24153</v>
      </c>
      <c r="J560" s="1" t="s">
        <v>92</v>
      </c>
      <c r="K560" s="1" t="s">
        <v>1634</v>
      </c>
      <c r="L560" s="1" t="s">
        <v>20</v>
      </c>
      <c r="M560" s="1" t="s">
        <v>299</v>
      </c>
      <c r="N560" s="1" t="s">
        <v>1635</v>
      </c>
      <c r="O560" s="3">
        <v>251.79</v>
      </c>
      <c r="P560" s="1">
        <v>3</v>
      </c>
      <c r="Q560" s="1">
        <v>0</v>
      </c>
      <c r="R560" s="2">
        <v>118.34</v>
      </c>
      <c r="S560" s="1" t="s">
        <v>96</v>
      </c>
      <c r="T560" s="1" t="s">
        <v>87</v>
      </c>
      <c r="U560" s="2">
        <v>133.44999999999999</v>
      </c>
      <c r="V560" s="2">
        <v>83.929997762044195</v>
      </c>
      <c r="W560" s="11">
        <f>(sales[[#This Row],[Profit]]/sales[[#This Row],[Sales]])*100</f>
        <v>46.999483696731403</v>
      </c>
      <c r="X560" s="1">
        <f>YEAR(sales[[#This Row],[order_date]])</f>
        <v>2016</v>
      </c>
    </row>
    <row r="561" spans="1:24" x14ac:dyDescent="0.25">
      <c r="A561" s="1" t="s">
        <v>284</v>
      </c>
      <c r="B561" s="15">
        <v>42224</v>
      </c>
      <c r="C561" s="13">
        <v>42224</v>
      </c>
      <c r="D561" s="1" t="s">
        <v>181</v>
      </c>
      <c r="E561" s="1" t="s">
        <v>79</v>
      </c>
      <c r="F561" s="1" t="s">
        <v>80</v>
      </c>
      <c r="G561" s="1" t="s">
        <v>137</v>
      </c>
      <c r="H561" s="1" t="s">
        <v>26</v>
      </c>
      <c r="I561" s="1">
        <v>94109</v>
      </c>
      <c r="J561" s="1" t="s">
        <v>112</v>
      </c>
      <c r="K561" s="1" t="s">
        <v>1636</v>
      </c>
      <c r="L561" s="1" t="s">
        <v>19</v>
      </c>
      <c r="M561" s="1" t="s">
        <v>50</v>
      </c>
      <c r="N561" s="1" t="s">
        <v>1637</v>
      </c>
      <c r="O561" s="3">
        <v>144.78</v>
      </c>
      <c r="P561" s="1">
        <v>1</v>
      </c>
      <c r="Q561" s="1">
        <v>0.2</v>
      </c>
      <c r="R561" s="2">
        <v>10.86</v>
      </c>
      <c r="S561" s="1" t="s">
        <v>115</v>
      </c>
      <c r="T561" s="1" t="s">
        <v>87</v>
      </c>
      <c r="U561" s="2">
        <v>133.91999999999999</v>
      </c>
      <c r="V561" s="2">
        <v>180.97499914830499</v>
      </c>
      <c r="W561" s="11">
        <f>(sales[[#This Row],[Profit]]/sales[[#This Row],[Sales]])*100</f>
        <v>7.501036054703687</v>
      </c>
      <c r="X561" s="1">
        <f>YEAR(sales[[#This Row],[order_date]])</f>
        <v>2015</v>
      </c>
    </row>
    <row r="562" spans="1:24" hidden="1" x14ac:dyDescent="0.25">
      <c r="A562" s="1" t="s">
        <v>390</v>
      </c>
      <c r="B562" s="15" t="s">
        <v>391</v>
      </c>
      <c r="C562" s="13">
        <v>42888</v>
      </c>
      <c r="D562" s="1" t="s">
        <v>90</v>
      </c>
      <c r="E562" s="1" t="s">
        <v>110</v>
      </c>
      <c r="F562" s="1" t="s">
        <v>80</v>
      </c>
      <c r="G562" s="1" t="s">
        <v>137</v>
      </c>
      <c r="H562" s="1" t="s">
        <v>26</v>
      </c>
      <c r="I562" s="1">
        <v>94110</v>
      </c>
      <c r="J562" s="1" t="s">
        <v>112</v>
      </c>
      <c r="K562" s="1" t="s">
        <v>1638</v>
      </c>
      <c r="L562" s="1" t="s">
        <v>19</v>
      </c>
      <c r="M562" s="1" t="s">
        <v>50</v>
      </c>
      <c r="N562" s="1" t="s">
        <v>1639</v>
      </c>
      <c r="O562" s="3">
        <v>120.78</v>
      </c>
      <c r="P562" s="1">
        <v>1</v>
      </c>
      <c r="Q562" s="1">
        <v>0.2</v>
      </c>
      <c r="R562" s="2">
        <v>-13.59</v>
      </c>
      <c r="S562" s="1" t="s">
        <v>115</v>
      </c>
      <c r="T562" s="1" t="s">
        <v>87</v>
      </c>
      <c r="U562" s="2">
        <v>134.37</v>
      </c>
      <c r="V562" s="2">
        <v>150.974999036546</v>
      </c>
      <c r="W562" s="11">
        <f>(sales[[#This Row],[Profit]]/sales[[#This Row],[Sales]])*100</f>
        <v>-11.251862891207153</v>
      </c>
      <c r="X562" s="1" t="e">
        <f>YEAR(sales[[#This Row],[order_date]])</f>
        <v>#VALUE!</v>
      </c>
    </row>
    <row r="563" spans="1:24" hidden="1" x14ac:dyDescent="0.25">
      <c r="A563" s="1" t="s">
        <v>1640</v>
      </c>
      <c r="B563" s="15">
        <v>42650</v>
      </c>
      <c r="C563" s="13" t="s">
        <v>1641</v>
      </c>
      <c r="D563" s="1" t="s">
        <v>90</v>
      </c>
      <c r="E563" s="1" t="s">
        <v>79</v>
      </c>
      <c r="F563" s="1" t="s">
        <v>80</v>
      </c>
      <c r="G563" s="1" t="s">
        <v>526</v>
      </c>
      <c r="H563" s="1" t="s">
        <v>43</v>
      </c>
      <c r="I563" s="1">
        <v>75081</v>
      </c>
      <c r="J563" s="1" t="s">
        <v>102</v>
      </c>
      <c r="K563" s="1" t="s">
        <v>1642</v>
      </c>
      <c r="L563" s="1" t="s">
        <v>20</v>
      </c>
      <c r="M563" s="1" t="s">
        <v>84</v>
      </c>
      <c r="N563" s="1" t="s">
        <v>1643</v>
      </c>
      <c r="O563" s="3">
        <v>154.24</v>
      </c>
      <c r="P563" s="1">
        <v>4</v>
      </c>
      <c r="Q563" s="1">
        <v>0.2</v>
      </c>
      <c r="R563" s="2">
        <v>17.350000000000001</v>
      </c>
      <c r="S563" s="1" t="s">
        <v>106</v>
      </c>
      <c r="T563" s="1" t="s">
        <v>87</v>
      </c>
      <c r="U563" s="2">
        <v>136.88999999999999</v>
      </c>
      <c r="V563" s="2">
        <v>48.200001896172701</v>
      </c>
      <c r="W563" s="11">
        <f>(sales[[#This Row],[Profit]]/sales[[#This Row],[Sales]])*100</f>
        <v>11.248703319502075</v>
      </c>
      <c r="X563" s="1">
        <f>YEAR(sales[[#This Row],[order_date]])</f>
        <v>2016</v>
      </c>
    </row>
    <row r="564" spans="1:24" hidden="1" x14ac:dyDescent="0.25">
      <c r="A564" s="1" t="s">
        <v>675</v>
      </c>
      <c r="B564" s="15" t="s">
        <v>676</v>
      </c>
      <c r="C564" s="13" t="s">
        <v>589</v>
      </c>
      <c r="D564" s="1" t="s">
        <v>90</v>
      </c>
      <c r="E564" s="1" t="s">
        <v>79</v>
      </c>
      <c r="F564" s="1" t="s">
        <v>80</v>
      </c>
      <c r="G564" s="1" t="s">
        <v>677</v>
      </c>
      <c r="H564" s="1" t="s">
        <v>678</v>
      </c>
      <c r="I564" s="1">
        <v>40214</v>
      </c>
      <c r="J564" s="1" t="s">
        <v>92</v>
      </c>
      <c r="K564" s="1" t="s">
        <v>1644</v>
      </c>
      <c r="L564" s="1" t="s">
        <v>19</v>
      </c>
      <c r="M564" s="1" t="s">
        <v>50</v>
      </c>
      <c r="N564" s="1" t="s">
        <v>1645</v>
      </c>
      <c r="O564" s="3">
        <v>191.96</v>
      </c>
      <c r="P564" s="1">
        <v>2</v>
      </c>
      <c r="Q564" s="1">
        <v>0</v>
      </c>
      <c r="R564" s="2">
        <v>51.83</v>
      </c>
      <c r="S564" s="1" t="s">
        <v>96</v>
      </c>
      <c r="T564" s="1" t="s">
        <v>87</v>
      </c>
      <c r="U564" s="2">
        <v>140.13</v>
      </c>
      <c r="V564" s="2">
        <v>95.980003356933594</v>
      </c>
      <c r="W564" s="11">
        <f>(sales[[#This Row],[Profit]]/sales[[#This Row],[Sales]])*100</f>
        <v>27.00041675349031</v>
      </c>
      <c r="X564" s="1" t="e">
        <f>YEAR(sales[[#This Row],[order_date]])</f>
        <v>#VALUE!</v>
      </c>
    </row>
    <row r="565" spans="1:24" x14ac:dyDescent="0.25">
      <c r="A565" s="1" t="s">
        <v>224</v>
      </c>
      <c r="B565" s="15">
        <v>42686</v>
      </c>
      <c r="C565" s="13">
        <v>42686</v>
      </c>
      <c r="D565" s="1" t="s">
        <v>181</v>
      </c>
      <c r="E565" s="1" t="s">
        <v>79</v>
      </c>
      <c r="F565" s="1" t="s">
        <v>80</v>
      </c>
      <c r="G565" s="1" t="s">
        <v>225</v>
      </c>
      <c r="H565" s="1" t="s">
        <v>26</v>
      </c>
      <c r="I565" s="1">
        <v>92804</v>
      </c>
      <c r="J565" s="1" t="s">
        <v>112</v>
      </c>
      <c r="K565" s="1" t="s">
        <v>1646</v>
      </c>
      <c r="L565" s="1" t="s">
        <v>20</v>
      </c>
      <c r="M565" s="1" t="s">
        <v>94</v>
      </c>
      <c r="N565" s="1" t="s">
        <v>1647</v>
      </c>
      <c r="O565" s="3">
        <v>209.6</v>
      </c>
      <c r="P565" s="1">
        <v>5</v>
      </c>
      <c r="Q565" s="1">
        <v>0.2</v>
      </c>
      <c r="R565" s="2">
        <v>68.12</v>
      </c>
      <c r="S565" s="1" t="s">
        <v>115</v>
      </c>
      <c r="T565" s="1" t="s">
        <v>87</v>
      </c>
      <c r="U565" s="2">
        <v>141.48000999999999</v>
      </c>
      <c r="V565" s="2">
        <v>52.400001721084102</v>
      </c>
      <c r="W565" s="11">
        <f>(sales[[#This Row],[Profit]]/sales[[#This Row],[Sales]])*100</f>
        <v>32.5</v>
      </c>
      <c r="X565" s="1">
        <f>YEAR(sales[[#This Row],[order_date]])</f>
        <v>2016</v>
      </c>
    </row>
    <row r="566" spans="1:24" hidden="1" x14ac:dyDescent="0.25">
      <c r="A566" s="1" t="s">
        <v>575</v>
      </c>
      <c r="B566" s="15">
        <v>42924</v>
      </c>
      <c r="C566" s="13" t="s">
        <v>576</v>
      </c>
      <c r="D566" s="1" t="s">
        <v>90</v>
      </c>
      <c r="E566" s="1" t="s">
        <v>79</v>
      </c>
      <c r="F566" s="1" t="s">
        <v>80</v>
      </c>
      <c r="G566" s="1" t="s">
        <v>346</v>
      </c>
      <c r="H566" s="1" t="s">
        <v>26</v>
      </c>
      <c r="I566" s="1">
        <v>92105</v>
      </c>
      <c r="J566" s="1" t="s">
        <v>112</v>
      </c>
      <c r="K566" s="1" t="s">
        <v>1648</v>
      </c>
      <c r="L566" s="1" t="s">
        <v>21</v>
      </c>
      <c r="M566" s="1" t="s">
        <v>51</v>
      </c>
      <c r="N566" s="1" t="s">
        <v>1649</v>
      </c>
      <c r="O566" s="3">
        <v>159.96</v>
      </c>
      <c r="P566" s="1">
        <v>5</v>
      </c>
      <c r="Q566" s="1">
        <v>0.2</v>
      </c>
      <c r="R566" s="2">
        <v>18</v>
      </c>
      <c r="S566" s="1" t="s">
        <v>115</v>
      </c>
      <c r="T566" s="1" t="s">
        <v>87</v>
      </c>
      <c r="U566" s="2">
        <v>141.96</v>
      </c>
      <c r="V566" s="2">
        <v>39.990001827441098</v>
      </c>
      <c r="W566" s="11">
        <f>(sales[[#This Row],[Profit]]/sales[[#This Row],[Sales]])*100</f>
        <v>11.252813203300825</v>
      </c>
      <c r="X566" s="1">
        <f>YEAR(sales[[#This Row],[order_date]])</f>
        <v>2017</v>
      </c>
    </row>
    <row r="567" spans="1:24" hidden="1" x14ac:dyDescent="0.25">
      <c r="A567" s="1" t="s">
        <v>305</v>
      </c>
      <c r="B567" s="15" t="s">
        <v>306</v>
      </c>
      <c r="C567" s="13" t="s">
        <v>307</v>
      </c>
      <c r="D567" s="1" t="s">
        <v>90</v>
      </c>
      <c r="E567" s="1" t="s">
        <v>158</v>
      </c>
      <c r="F567" s="1" t="s">
        <v>80</v>
      </c>
      <c r="G567" s="1" t="s">
        <v>308</v>
      </c>
      <c r="H567" s="1" t="s">
        <v>26</v>
      </c>
      <c r="I567" s="1">
        <v>94513</v>
      </c>
      <c r="J567" s="1" t="s">
        <v>112</v>
      </c>
      <c r="K567" s="1" t="s">
        <v>1221</v>
      </c>
      <c r="L567" s="1" t="s">
        <v>20</v>
      </c>
      <c r="M567" s="1" t="s">
        <v>94</v>
      </c>
      <c r="N567" s="1" t="s">
        <v>1222</v>
      </c>
      <c r="O567" s="3">
        <v>221.06</v>
      </c>
      <c r="P567" s="1">
        <v>8</v>
      </c>
      <c r="Q567" s="1">
        <v>0.2</v>
      </c>
      <c r="R567" s="2">
        <v>77.37</v>
      </c>
      <c r="S567" s="1" t="s">
        <v>115</v>
      </c>
      <c r="T567" s="1" t="s">
        <v>87</v>
      </c>
      <c r="U567" s="2">
        <v>143.69</v>
      </c>
      <c r="V567" s="2">
        <v>34.540624747204099</v>
      </c>
      <c r="W567" s="11">
        <f>(sales[[#This Row],[Profit]]/sales[[#This Row],[Sales]])*100</f>
        <v>34.999547634126479</v>
      </c>
      <c r="X567" s="1" t="e">
        <f>YEAR(sales[[#This Row],[order_date]])</f>
        <v>#VALUE!</v>
      </c>
    </row>
    <row r="568" spans="1:24" hidden="1" x14ac:dyDescent="0.25">
      <c r="A568" s="1" t="s">
        <v>501</v>
      </c>
      <c r="B568" s="15" t="s">
        <v>502</v>
      </c>
      <c r="C568" s="13" t="s">
        <v>503</v>
      </c>
      <c r="D568" s="1" t="s">
        <v>90</v>
      </c>
      <c r="E568" s="1" t="s">
        <v>158</v>
      </c>
      <c r="F568" s="1" t="s">
        <v>80</v>
      </c>
      <c r="G568" s="1" t="s">
        <v>176</v>
      </c>
      <c r="H568" s="1" t="s">
        <v>45</v>
      </c>
      <c r="I568" s="1">
        <v>98103</v>
      </c>
      <c r="J568" s="1" t="s">
        <v>112</v>
      </c>
      <c r="K568" s="1" t="s">
        <v>1650</v>
      </c>
      <c r="L568" s="1" t="s">
        <v>20</v>
      </c>
      <c r="M568" s="1" t="s">
        <v>47</v>
      </c>
      <c r="N568" s="1" t="s">
        <v>1651</v>
      </c>
      <c r="O568" s="3">
        <v>197.58</v>
      </c>
      <c r="P568" s="1">
        <v>2</v>
      </c>
      <c r="Q568" s="1">
        <v>0</v>
      </c>
      <c r="R568" s="2">
        <v>53.35</v>
      </c>
      <c r="S568" s="1" t="s">
        <v>115</v>
      </c>
      <c r="T568" s="1" t="s">
        <v>87</v>
      </c>
      <c r="U568" s="2">
        <v>144.23000999999999</v>
      </c>
      <c r="V568" s="2">
        <v>98.790000915527301</v>
      </c>
      <c r="W568" s="11">
        <f>(sales[[#This Row],[Profit]]/sales[[#This Row],[Sales]])*100</f>
        <v>27.00172082194554</v>
      </c>
      <c r="X568" s="1" t="e">
        <f>YEAR(sales[[#This Row],[order_date]])</f>
        <v>#VALUE!</v>
      </c>
    </row>
    <row r="569" spans="1:24" hidden="1" x14ac:dyDescent="0.25">
      <c r="A569" s="1" t="s">
        <v>1652</v>
      </c>
      <c r="B569" s="15">
        <v>42350</v>
      </c>
      <c r="C569" s="13" t="s">
        <v>212</v>
      </c>
      <c r="D569" s="1" t="s">
        <v>90</v>
      </c>
      <c r="E569" s="1" t="s">
        <v>79</v>
      </c>
      <c r="F569" s="1" t="s">
        <v>80</v>
      </c>
      <c r="G569" s="1" t="s">
        <v>333</v>
      </c>
      <c r="H569" s="1" t="s">
        <v>26</v>
      </c>
      <c r="I569" s="1">
        <v>95123</v>
      </c>
      <c r="J569" s="1" t="s">
        <v>112</v>
      </c>
      <c r="K569" s="1" t="s">
        <v>1653</v>
      </c>
      <c r="L569" s="1" t="s">
        <v>19</v>
      </c>
      <c r="M569" s="1" t="s">
        <v>104</v>
      </c>
      <c r="N569" s="1" t="s">
        <v>1654</v>
      </c>
      <c r="O569" s="3">
        <v>166.5</v>
      </c>
      <c r="P569" s="1">
        <v>3</v>
      </c>
      <c r="Q569" s="1">
        <v>0</v>
      </c>
      <c r="R569" s="2">
        <v>21.65</v>
      </c>
      <c r="S569" s="1" t="s">
        <v>115</v>
      </c>
      <c r="T569" s="1" t="s">
        <v>87</v>
      </c>
      <c r="U569" s="2">
        <v>144.85</v>
      </c>
      <c r="V569" s="2">
        <v>55.5</v>
      </c>
      <c r="W569" s="11">
        <f>(sales[[#This Row],[Profit]]/sales[[#This Row],[Sales]])*100</f>
        <v>13.003003003003002</v>
      </c>
      <c r="X569" s="1">
        <f>YEAR(sales[[#This Row],[order_date]])</f>
        <v>2015</v>
      </c>
    </row>
    <row r="570" spans="1:24" hidden="1" x14ac:dyDescent="0.25">
      <c r="A570" s="1" t="s">
        <v>1655</v>
      </c>
      <c r="B570" s="15" t="s">
        <v>1656</v>
      </c>
      <c r="C570" s="13" t="s">
        <v>1657</v>
      </c>
      <c r="D570" s="1" t="s">
        <v>90</v>
      </c>
      <c r="E570" s="1" t="s">
        <v>79</v>
      </c>
      <c r="F570" s="1" t="s">
        <v>80</v>
      </c>
      <c r="G570" s="1" t="s">
        <v>1658</v>
      </c>
      <c r="H570" s="1" t="s">
        <v>43</v>
      </c>
      <c r="I570" s="1">
        <v>78577</v>
      </c>
      <c r="J570" s="1" t="s">
        <v>102</v>
      </c>
      <c r="K570" s="1" t="s">
        <v>1659</v>
      </c>
      <c r="L570" s="1" t="s">
        <v>19</v>
      </c>
      <c r="M570" s="1" t="s">
        <v>48</v>
      </c>
      <c r="N570" s="1" t="s">
        <v>1660</v>
      </c>
      <c r="O570" s="3">
        <v>124.4</v>
      </c>
      <c r="P570" s="1">
        <v>4</v>
      </c>
      <c r="Q570" s="1">
        <v>0.3</v>
      </c>
      <c r="R570" s="2">
        <v>-21.33</v>
      </c>
      <c r="S570" s="1" t="s">
        <v>106</v>
      </c>
      <c r="T570" s="1" t="s">
        <v>87</v>
      </c>
      <c r="U570" s="2">
        <v>145.72999999999999</v>
      </c>
      <c r="V570" s="2">
        <v>44.4285727301422</v>
      </c>
      <c r="W570" s="11">
        <f>(sales[[#This Row],[Profit]]/sales[[#This Row],[Sales]])*100</f>
        <v>-17.146302250803856</v>
      </c>
      <c r="X570" s="1" t="e">
        <f>YEAR(sales[[#This Row],[order_date]])</f>
        <v>#VALUE!</v>
      </c>
    </row>
    <row r="571" spans="1:24" hidden="1" x14ac:dyDescent="0.25">
      <c r="A571" s="1" t="s">
        <v>590</v>
      </c>
      <c r="B571" s="15" t="s">
        <v>591</v>
      </c>
      <c r="C571" s="13">
        <v>42036</v>
      </c>
      <c r="D571" s="1" t="s">
        <v>90</v>
      </c>
      <c r="E571" s="1" t="s">
        <v>158</v>
      </c>
      <c r="F571" s="1" t="s">
        <v>80</v>
      </c>
      <c r="G571" s="1" t="s">
        <v>137</v>
      </c>
      <c r="H571" s="1" t="s">
        <v>26</v>
      </c>
      <c r="I571" s="1">
        <v>94110</v>
      </c>
      <c r="J571" s="1" t="s">
        <v>112</v>
      </c>
      <c r="K571" s="1" t="s">
        <v>1661</v>
      </c>
      <c r="L571" s="1" t="s">
        <v>20</v>
      </c>
      <c r="M571" s="1" t="s">
        <v>199</v>
      </c>
      <c r="N571" s="1" t="s">
        <v>1662</v>
      </c>
      <c r="O571" s="3">
        <v>274.77</v>
      </c>
      <c r="P571" s="1">
        <v>9</v>
      </c>
      <c r="Q571" s="1">
        <v>0</v>
      </c>
      <c r="R571" s="2">
        <v>126.39</v>
      </c>
      <c r="S571" s="1" t="s">
        <v>115</v>
      </c>
      <c r="T571" s="1" t="s">
        <v>87</v>
      </c>
      <c r="U571" s="2">
        <v>148.37998999999999</v>
      </c>
      <c r="V571" s="2">
        <v>30.5299987792968</v>
      </c>
      <c r="W571" s="11">
        <f>(sales[[#This Row],[Profit]]/sales[[#This Row],[Sales]])*100</f>
        <v>45.998471448848136</v>
      </c>
      <c r="X571" s="1" t="e">
        <f>YEAR(sales[[#This Row],[order_date]])</f>
        <v>#VALUE!</v>
      </c>
    </row>
    <row r="572" spans="1:24" hidden="1" x14ac:dyDescent="0.25">
      <c r="A572" s="1" t="s">
        <v>715</v>
      </c>
      <c r="B572" s="15" t="s">
        <v>716</v>
      </c>
      <c r="C572" s="13" t="s">
        <v>717</v>
      </c>
      <c r="D572" s="1" t="s">
        <v>78</v>
      </c>
      <c r="E572" s="1" t="s">
        <v>79</v>
      </c>
      <c r="F572" s="1" t="s">
        <v>80</v>
      </c>
      <c r="G572" s="1" t="s">
        <v>718</v>
      </c>
      <c r="H572" s="1" t="s">
        <v>26</v>
      </c>
      <c r="I572" s="1">
        <v>94601</v>
      </c>
      <c r="J572" s="1" t="s">
        <v>112</v>
      </c>
      <c r="K572" s="1" t="s">
        <v>1663</v>
      </c>
      <c r="L572" s="1" t="s">
        <v>20</v>
      </c>
      <c r="M572" s="1" t="s">
        <v>132</v>
      </c>
      <c r="N572" s="1" t="s">
        <v>1664</v>
      </c>
      <c r="O572" s="3">
        <v>203.52</v>
      </c>
      <c r="P572" s="1">
        <v>3</v>
      </c>
      <c r="Q572" s="1">
        <v>0</v>
      </c>
      <c r="R572" s="2">
        <v>54.95</v>
      </c>
      <c r="S572" s="1" t="s">
        <v>115</v>
      </c>
      <c r="T572" s="1" t="s">
        <v>87</v>
      </c>
      <c r="U572" s="2">
        <v>148.57</v>
      </c>
      <c r="V572" s="2">
        <v>67.840001424153598</v>
      </c>
      <c r="W572" s="11">
        <f>(sales[[#This Row],[Profit]]/sales[[#This Row],[Sales]])*100</f>
        <v>26.999803459119498</v>
      </c>
      <c r="X572" s="1" t="e">
        <f>YEAR(sales[[#This Row],[order_date]])</f>
        <v>#VALUE!</v>
      </c>
    </row>
    <row r="573" spans="1:24" hidden="1" x14ac:dyDescent="0.25">
      <c r="A573" s="1" t="s">
        <v>999</v>
      </c>
      <c r="B573" s="15" t="s">
        <v>1000</v>
      </c>
      <c r="C573" s="13" t="s">
        <v>351</v>
      </c>
      <c r="D573" s="1" t="s">
        <v>90</v>
      </c>
      <c r="E573" s="1" t="s">
        <v>158</v>
      </c>
      <c r="F573" s="1" t="s">
        <v>80</v>
      </c>
      <c r="G573" s="1" t="s">
        <v>1001</v>
      </c>
      <c r="H573" s="1" t="s">
        <v>42</v>
      </c>
      <c r="I573" s="1">
        <v>37211</v>
      </c>
      <c r="J573" s="1" t="s">
        <v>92</v>
      </c>
      <c r="K573" s="1" t="s">
        <v>1665</v>
      </c>
      <c r="L573" s="1" t="s">
        <v>19</v>
      </c>
      <c r="M573" s="1" t="s">
        <v>48</v>
      </c>
      <c r="N573" s="1" t="s">
        <v>1666</v>
      </c>
      <c r="O573" s="3">
        <v>120.96</v>
      </c>
      <c r="P573" s="1">
        <v>2</v>
      </c>
      <c r="Q573" s="1">
        <v>0.4</v>
      </c>
      <c r="R573" s="2">
        <v>-28.22</v>
      </c>
      <c r="S573" s="1" t="s">
        <v>96</v>
      </c>
      <c r="T573" s="1" t="s">
        <v>87</v>
      </c>
      <c r="U573" s="2">
        <v>149.18</v>
      </c>
      <c r="V573" s="2">
        <v>100.80000023841799</v>
      </c>
      <c r="W573" s="11">
        <f>(sales[[#This Row],[Profit]]/sales[[#This Row],[Sales]])*100</f>
        <v>-23.330026455026456</v>
      </c>
      <c r="X573" s="1" t="e">
        <f>YEAR(sales[[#This Row],[order_date]])</f>
        <v>#VALUE!</v>
      </c>
    </row>
    <row r="574" spans="1:24" hidden="1" x14ac:dyDescent="0.25">
      <c r="A574" s="1" t="s">
        <v>1240</v>
      </c>
      <c r="B574" s="15" t="s">
        <v>1241</v>
      </c>
      <c r="C574" s="13">
        <v>42430</v>
      </c>
      <c r="D574" s="1" t="s">
        <v>90</v>
      </c>
      <c r="E574" s="1" t="s">
        <v>79</v>
      </c>
      <c r="F574" s="1" t="s">
        <v>80</v>
      </c>
      <c r="G574" s="1" t="s">
        <v>159</v>
      </c>
      <c r="H574" s="1" t="s">
        <v>26</v>
      </c>
      <c r="I574" s="1">
        <v>90049</v>
      </c>
      <c r="J574" s="1" t="s">
        <v>112</v>
      </c>
      <c r="K574" s="1" t="s">
        <v>1667</v>
      </c>
      <c r="L574" s="1" t="s">
        <v>20</v>
      </c>
      <c r="M574" s="1" t="s">
        <v>299</v>
      </c>
      <c r="N574" s="1" t="s">
        <v>1668</v>
      </c>
      <c r="O574" s="3">
        <v>271.44</v>
      </c>
      <c r="P574" s="1">
        <v>3</v>
      </c>
      <c r="Q574" s="1">
        <v>0</v>
      </c>
      <c r="R574" s="2">
        <v>122.15</v>
      </c>
      <c r="S574" s="1" t="s">
        <v>115</v>
      </c>
      <c r="T574" s="1" t="s">
        <v>87</v>
      </c>
      <c r="U574" s="2">
        <v>149.29001</v>
      </c>
      <c r="V574" s="2">
        <v>90.480000813801993</v>
      </c>
      <c r="W574" s="11">
        <f>(sales[[#This Row],[Profit]]/sales[[#This Row],[Sales]])*100</f>
        <v>45.000736811081644</v>
      </c>
      <c r="X574" s="1" t="e">
        <f>YEAR(sales[[#This Row],[order_date]])</f>
        <v>#VALUE!</v>
      </c>
    </row>
    <row r="575" spans="1:24" x14ac:dyDescent="0.25">
      <c r="A575" s="1" t="s">
        <v>543</v>
      </c>
      <c r="B575" s="15">
        <v>41737</v>
      </c>
      <c r="C575" s="13">
        <v>41890</v>
      </c>
      <c r="D575" s="1" t="s">
        <v>100</v>
      </c>
      <c r="E575" s="1" t="s">
        <v>79</v>
      </c>
      <c r="F575" s="1" t="s">
        <v>80</v>
      </c>
      <c r="G575" s="1" t="s">
        <v>544</v>
      </c>
      <c r="H575" s="1" t="s">
        <v>318</v>
      </c>
      <c r="I575" s="1">
        <v>84062</v>
      </c>
      <c r="J575" s="1" t="s">
        <v>112</v>
      </c>
      <c r="K575" s="1" t="s">
        <v>1669</v>
      </c>
      <c r="L575" s="1" t="s">
        <v>20</v>
      </c>
      <c r="M575" s="1" t="s">
        <v>47</v>
      </c>
      <c r="N575" s="1" t="s">
        <v>1670</v>
      </c>
      <c r="O575" s="3">
        <v>158.9</v>
      </c>
      <c r="P575" s="1">
        <v>5</v>
      </c>
      <c r="Q575" s="1">
        <v>0</v>
      </c>
      <c r="R575" s="2">
        <v>7.95</v>
      </c>
      <c r="S575" s="1" t="s">
        <v>115</v>
      </c>
      <c r="T575" s="1" t="s">
        <v>87</v>
      </c>
      <c r="U575" s="2">
        <v>150.94999999999999</v>
      </c>
      <c r="V575" s="2">
        <v>31.7799987792968</v>
      </c>
      <c r="W575" s="11">
        <f>(sales[[#This Row],[Profit]]/sales[[#This Row],[Sales]])*100</f>
        <v>5.0031466331025802</v>
      </c>
      <c r="X575" s="1">
        <f>YEAR(sales[[#This Row],[order_date]])</f>
        <v>2014</v>
      </c>
    </row>
    <row r="576" spans="1:24" x14ac:dyDescent="0.25">
      <c r="A576" s="1" t="s">
        <v>684</v>
      </c>
      <c r="B576" s="15">
        <v>42136</v>
      </c>
      <c r="C576" s="13">
        <v>42259</v>
      </c>
      <c r="D576" s="1" t="s">
        <v>100</v>
      </c>
      <c r="E576" s="1" t="s">
        <v>79</v>
      </c>
      <c r="F576" s="1" t="s">
        <v>80</v>
      </c>
      <c r="G576" s="1" t="s">
        <v>152</v>
      </c>
      <c r="H576" s="1" t="s">
        <v>36</v>
      </c>
      <c r="I576" s="1">
        <v>10009</v>
      </c>
      <c r="J576" s="1" t="s">
        <v>82</v>
      </c>
      <c r="K576" s="1" t="s">
        <v>1671</v>
      </c>
      <c r="L576" s="1" t="s">
        <v>19</v>
      </c>
      <c r="M576" s="1" t="s">
        <v>50</v>
      </c>
      <c r="N576" s="1" t="s">
        <v>1672</v>
      </c>
      <c r="O576" s="3">
        <v>164.65</v>
      </c>
      <c r="P576" s="1">
        <v>3</v>
      </c>
      <c r="Q576" s="1">
        <v>0.1</v>
      </c>
      <c r="R576" s="2">
        <v>12.81</v>
      </c>
      <c r="S576" s="1" t="s">
        <v>86</v>
      </c>
      <c r="T576" s="1" t="s">
        <v>87</v>
      </c>
      <c r="U576" s="2">
        <v>151.84</v>
      </c>
      <c r="V576" s="2">
        <v>60.981479321886198</v>
      </c>
      <c r="W576" s="11">
        <f>(sales[[#This Row],[Profit]]/sales[[#This Row],[Sales]])*100</f>
        <v>7.7801396902520494</v>
      </c>
      <c r="X576" s="1">
        <f>YEAR(sales[[#This Row],[order_date]])</f>
        <v>2015</v>
      </c>
    </row>
    <row r="577" spans="1:24" x14ac:dyDescent="0.25">
      <c r="A577" s="1" t="s">
        <v>239</v>
      </c>
      <c r="B577" s="15">
        <v>42834</v>
      </c>
      <c r="C577" s="13">
        <v>42956</v>
      </c>
      <c r="D577" s="1" t="s">
        <v>90</v>
      </c>
      <c r="E577" s="1" t="s">
        <v>79</v>
      </c>
      <c r="F577" s="1" t="s">
        <v>80</v>
      </c>
      <c r="G577" s="1" t="s">
        <v>159</v>
      </c>
      <c r="H577" s="1" t="s">
        <v>26</v>
      </c>
      <c r="I577" s="1">
        <v>90004</v>
      </c>
      <c r="J577" s="1" t="s">
        <v>112</v>
      </c>
      <c r="K577" s="1" t="s">
        <v>1673</v>
      </c>
      <c r="L577" s="1" t="s">
        <v>20</v>
      </c>
      <c r="M577" s="1" t="s">
        <v>47</v>
      </c>
      <c r="N577" s="1" t="s">
        <v>1674</v>
      </c>
      <c r="O577" s="3">
        <v>217.85</v>
      </c>
      <c r="P577" s="1">
        <v>5</v>
      </c>
      <c r="Q577" s="1">
        <v>0</v>
      </c>
      <c r="R577" s="2">
        <v>65.36</v>
      </c>
      <c r="S577" s="1" t="s">
        <v>115</v>
      </c>
      <c r="T577" s="1" t="s">
        <v>87</v>
      </c>
      <c r="U577" s="2">
        <v>152.49</v>
      </c>
      <c r="V577" s="2">
        <v>43.570001220703098</v>
      </c>
      <c r="W577" s="11">
        <f>(sales[[#This Row],[Profit]]/sales[[#This Row],[Sales]])*100</f>
        <v>30.002295157218267</v>
      </c>
      <c r="X577" s="1">
        <f>YEAR(sales[[#This Row],[order_date]])</f>
        <v>2017</v>
      </c>
    </row>
    <row r="578" spans="1:24" hidden="1" x14ac:dyDescent="0.25">
      <c r="A578" s="1" t="s">
        <v>1675</v>
      </c>
      <c r="B578" s="15" t="s">
        <v>1676</v>
      </c>
      <c r="C578" s="13" t="s">
        <v>1676</v>
      </c>
      <c r="D578" s="1" t="s">
        <v>181</v>
      </c>
      <c r="E578" s="1" t="s">
        <v>79</v>
      </c>
      <c r="F578" s="1" t="s">
        <v>80</v>
      </c>
      <c r="G578" s="1" t="s">
        <v>176</v>
      </c>
      <c r="H578" s="1" t="s">
        <v>45</v>
      </c>
      <c r="I578" s="1">
        <v>98103</v>
      </c>
      <c r="J578" s="1" t="s">
        <v>112</v>
      </c>
      <c r="K578" s="1" t="s">
        <v>1677</v>
      </c>
      <c r="L578" s="1" t="s">
        <v>19</v>
      </c>
      <c r="M578" s="1" t="s">
        <v>50</v>
      </c>
      <c r="N578" s="1" t="s">
        <v>1678</v>
      </c>
      <c r="O578" s="3">
        <v>167.89</v>
      </c>
      <c r="P578" s="1">
        <v>7</v>
      </c>
      <c r="Q578" s="1">
        <v>0.2</v>
      </c>
      <c r="R578" s="2">
        <v>14.69</v>
      </c>
      <c r="S578" s="1" t="s">
        <v>115</v>
      </c>
      <c r="T578" s="1" t="s">
        <v>87</v>
      </c>
      <c r="U578" s="2">
        <v>153.19999999999999</v>
      </c>
      <c r="V578" s="2">
        <v>29.980357145551299</v>
      </c>
      <c r="W578" s="11">
        <f>(sales[[#This Row],[Profit]]/sales[[#This Row],[Sales]])*100</f>
        <v>8.7497766394663188</v>
      </c>
      <c r="X578" s="1" t="e">
        <f>YEAR(sales[[#This Row],[order_date]])</f>
        <v>#VALUE!</v>
      </c>
    </row>
    <row r="579" spans="1:24" x14ac:dyDescent="0.25">
      <c r="A579" s="1" t="s">
        <v>684</v>
      </c>
      <c r="B579" s="15">
        <v>42136</v>
      </c>
      <c r="C579" s="13">
        <v>42259</v>
      </c>
      <c r="D579" s="1" t="s">
        <v>100</v>
      </c>
      <c r="E579" s="1" t="s">
        <v>79</v>
      </c>
      <c r="F579" s="1" t="s">
        <v>80</v>
      </c>
      <c r="G579" s="1" t="s">
        <v>152</v>
      </c>
      <c r="H579" s="1" t="s">
        <v>36</v>
      </c>
      <c r="I579" s="1">
        <v>10009</v>
      </c>
      <c r="J579" s="1" t="s">
        <v>82</v>
      </c>
      <c r="K579" s="1" t="s">
        <v>1264</v>
      </c>
      <c r="L579" s="1" t="s">
        <v>20</v>
      </c>
      <c r="M579" s="1" t="s">
        <v>94</v>
      </c>
      <c r="N579" s="1" t="s">
        <v>1679</v>
      </c>
      <c r="O579" s="3">
        <v>232.4</v>
      </c>
      <c r="P579" s="1">
        <v>5</v>
      </c>
      <c r="Q579" s="1">
        <v>0.2</v>
      </c>
      <c r="R579" s="2">
        <v>78.44</v>
      </c>
      <c r="S579" s="1" t="s">
        <v>86</v>
      </c>
      <c r="T579" s="1" t="s">
        <v>87</v>
      </c>
      <c r="U579" s="2">
        <v>153.95999</v>
      </c>
      <c r="V579" s="2">
        <v>58.099998690560398</v>
      </c>
      <c r="W579" s="11">
        <f>(sales[[#This Row],[Profit]]/sales[[#This Row],[Sales]])*100</f>
        <v>33.752151462994831</v>
      </c>
      <c r="X579" s="1">
        <f>YEAR(sales[[#This Row],[order_date]])</f>
        <v>2015</v>
      </c>
    </row>
    <row r="580" spans="1:24" hidden="1" x14ac:dyDescent="0.25">
      <c r="A580" s="1" t="s">
        <v>737</v>
      </c>
      <c r="B580" s="15" t="s">
        <v>738</v>
      </c>
      <c r="C580" s="13" t="s">
        <v>739</v>
      </c>
      <c r="D580" s="1" t="s">
        <v>90</v>
      </c>
      <c r="E580" s="1" t="s">
        <v>79</v>
      </c>
      <c r="F580" s="1" t="s">
        <v>80</v>
      </c>
      <c r="G580" s="1" t="s">
        <v>459</v>
      </c>
      <c r="H580" s="1" t="s">
        <v>43</v>
      </c>
      <c r="I580" s="1">
        <v>77041</v>
      </c>
      <c r="J580" s="1" t="s">
        <v>102</v>
      </c>
      <c r="K580" s="1" t="s">
        <v>1486</v>
      </c>
      <c r="L580" s="1" t="s">
        <v>20</v>
      </c>
      <c r="M580" s="1" t="s">
        <v>47</v>
      </c>
      <c r="N580" s="1" t="s">
        <v>1487</v>
      </c>
      <c r="O580" s="3">
        <v>129.57</v>
      </c>
      <c r="P580" s="1">
        <v>2</v>
      </c>
      <c r="Q580" s="1">
        <v>0.2</v>
      </c>
      <c r="R580" s="2">
        <v>-25.91</v>
      </c>
      <c r="S580" s="1" t="s">
        <v>106</v>
      </c>
      <c r="T580" s="1" t="s">
        <v>87</v>
      </c>
      <c r="U580" s="2">
        <v>155.48000999999999</v>
      </c>
      <c r="V580" s="2">
        <v>80.981254879315401</v>
      </c>
      <c r="W580" s="11">
        <f>(sales[[#This Row],[Profit]]/sales[[#This Row],[Sales]])*100</f>
        <v>-19.996912865632478</v>
      </c>
      <c r="X580" s="1" t="e">
        <f>YEAR(sales[[#This Row],[order_date]])</f>
        <v>#VALUE!</v>
      </c>
    </row>
    <row r="581" spans="1:24" hidden="1" x14ac:dyDescent="0.25">
      <c r="A581" s="1" t="s">
        <v>75</v>
      </c>
      <c r="B581" s="15" t="s">
        <v>76</v>
      </c>
      <c r="C581" s="13" t="s">
        <v>77</v>
      </c>
      <c r="D581" s="1" t="s">
        <v>78</v>
      </c>
      <c r="E581" s="1" t="s">
        <v>79</v>
      </c>
      <c r="F581" s="1" t="s">
        <v>80</v>
      </c>
      <c r="G581" s="1" t="s">
        <v>81</v>
      </c>
      <c r="H581" s="1" t="s">
        <v>36</v>
      </c>
      <c r="I581" s="1">
        <v>12180</v>
      </c>
      <c r="J581" s="1" t="s">
        <v>82</v>
      </c>
      <c r="K581" s="1" t="s">
        <v>1680</v>
      </c>
      <c r="L581" s="1" t="s">
        <v>20</v>
      </c>
      <c r="M581" s="1" t="s">
        <v>47</v>
      </c>
      <c r="N581" s="1" t="s">
        <v>1681</v>
      </c>
      <c r="O581" s="3">
        <v>208.56</v>
      </c>
      <c r="P581" s="1">
        <v>6</v>
      </c>
      <c r="Q581" s="1">
        <v>0</v>
      </c>
      <c r="R581" s="2">
        <v>52.14</v>
      </c>
      <c r="S581" s="1" t="s">
        <v>86</v>
      </c>
      <c r="T581" s="1" t="s">
        <v>87</v>
      </c>
      <c r="U581" s="2">
        <v>156.41999999999999</v>
      </c>
      <c r="V581" s="2">
        <v>34.759999593098897</v>
      </c>
      <c r="W581" s="11">
        <f>(sales[[#This Row],[Profit]]/sales[[#This Row],[Sales]])*100</f>
        <v>25</v>
      </c>
      <c r="X581" s="1" t="e">
        <f>YEAR(sales[[#This Row],[order_date]])</f>
        <v>#VALUE!</v>
      </c>
    </row>
    <row r="582" spans="1:24" x14ac:dyDescent="0.25">
      <c r="A582" s="1" t="s">
        <v>1333</v>
      </c>
      <c r="B582" s="15">
        <v>42865</v>
      </c>
      <c r="C582" s="13">
        <v>42957</v>
      </c>
      <c r="D582" s="1" t="s">
        <v>100</v>
      </c>
      <c r="E582" s="1" t="s">
        <v>110</v>
      </c>
      <c r="F582" s="1" t="s">
        <v>80</v>
      </c>
      <c r="G582" s="1" t="s">
        <v>152</v>
      </c>
      <c r="H582" s="1" t="s">
        <v>36</v>
      </c>
      <c r="I582" s="1">
        <v>10011</v>
      </c>
      <c r="J582" s="1" t="s">
        <v>82</v>
      </c>
      <c r="K582" s="1" t="s">
        <v>1682</v>
      </c>
      <c r="L582" s="1" t="s">
        <v>21</v>
      </c>
      <c r="M582" s="1" t="s">
        <v>51</v>
      </c>
      <c r="N582" s="1" t="s">
        <v>1683</v>
      </c>
      <c r="O582" s="3">
        <v>160.93</v>
      </c>
      <c r="P582" s="1">
        <v>7</v>
      </c>
      <c r="Q582" s="1">
        <v>0</v>
      </c>
      <c r="R582" s="2">
        <v>3.22</v>
      </c>
      <c r="S582" s="1" t="s">
        <v>86</v>
      </c>
      <c r="T582" s="1" t="s">
        <v>87</v>
      </c>
      <c r="U582" s="2">
        <v>157.70999</v>
      </c>
      <c r="V582" s="2">
        <v>22.989998953682999</v>
      </c>
      <c r="W582" s="11">
        <f>(sales[[#This Row],[Profit]]/sales[[#This Row],[Sales]])*100</f>
        <v>2.0008699434536754</v>
      </c>
      <c r="X582" s="1">
        <f>YEAR(sales[[#This Row],[order_date]])</f>
        <v>2017</v>
      </c>
    </row>
    <row r="583" spans="1:24" hidden="1" x14ac:dyDescent="0.25">
      <c r="A583" s="1" t="s">
        <v>626</v>
      </c>
      <c r="B583" s="15">
        <v>42585</v>
      </c>
      <c r="C583" s="13" t="s">
        <v>627</v>
      </c>
      <c r="D583" s="1" t="s">
        <v>90</v>
      </c>
      <c r="E583" s="1" t="s">
        <v>158</v>
      </c>
      <c r="F583" s="1" t="s">
        <v>80</v>
      </c>
      <c r="G583" s="1" t="s">
        <v>362</v>
      </c>
      <c r="H583" s="1" t="s">
        <v>34</v>
      </c>
      <c r="I583" s="1">
        <v>49201</v>
      </c>
      <c r="J583" s="1" t="s">
        <v>102</v>
      </c>
      <c r="K583" s="1" t="s">
        <v>1684</v>
      </c>
      <c r="L583" s="1" t="s">
        <v>20</v>
      </c>
      <c r="M583" s="1" t="s">
        <v>132</v>
      </c>
      <c r="N583" s="1" t="s">
        <v>1685</v>
      </c>
      <c r="O583" s="3">
        <v>207.14</v>
      </c>
      <c r="P583" s="1">
        <v>3</v>
      </c>
      <c r="Q583" s="1">
        <v>0.1</v>
      </c>
      <c r="R583" s="2">
        <v>48.33</v>
      </c>
      <c r="S583" s="1" t="s">
        <v>106</v>
      </c>
      <c r="T583" s="1" t="s">
        <v>87</v>
      </c>
      <c r="U583" s="2">
        <v>158.81</v>
      </c>
      <c r="V583" s="2">
        <v>76.718518419483999</v>
      </c>
      <c r="W583" s="11">
        <f>(sales[[#This Row],[Profit]]/sales[[#This Row],[Sales]])*100</f>
        <v>23.332045959254611</v>
      </c>
      <c r="X583" s="1">
        <f>YEAR(sales[[#This Row],[order_date]])</f>
        <v>2016</v>
      </c>
    </row>
    <row r="584" spans="1:24" x14ac:dyDescent="0.25">
      <c r="A584" s="1" t="s">
        <v>373</v>
      </c>
      <c r="B584" s="15">
        <v>42867</v>
      </c>
      <c r="C584" s="13">
        <v>42898</v>
      </c>
      <c r="D584" s="1" t="s">
        <v>78</v>
      </c>
      <c r="E584" s="1" t="s">
        <v>110</v>
      </c>
      <c r="F584" s="1" t="s">
        <v>80</v>
      </c>
      <c r="G584" s="1" t="s">
        <v>176</v>
      </c>
      <c r="H584" s="1" t="s">
        <v>45</v>
      </c>
      <c r="I584" s="1">
        <v>98115</v>
      </c>
      <c r="J584" s="1" t="s">
        <v>112</v>
      </c>
      <c r="K584" s="1" t="s">
        <v>1686</v>
      </c>
      <c r="L584" s="1" t="s">
        <v>19</v>
      </c>
      <c r="M584" s="1" t="s">
        <v>104</v>
      </c>
      <c r="N584" s="1" t="s">
        <v>1687</v>
      </c>
      <c r="O584" s="3">
        <v>199.9</v>
      </c>
      <c r="P584" s="1">
        <v>5</v>
      </c>
      <c r="Q584" s="1">
        <v>0</v>
      </c>
      <c r="R584" s="2">
        <v>39.979999999999997</v>
      </c>
      <c r="S584" s="1" t="s">
        <v>115</v>
      </c>
      <c r="T584" s="1" t="s">
        <v>87</v>
      </c>
      <c r="U584" s="2">
        <v>159.91999999999999</v>
      </c>
      <c r="V584" s="2">
        <v>39.9799987792968</v>
      </c>
      <c r="W584" s="11">
        <f>(sales[[#This Row],[Profit]]/sales[[#This Row],[Sales]])*100</f>
        <v>20</v>
      </c>
      <c r="X584" s="1">
        <f>YEAR(sales[[#This Row],[order_date]])</f>
        <v>2017</v>
      </c>
    </row>
    <row r="585" spans="1:24" hidden="1" x14ac:dyDescent="0.25">
      <c r="A585" s="1" t="s">
        <v>1053</v>
      </c>
      <c r="B585" s="15" t="s">
        <v>331</v>
      </c>
      <c r="C585" s="13" t="s">
        <v>1054</v>
      </c>
      <c r="D585" s="1" t="s">
        <v>90</v>
      </c>
      <c r="E585" s="1" t="s">
        <v>158</v>
      </c>
      <c r="F585" s="1" t="s">
        <v>80</v>
      </c>
      <c r="G585" s="1" t="s">
        <v>152</v>
      </c>
      <c r="H585" s="1" t="s">
        <v>36</v>
      </c>
      <c r="I585" s="1">
        <v>10035</v>
      </c>
      <c r="J585" s="1" t="s">
        <v>82</v>
      </c>
      <c r="K585" s="1" t="s">
        <v>1628</v>
      </c>
      <c r="L585" s="1" t="s">
        <v>21</v>
      </c>
      <c r="M585" s="1" t="s">
        <v>507</v>
      </c>
      <c r="N585" s="1" t="s">
        <v>1629</v>
      </c>
      <c r="O585" s="3">
        <v>249.95</v>
      </c>
      <c r="P585" s="1">
        <v>5</v>
      </c>
      <c r="Q585" s="1">
        <v>0</v>
      </c>
      <c r="R585" s="2">
        <v>87.48</v>
      </c>
      <c r="S585" s="1" t="s">
        <v>86</v>
      </c>
      <c r="T585" s="1" t="s">
        <v>87</v>
      </c>
      <c r="U585" s="2">
        <v>162.47</v>
      </c>
      <c r="V585" s="2">
        <v>49.989999389648403</v>
      </c>
      <c r="W585" s="11">
        <f>(sales[[#This Row],[Profit]]/sales[[#This Row],[Sales]])*100</f>
        <v>34.998999799959996</v>
      </c>
      <c r="X585" s="1" t="e">
        <f>YEAR(sales[[#This Row],[order_date]])</f>
        <v>#VALUE!</v>
      </c>
    </row>
    <row r="586" spans="1:24" hidden="1" x14ac:dyDescent="0.25">
      <c r="A586" s="1" t="s">
        <v>921</v>
      </c>
      <c r="B586" s="15" t="s">
        <v>922</v>
      </c>
      <c r="C586" s="13" t="s">
        <v>923</v>
      </c>
      <c r="D586" s="1" t="s">
        <v>90</v>
      </c>
      <c r="E586" s="1" t="s">
        <v>158</v>
      </c>
      <c r="F586" s="1" t="s">
        <v>80</v>
      </c>
      <c r="G586" s="1" t="s">
        <v>924</v>
      </c>
      <c r="H586" s="1" t="s">
        <v>34</v>
      </c>
      <c r="I586" s="1">
        <v>48146</v>
      </c>
      <c r="J586" s="1" t="s">
        <v>102</v>
      </c>
      <c r="K586" s="1" t="s">
        <v>1688</v>
      </c>
      <c r="L586" s="1" t="s">
        <v>19</v>
      </c>
      <c r="M586" s="1" t="s">
        <v>1535</v>
      </c>
      <c r="N586" s="1" t="s">
        <v>1689</v>
      </c>
      <c r="O586" s="3">
        <v>194.32</v>
      </c>
      <c r="P586" s="1">
        <v>4</v>
      </c>
      <c r="Q586" s="1">
        <v>0</v>
      </c>
      <c r="R586" s="2">
        <v>31.09</v>
      </c>
      <c r="S586" s="1" t="s">
        <v>106</v>
      </c>
      <c r="T586" s="1" t="s">
        <v>87</v>
      </c>
      <c r="U586" s="2">
        <v>163.23000999999999</v>
      </c>
      <c r="V586" s="2">
        <v>48.580001831054602</v>
      </c>
      <c r="W586" s="11">
        <f>(sales[[#This Row],[Profit]]/sales[[#This Row],[Sales]])*100</f>
        <v>15.999382461918485</v>
      </c>
      <c r="X586" s="1" t="e">
        <f>YEAR(sales[[#This Row],[order_date]])</f>
        <v>#VALUE!</v>
      </c>
    </row>
    <row r="587" spans="1:24" hidden="1" x14ac:dyDescent="0.25">
      <c r="A587" s="1" t="s">
        <v>1424</v>
      </c>
      <c r="B587" s="15" t="s">
        <v>1425</v>
      </c>
      <c r="C587" s="13" t="s">
        <v>1426</v>
      </c>
      <c r="D587" s="1" t="s">
        <v>90</v>
      </c>
      <c r="E587" s="1" t="s">
        <v>158</v>
      </c>
      <c r="F587" s="1" t="s">
        <v>80</v>
      </c>
      <c r="G587" s="1" t="s">
        <v>1427</v>
      </c>
      <c r="H587" s="1" t="s">
        <v>26</v>
      </c>
      <c r="I587" s="1">
        <v>92345</v>
      </c>
      <c r="J587" s="1" t="s">
        <v>112</v>
      </c>
      <c r="K587" s="1" t="s">
        <v>1646</v>
      </c>
      <c r="L587" s="1" t="s">
        <v>20</v>
      </c>
      <c r="M587" s="1" t="s">
        <v>94</v>
      </c>
      <c r="N587" s="1" t="s">
        <v>1647</v>
      </c>
      <c r="O587" s="3">
        <v>251.52</v>
      </c>
      <c r="P587" s="1">
        <v>6</v>
      </c>
      <c r="Q587" s="1">
        <v>0.2</v>
      </c>
      <c r="R587" s="2">
        <v>81.739999999999995</v>
      </c>
      <c r="S587" s="1" t="s">
        <v>115</v>
      </c>
      <c r="T587" s="1" t="s">
        <v>87</v>
      </c>
      <c r="U587" s="2">
        <v>169.78</v>
      </c>
      <c r="V587" s="2">
        <v>52.400001085301199</v>
      </c>
      <c r="W587" s="11">
        <f>(sales[[#This Row],[Profit]]/sales[[#This Row],[Sales]])*100</f>
        <v>32.498409669211192</v>
      </c>
      <c r="X587" s="1" t="e">
        <f>YEAR(sales[[#This Row],[order_date]])</f>
        <v>#VALUE!</v>
      </c>
    </row>
    <row r="588" spans="1:24" hidden="1" x14ac:dyDescent="0.25">
      <c r="A588" s="1" t="s">
        <v>976</v>
      </c>
      <c r="B588" s="15" t="s">
        <v>977</v>
      </c>
      <c r="C588" s="13" t="s">
        <v>978</v>
      </c>
      <c r="D588" s="1" t="s">
        <v>78</v>
      </c>
      <c r="E588" s="1" t="s">
        <v>158</v>
      </c>
      <c r="F588" s="1" t="s">
        <v>80</v>
      </c>
      <c r="G588" s="1" t="s">
        <v>979</v>
      </c>
      <c r="H588" s="1" t="s">
        <v>43</v>
      </c>
      <c r="I588" s="1">
        <v>76117</v>
      </c>
      <c r="J588" s="1" t="s">
        <v>102</v>
      </c>
      <c r="K588" s="1" t="s">
        <v>1690</v>
      </c>
      <c r="L588" s="1" t="s">
        <v>21</v>
      </c>
      <c r="M588" s="1" t="s">
        <v>507</v>
      </c>
      <c r="N588" s="1" t="s">
        <v>1691</v>
      </c>
      <c r="O588" s="3">
        <v>207.98</v>
      </c>
      <c r="P588" s="1">
        <v>2</v>
      </c>
      <c r="Q588" s="1">
        <v>0.2</v>
      </c>
      <c r="R588" s="2">
        <v>36.4</v>
      </c>
      <c r="S588" s="1" t="s">
        <v>106</v>
      </c>
      <c r="T588" s="1" t="s">
        <v>87</v>
      </c>
      <c r="U588" s="2">
        <v>171.57999000000001</v>
      </c>
      <c r="V588" s="2">
        <v>129.98749781395301</v>
      </c>
      <c r="W588" s="11">
        <f>(sales[[#This Row],[Profit]]/sales[[#This Row],[Sales]])*100</f>
        <v>17.501682854120588</v>
      </c>
      <c r="X588" s="1" t="e">
        <f>YEAR(sales[[#This Row],[order_date]])</f>
        <v>#VALUE!</v>
      </c>
    </row>
    <row r="589" spans="1:24" hidden="1" x14ac:dyDescent="0.25">
      <c r="A589" s="1" t="s">
        <v>590</v>
      </c>
      <c r="B589" s="15" t="s">
        <v>591</v>
      </c>
      <c r="C589" s="13">
        <v>42036</v>
      </c>
      <c r="D589" s="1" t="s">
        <v>90</v>
      </c>
      <c r="E589" s="1" t="s">
        <v>158</v>
      </c>
      <c r="F589" s="1" t="s">
        <v>80</v>
      </c>
      <c r="G589" s="1" t="s">
        <v>137</v>
      </c>
      <c r="H589" s="1" t="s">
        <v>26</v>
      </c>
      <c r="I589" s="1">
        <v>94110</v>
      </c>
      <c r="J589" s="1" t="s">
        <v>112</v>
      </c>
      <c r="K589" s="1" t="s">
        <v>1692</v>
      </c>
      <c r="L589" s="1" t="s">
        <v>21</v>
      </c>
      <c r="M589" s="1" t="s">
        <v>51</v>
      </c>
      <c r="N589" s="1" t="s">
        <v>1693</v>
      </c>
      <c r="O589" s="3">
        <v>191.98</v>
      </c>
      <c r="P589" s="1">
        <v>3</v>
      </c>
      <c r="Q589" s="1">
        <v>0.2</v>
      </c>
      <c r="R589" s="2">
        <v>19.2</v>
      </c>
      <c r="S589" s="1" t="s">
        <v>115</v>
      </c>
      <c r="T589" s="1" t="s">
        <v>87</v>
      </c>
      <c r="U589" s="2">
        <v>172.78</v>
      </c>
      <c r="V589" s="2">
        <v>79.991665184466697</v>
      </c>
      <c r="W589" s="11">
        <f>(sales[[#This Row],[Profit]]/sales[[#This Row],[Sales]])*100</f>
        <v>10.001041775184916</v>
      </c>
      <c r="X589" s="1" t="e">
        <f>YEAR(sales[[#This Row],[order_date]])</f>
        <v>#VALUE!</v>
      </c>
    </row>
    <row r="590" spans="1:24" x14ac:dyDescent="0.25">
      <c r="A590" s="1" t="s">
        <v>1169</v>
      </c>
      <c r="B590" s="15">
        <v>41922</v>
      </c>
      <c r="C590" s="13">
        <v>41922</v>
      </c>
      <c r="D590" s="1" t="s">
        <v>181</v>
      </c>
      <c r="E590" s="1" t="s">
        <v>79</v>
      </c>
      <c r="F590" s="1" t="s">
        <v>80</v>
      </c>
      <c r="G590" s="1" t="s">
        <v>101</v>
      </c>
      <c r="H590" s="1" t="s">
        <v>38</v>
      </c>
      <c r="I590" s="1">
        <v>43229</v>
      </c>
      <c r="J590" s="1" t="s">
        <v>82</v>
      </c>
      <c r="K590" s="1" t="s">
        <v>1694</v>
      </c>
      <c r="L590" s="1" t="s">
        <v>21</v>
      </c>
      <c r="M590" s="1" t="s">
        <v>1695</v>
      </c>
      <c r="N590" s="1" t="s">
        <v>1696</v>
      </c>
      <c r="O590" s="3">
        <v>101.99</v>
      </c>
      <c r="P590" s="1">
        <v>2</v>
      </c>
      <c r="Q590" s="1">
        <v>0.7</v>
      </c>
      <c r="R590" s="2">
        <v>-71.400000000000006</v>
      </c>
      <c r="S590" s="1" t="s">
        <v>86</v>
      </c>
      <c r="T590" s="1" t="s">
        <v>87</v>
      </c>
      <c r="U590" s="2">
        <v>173.39</v>
      </c>
      <c r="V590" s="2">
        <v>169.98332301841799</v>
      </c>
      <c r="W590" s="11">
        <f>(sales[[#This Row],[Profit]]/sales[[#This Row],[Sales]])*100</f>
        <v>-70.006863417982174</v>
      </c>
      <c r="X590" s="1">
        <f>YEAR(sales[[#This Row],[order_date]])</f>
        <v>2014</v>
      </c>
    </row>
    <row r="591" spans="1:24" hidden="1" x14ac:dyDescent="0.25">
      <c r="A591" s="1" t="s">
        <v>675</v>
      </c>
      <c r="B591" s="15" t="s">
        <v>676</v>
      </c>
      <c r="C591" s="13" t="s">
        <v>589</v>
      </c>
      <c r="D591" s="1" t="s">
        <v>90</v>
      </c>
      <c r="E591" s="1" t="s">
        <v>79</v>
      </c>
      <c r="F591" s="1" t="s">
        <v>80</v>
      </c>
      <c r="G591" s="1" t="s">
        <v>677</v>
      </c>
      <c r="H591" s="1" t="s">
        <v>678</v>
      </c>
      <c r="I591" s="1">
        <v>40214</v>
      </c>
      <c r="J591" s="1" t="s">
        <v>92</v>
      </c>
      <c r="K591" s="1" t="s">
        <v>1606</v>
      </c>
      <c r="L591" s="1" t="s">
        <v>19</v>
      </c>
      <c r="M591" s="1" t="s">
        <v>104</v>
      </c>
      <c r="N591" s="1" t="s">
        <v>1607</v>
      </c>
      <c r="O591" s="3">
        <v>209.88</v>
      </c>
      <c r="P591" s="1">
        <v>3</v>
      </c>
      <c r="Q591" s="1">
        <v>0</v>
      </c>
      <c r="R591" s="2">
        <v>35.68</v>
      </c>
      <c r="S591" s="1" t="s">
        <v>96</v>
      </c>
      <c r="T591" s="1" t="s">
        <v>87</v>
      </c>
      <c r="U591" s="2">
        <v>174.20000999999999</v>
      </c>
      <c r="V591" s="2">
        <v>69.9600016276041</v>
      </c>
      <c r="W591" s="11">
        <f>(sales[[#This Row],[Profit]]/sales[[#This Row],[Sales]])*100</f>
        <v>17.000190585096245</v>
      </c>
      <c r="X591" s="1" t="e">
        <f>YEAR(sales[[#This Row],[order_date]])</f>
        <v>#VALUE!</v>
      </c>
    </row>
    <row r="592" spans="1:24" hidden="1" x14ac:dyDescent="0.25">
      <c r="A592" s="1" t="s">
        <v>1697</v>
      </c>
      <c r="B592" s="15" t="s">
        <v>1698</v>
      </c>
      <c r="C592" s="13" t="s">
        <v>1699</v>
      </c>
      <c r="D592" s="1" t="s">
        <v>90</v>
      </c>
      <c r="E592" s="1" t="s">
        <v>79</v>
      </c>
      <c r="F592" s="1" t="s">
        <v>80</v>
      </c>
      <c r="G592" s="1" t="s">
        <v>159</v>
      </c>
      <c r="H592" s="1" t="s">
        <v>26</v>
      </c>
      <c r="I592" s="1">
        <v>90032</v>
      </c>
      <c r="J592" s="1" t="s">
        <v>112</v>
      </c>
      <c r="K592" s="1" t="s">
        <v>1700</v>
      </c>
      <c r="L592" s="1" t="s">
        <v>19</v>
      </c>
      <c r="M592" s="1" t="s">
        <v>50</v>
      </c>
      <c r="N592" s="1" t="s">
        <v>1701</v>
      </c>
      <c r="O592" s="3">
        <v>194.35</v>
      </c>
      <c r="P592" s="1">
        <v>3</v>
      </c>
      <c r="Q592" s="1">
        <v>0.2</v>
      </c>
      <c r="R592" s="2">
        <v>19.440000000000001</v>
      </c>
      <c r="S592" s="1" t="s">
        <v>115</v>
      </c>
      <c r="T592" s="1" t="s">
        <v>87</v>
      </c>
      <c r="U592" s="2">
        <v>174.91</v>
      </c>
      <c r="V592" s="2">
        <v>80.979169511469095</v>
      </c>
      <c r="W592" s="11">
        <f>(sales[[#This Row],[Profit]]/sales[[#This Row],[Sales]])*100</f>
        <v>10.002572678157962</v>
      </c>
      <c r="X592" s="1" t="e">
        <f>YEAR(sales[[#This Row],[order_date]])</f>
        <v>#VALUE!</v>
      </c>
    </row>
    <row r="593" spans="1:24" hidden="1" x14ac:dyDescent="0.25">
      <c r="A593" s="1" t="s">
        <v>1702</v>
      </c>
      <c r="B593" s="15" t="s">
        <v>1703</v>
      </c>
      <c r="C593" s="13" t="s">
        <v>1704</v>
      </c>
      <c r="D593" s="1" t="s">
        <v>90</v>
      </c>
      <c r="E593" s="1" t="s">
        <v>79</v>
      </c>
      <c r="F593" s="1" t="s">
        <v>80</v>
      </c>
      <c r="G593" s="1" t="s">
        <v>159</v>
      </c>
      <c r="H593" s="1" t="s">
        <v>26</v>
      </c>
      <c r="I593" s="1">
        <v>90036</v>
      </c>
      <c r="J593" s="1" t="s">
        <v>112</v>
      </c>
      <c r="K593" s="1" t="s">
        <v>1705</v>
      </c>
      <c r="L593" s="1" t="s">
        <v>19</v>
      </c>
      <c r="M593" s="1" t="s">
        <v>48</v>
      </c>
      <c r="N593" s="1" t="s">
        <v>1706</v>
      </c>
      <c r="O593" s="3">
        <v>171.29</v>
      </c>
      <c r="P593" s="1">
        <v>3</v>
      </c>
      <c r="Q593" s="1">
        <v>0.2</v>
      </c>
      <c r="R593" s="2">
        <v>-6.42</v>
      </c>
      <c r="S593" s="1" t="s">
        <v>115</v>
      </c>
      <c r="T593" s="1" t="s">
        <v>87</v>
      </c>
      <c r="U593" s="2">
        <v>177.70999</v>
      </c>
      <c r="V593" s="2">
        <v>71.370830801765706</v>
      </c>
      <c r="W593" s="11">
        <f>(sales[[#This Row],[Profit]]/sales[[#This Row],[Sales]])*100</f>
        <v>-3.7480296573063225</v>
      </c>
      <c r="X593" s="1" t="e">
        <f>YEAR(sales[[#This Row],[order_date]])</f>
        <v>#VALUE!</v>
      </c>
    </row>
    <row r="594" spans="1:24" hidden="1" x14ac:dyDescent="0.25">
      <c r="A594" s="1" t="s">
        <v>1198</v>
      </c>
      <c r="B594" s="15">
        <v>42618</v>
      </c>
      <c r="C594" s="13" t="s">
        <v>1199</v>
      </c>
      <c r="D594" s="1" t="s">
        <v>90</v>
      </c>
      <c r="E594" s="1" t="s">
        <v>158</v>
      </c>
      <c r="F594" s="1" t="s">
        <v>80</v>
      </c>
      <c r="G594" s="1" t="s">
        <v>1200</v>
      </c>
      <c r="H594" s="1" t="s">
        <v>43</v>
      </c>
      <c r="I594" s="1">
        <v>78745</v>
      </c>
      <c r="J594" s="1" t="s">
        <v>102</v>
      </c>
      <c r="K594" s="1" t="s">
        <v>1707</v>
      </c>
      <c r="L594" s="1" t="s">
        <v>20</v>
      </c>
      <c r="M594" s="1" t="s">
        <v>132</v>
      </c>
      <c r="N594" s="1" t="s">
        <v>1708</v>
      </c>
      <c r="O594" s="3">
        <v>48.78</v>
      </c>
      <c r="P594" s="1">
        <v>4</v>
      </c>
      <c r="Q594" s="1">
        <v>0.8</v>
      </c>
      <c r="R594" s="2">
        <v>-131.72</v>
      </c>
      <c r="S594" s="1" t="s">
        <v>106</v>
      </c>
      <c r="T594" s="1" t="s">
        <v>87</v>
      </c>
      <c r="U594" s="2">
        <v>180.5</v>
      </c>
      <c r="V594" s="2">
        <v>60.975002108514403</v>
      </c>
      <c r="W594" s="11">
        <f>(sales[[#This Row],[Profit]]/sales[[#This Row],[Sales]])*100</f>
        <v>-270.02870028700283</v>
      </c>
      <c r="X594" s="1">
        <f>YEAR(sales[[#This Row],[order_date]])</f>
        <v>2016</v>
      </c>
    </row>
    <row r="595" spans="1:24" hidden="1" x14ac:dyDescent="0.25">
      <c r="A595" s="1" t="s">
        <v>1350</v>
      </c>
      <c r="B595" s="15" t="s">
        <v>1351</v>
      </c>
      <c r="C595" s="13" t="s">
        <v>1352</v>
      </c>
      <c r="D595" s="1" t="s">
        <v>90</v>
      </c>
      <c r="E595" s="1" t="s">
        <v>158</v>
      </c>
      <c r="F595" s="1" t="s">
        <v>80</v>
      </c>
      <c r="G595" s="1" t="s">
        <v>159</v>
      </c>
      <c r="H595" s="1" t="s">
        <v>26</v>
      </c>
      <c r="I595" s="1">
        <v>90008</v>
      </c>
      <c r="J595" s="1" t="s">
        <v>112</v>
      </c>
      <c r="K595" s="1" t="s">
        <v>1537</v>
      </c>
      <c r="L595" s="1" t="s">
        <v>21</v>
      </c>
      <c r="M595" s="1" t="s">
        <v>51</v>
      </c>
      <c r="N595" s="1" t="s">
        <v>1538</v>
      </c>
      <c r="O595" s="3">
        <v>201.58</v>
      </c>
      <c r="P595" s="1">
        <v>2</v>
      </c>
      <c r="Q595" s="1">
        <v>0.2</v>
      </c>
      <c r="R595" s="2">
        <v>20.16</v>
      </c>
      <c r="S595" s="1" t="s">
        <v>115</v>
      </c>
      <c r="T595" s="1" t="s">
        <v>87</v>
      </c>
      <c r="U595" s="2">
        <v>181.42</v>
      </c>
      <c r="V595" s="2">
        <v>125.987501613749</v>
      </c>
      <c r="W595" s="11">
        <f>(sales[[#This Row],[Profit]]/sales[[#This Row],[Sales]])*100</f>
        <v>10.000992161920825</v>
      </c>
      <c r="X595" s="1" t="e">
        <f>YEAR(sales[[#This Row],[order_date]])</f>
        <v>#VALUE!</v>
      </c>
    </row>
    <row r="596" spans="1:24" hidden="1" x14ac:dyDescent="0.25">
      <c r="A596" s="1" t="s">
        <v>835</v>
      </c>
      <c r="B596" s="15" t="s">
        <v>836</v>
      </c>
      <c r="C596" s="13">
        <v>42435</v>
      </c>
      <c r="D596" s="1" t="s">
        <v>90</v>
      </c>
      <c r="E596" s="1" t="s">
        <v>79</v>
      </c>
      <c r="F596" s="1" t="s">
        <v>80</v>
      </c>
      <c r="G596" s="1" t="s">
        <v>159</v>
      </c>
      <c r="H596" s="1" t="s">
        <v>26</v>
      </c>
      <c r="I596" s="1">
        <v>90004</v>
      </c>
      <c r="J596" s="1" t="s">
        <v>112</v>
      </c>
      <c r="K596" s="1" t="s">
        <v>1709</v>
      </c>
      <c r="L596" s="1" t="s">
        <v>20</v>
      </c>
      <c r="M596" s="1" t="s">
        <v>132</v>
      </c>
      <c r="N596" s="1" t="s">
        <v>1710</v>
      </c>
      <c r="O596" s="3">
        <v>262.24</v>
      </c>
      <c r="P596" s="1">
        <v>2</v>
      </c>
      <c r="Q596" s="1">
        <v>0</v>
      </c>
      <c r="R596" s="2">
        <v>78.67</v>
      </c>
      <c r="S596" s="1" t="s">
        <v>115</v>
      </c>
      <c r="T596" s="1" t="s">
        <v>87</v>
      </c>
      <c r="U596" s="2">
        <v>183.56998999999999</v>
      </c>
      <c r="V596" s="2">
        <v>131.11999511718699</v>
      </c>
      <c r="W596" s="11">
        <f>(sales[[#This Row],[Profit]]/sales[[#This Row],[Sales]])*100</f>
        <v>29.999237339841368</v>
      </c>
      <c r="X596" s="1" t="e">
        <f>YEAR(sales[[#This Row],[order_date]])</f>
        <v>#VALUE!</v>
      </c>
    </row>
    <row r="597" spans="1:24" x14ac:dyDescent="0.25">
      <c r="A597" s="1" t="s">
        <v>1711</v>
      </c>
      <c r="B597" s="15">
        <v>42162</v>
      </c>
      <c r="C597" s="13">
        <v>42315</v>
      </c>
      <c r="D597" s="1" t="s">
        <v>90</v>
      </c>
      <c r="E597" s="1" t="s">
        <v>79</v>
      </c>
      <c r="F597" s="1" t="s">
        <v>80</v>
      </c>
      <c r="G597" s="1" t="s">
        <v>257</v>
      </c>
      <c r="H597" s="1" t="s">
        <v>26</v>
      </c>
      <c r="I597" s="1">
        <v>91104</v>
      </c>
      <c r="J597" s="1" t="s">
        <v>112</v>
      </c>
      <c r="K597" s="1" t="s">
        <v>1712</v>
      </c>
      <c r="L597" s="1" t="s">
        <v>19</v>
      </c>
      <c r="M597" s="1" t="s">
        <v>50</v>
      </c>
      <c r="N597" s="1" t="s">
        <v>1713</v>
      </c>
      <c r="O597" s="3">
        <v>170.35</v>
      </c>
      <c r="P597" s="1">
        <v>3</v>
      </c>
      <c r="Q597" s="1">
        <v>0.2</v>
      </c>
      <c r="R597" s="2">
        <v>-17.04</v>
      </c>
      <c r="S597" s="1" t="s">
        <v>115</v>
      </c>
      <c r="T597" s="1" t="s">
        <v>87</v>
      </c>
      <c r="U597" s="2">
        <v>187.39000999999999</v>
      </c>
      <c r="V597" s="2">
        <v>70.979169474216107</v>
      </c>
      <c r="W597" s="11">
        <f>(sales[[#This Row],[Profit]]/sales[[#This Row],[Sales]])*100</f>
        <v>-10.002935133548577</v>
      </c>
      <c r="X597" s="1">
        <f>YEAR(sales[[#This Row],[order_date]])</f>
        <v>2015</v>
      </c>
    </row>
    <row r="598" spans="1:24" x14ac:dyDescent="0.25">
      <c r="A598" s="1" t="s">
        <v>1714</v>
      </c>
      <c r="B598" s="15">
        <v>42797</v>
      </c>
      <c r="C598" s="13">
        <v>42950</v>
      </c>
      <c r="D598" s="1" t="s">
        <v>90</v>
      </c>
      <c r="E598" s="1" t="s">
        <v>79</v>
      </c>
      <c r="F598" s="1" t="s">
        <v>80</v>
      </c>
      <c r="G598" s="1" t="s">
        <v>159</v>
      </c>
      <c r="H598" s="1" t="s">
        <v>26</v>
      </c>
      <c r="I598" s="1">
        <v>90008</v>
      </c>
      <c r="J598" s="1" t="s">
        <v>112</v>
      </c>
      <c r="K598" s="1" t="s">
        <v>1712</v>
      </c>
      <c r="L598" s="1" t="s">
        <v>19</v>
      </c>
      <c r="M598" s="1" t="s">
        <v>50</v>
      </c>
      <c r="N598" s="1" t="s">
        <v>1713</v>
      </c>
      <c r="O598" s="3">
        <v>170.35</v>
      </c>
      <c r="P598" s="1">
        <v>3</v>
      </c>
      <c r="Q598" s="1">
        <v>0.2</v>
      </c>
      <c r="R598" s="2">
        <v>-17.04</v>
      </c>
      <c r="S598" s="1" t="s">
        <v>115</v>
      </c>
      <c r="T598" s="1" t="s">
        <v>87</v>
      </c>
      <c r="U598" s="2">
        <v>187.39000999999999</v>
      </c>
      <c r="V598" s="2">
        <v>70.979169474216107</v>
      </c>
      <c r="W598" s="11">
        <f>(sales[[#This Row],[Profit]]/sales[[#This Row],[Sales]])*100</f>
        <v>-10.002935133548577</v>
      </c>
      <c r="X598" s="1">
        <f>YEAR(sales[[#This Row],[order_date]])</f>
        <v>2017</v>
      </c>
    </row>
    <row r="599" spans="1:24" hidden="1" x14ac:dyDescent="0.25">
      <c r="A599" s="1" t="s">
        <v>1715</v>
      </c>
      <c r="B599" s="15" t="s">
        <v>1716</v>
      </c>
      <c r="C599" s="13" t="s">
        <v>1717</v>
      </c>
      <c r="D599" s="1" t="s">
        <v>100</v>
      </c>
      <c r="E599" s="1" t="s">
        <v>79</v>
      </c>
      <c r="F599" s="1" t="s">
        <v>80</v>
      </c>
      <c r="G599" s="1" t="s">
        <v>1718</v>
      </c>
      <c r="H599" s="1" t="s">
        <v>318</v>
      </c>
      <c r="I599" s="1">
        <v>84106</v>
      </c>
      <c r="J599" s="1" t="s">
        <v>112</v>
      </c>
      <c r="K599" s="1" t="s">
        <v>1719</v>
      </c>
      <c r="L599" s="1" t="s">
        <v>20</v>
      </c>
      <c r="M599" s="1" t="s">
        <v>94</v>
      </c>
      <c r="N599" s="1" t="s">
        <v>1720</v>
      </c>
      <c r="O599" s="3">
        <v>295.06</v>
      </c>
      <c r="P599" s="1">
        <v>9</v>
      </c>
      <c r="Q599" s="1">
        <v>0.2</v>
      </c>
      <c r="R599" s="2">
        <v>106.96</v>
      </c>
      <c r="S599" s="1" t="s">
        <v>115</v>
      </c>
      <c r="T599" s="1" t="s">
        <v>87</v>
      </c>
      <c r="U599" s="2">
        <v>188.1</v>
      </c>
      <c r="V599" s="2">
        <v>40.9805553691358</v>
      </c>
      <c r="W599" s="11">
        <f>(sales[[#This Row],[Profit]]/sales[[#This Row],[Sales]])*100</f>
        <v>36.25025418558937</v>
      </c>
      <c r="X599" s="1" t="e">
        <f>YEAR(sales[[#This Row],[order_date]])</f>
        <v>#VALUE!</v>
      </c>
    </row>
    <row r="600" spans="1:24" hidden="1" x14ac:dyDescent="0.25">
      <c r="A600" s="1" t="s">
        <v>188</v>
      </c>
      <c r="B600" s="15">
        <v>42987</v>
      </c>
      <c r="C600" s="13" t="s">
        <v>189</v>
      </c>
      <c r="D600" s="1" t="s">
        <v>90</v>
      </c>
      <c r="E600" s="1" t="s">
        <v>158</v>
      </c>
      <c r="F600" s="1" t="s">
        <v>80</v>
      </c>
      <c r="G600" s="1" t="s">
        <v>190</v>
      </c>
      <c r="H600" s="1" t="s">
        <v>41</v>
      </c>
      <c r="I600" s="1">
        <v>19134</v>
      </c>
      <c r="J600" s="1" t="s">
        <v>82</v>
      </c>
      <c r="K600" s="1" t="s">
        <v>1721</v>
      </c>
      <c r="L600" s="1" t="s">
        <v>19</v>
      </c>
      <c r="M600" s="1" t="s">
        <v>50</v>
      </c>
      <c r="N600" s="1" t="s">
        <v>1722</v>
      </c>
      <c r="O600" s="3">
        <v>141.37</v>
      </c>
      <c r="P600" s="1">
        <v>2</v>
      </c>
      <c r="Q600" s="1">
        <v>0.3</v>
      </c>
      <c r="R600" s="2">
        <v>-48.47</v>
      </c>
      <c r="S600" s="1" t="s">
        <v>86</v>
      </c>
      <c r="T600" s="1" t="s">
        <v>87</v>
      </c>
      <c r="U600" s="2">
        <v>189.84</v>
      </c>
      <c r="V600" s="2">
        <v>100.978569660503</v>
      </c>
      <c r="W600" s="11">
        <f>(sales[[#This Row],[Profit]]/sales[[#This Row],[Sales]])*100</f>
        <v>-34.285916389615899</v>
      </c>
      <c r="X600" s="1">
        <f>YEAR(sales[[#This Row],[order_date]])</f>
        <v>2017</v>
      </c>
    </row>
    <row r="601" spans="1:24" hidden="1" x14ac:dyDescent="0.25">
      <c r="A601" s="1" t="s">
        <v>188</v>
      </c>
      <c r="B601" s="15">
        <v>42987</v>
      </c>
      <c r="C601" s="13" t="s">
        <v>189</v>
      </c>
      <c r="D601" s="1" t="s">
        <v>90</v>
      </c>
      <c r="E601" s="1" t="s">
        <v>158</v>
      </c>
      <c r="F601" s="1" t="s">
        <v>80</v>
      </c>
      <c r="G601" s="1" t="s">
        <v>190</v>
      </c>
      <c r="H601" s="1" t="s">
        <v>41</v>
      </c>
      <c r="I601" s="1">
        <v>19134</v>
      </c>
      <c r="J601" s="1" t="s">
        <v>82</v>
      </c>
      <c r="K601" s="1" t="s">
        <v>1723</v>
      </c>
      <c r="L601" s="1" t="s">
        <v>21</v>
      </c>
      <c r="M601" s="1" t="s">
        <v>507</v>
      </c>
      <c r="N601" s="1" t="s">
        <v>1724</v>
      </c>
      <c r="O601" s="3">
        <v>258.7</v>
      </c>
      <c r="P601" s="1">
        <v>3</v>
      </c>
      <c r="Q601" s="1">
        <v>0.2</v>
      </c>
      <c r="R601" s="2">
        <v>64.67</v>
      </c>
      <c r="S601" s="1" t="s">
        <v>86</v>
      </c>
      <c r="T601" s="1" t="s">
        <v>87</v>
      </c>
      <c r="U601" s="2">
        <v>194.03001</v>
      </c>
      <c r="V601" s="2">
        <v>107.791672154484</v>
      </c>
      <c r="W601" s="11">
        <f>(sales[[#This Row],[Profit]]/sales[[#This Row],[Sales]])*100</f>
        <v>24.998067259373794</v>
      </c>
      <c r="X601" s="1">
        <f>YEAR(sales[[#This Row],[order_date]])</f>
        <v>2017</v>
      </c>
    </row>
    <row r="602" spans="1:24" hidden="1" x14ac:dyDescent="0.25">
      <c r="A602" s="1" t="s">
        <v>1260</v>
      </c>
      <c r="B602" s="15" t="s">
        <v>1261</v>
      </c>
      <c r="C602" s="13" t="s">
        <v>185</v>
      </c>
      <c r="D602" s="1" t="s">
        <v>90</v>
      </c>
      <c r="E602" s="1" t="s">
        <v>79</v>
      </c>
      <c r="F602" s="1" t="s">
        <v>80</v>
      </c>
      <c r="G602" s="1" t="s">
        <v>257</v>
      </c>
      <c r="H602" s="1" t="s">
        <v>43</v>
      </c>
      <c r="I602" s="1">
        <v>77506</v>
      </c>
      <c r="J602" s="1" t="s">
        <v>102</v>
      </c>
      <c r="K602" s="1" t="s">
        <v>1725</v>
      </c>
      <c r="L602" s="1" t="s">
        <v>21</v>
      </c>
      <c r="M602" s="1" t="s">
        <v>507</v>
      </c>
      <c r="N602" s="1" t="s">
        <v>1726</v>
      </c>
      <c r="O602" s="3">
        <v>167.95</v>
      </c>
      <c r="P602" s="1">
        <v>6</v>
      </c>
      <c r="Q602" s="1">
        <v>0.2</v>
      </c>
      <c r="R602" s="2">
        <v>-27.29</v>
      </c>
      <c r="S602" s="1" t="s">
        <v>106</v>
      </c>
      <c r="T602" s="1" t="s">
        <v>87</v>
      </c>
      <c r="U602" s="2">
        <v>195.23999000000001</v>
      </c>
      <c r="V602" s="2">
        <v>34.989582827896797</v>
      </c>
      <c r="W602" s="11">
        <f>(sales[[#This Row],[Profit]]/sales[[#This Row],[Sales]])*100</f>
        <v>-16.248883596308424</v>
      </c>
      <c r="X602" s="1" t="e">
        <f>YEAR(sales[[#This Row],[order_date]])</f>
        <v>#VALUE!</v>
      </c>
    </row>
    <row r="603" spans="1:24" hidden="1" x14ac:dyDescent="0.25">
      <c r="A603" s="1" t="s">
        <v>366</v>
      </c>
      <c r="B603" s="15" t="s">
        <v>367</v>
      </c>
      <c r="C603" s="13">
        <v>41648</v>
      </c>
      <c r="D603" s="1" t="s">
        <v>100</v>
      </c>
      <c r="E603" s="1" t="s">
        <v>79</v>
      </c>
      <c r="F603" s="1" t="s">
        <v>80</v>
      </c>
      <c r="G603" s="1" t="s">
        <v>137</v>
      </c>
      <c r="H603" s="1" t="s">
        <v>26</v>
      </c>
      <c r="I603" s="1">
        <v>94109</v>
      </c>
      <c r="J603" s="1" t="s">
        <v>112</v>
      </c>
      <c r="K603" s="1" t="s">
        <v>1727</v>
      </c>
      <c r="L603" s="1" t="s">
        <v>21</v>
      </c>
      <c r="M603" s="1" t="s">
        <v>51</v>
      </c>
      <c r="N603" s="1" t="s">
        <v>1728</v>
      </c>
      <c r="O603" s="3">
        <v>213.48</v>
      </c>
      <c r="P603" s="1">
        <v>3</v>
      </c>
      <c r="Q603" s="1">
        <v>0.2</v>
      </c>
      <c r="R603" s="2">
        <v>16.010000000000002</v>
      </c>
      <c r="S603" s="1" t="s">
        <v>115</v>
      </c>
      <c r="T603" s="1" t="s">
        <v>87</v>
      </c>
      <c r="U603" s="2">
        <v>197.47</v>
      </c>
      <c r="V603" s="2">
        <v>88.949998551172499</v>
      </c>
      <c r="W603" s="11">
        <f>(sales[[#This Row],[Profit]]/sales[[#This Row],[Sales]])*100</f>
        <v>7.4995315720442211</v>
      </c>
      <c r="X603" s="1" t="e">
        <f>YEAR(sales[[#This Row],[order_date]])</f>
        <v>#VALUE!</v>
      </c>
    </row>
    <row r="604" spans="1:24" x14ac:dyDescent="0.25">
      <c r="A604" s="1" t="s">
        <v>1211</v>
      </c>
      <c r="B604" s="15">
        <v>42925</v>
      </c>
      <c r="C604" s="13">
        <v>43078</v>
      </c>
      <c r="D604" s="1" t="s">
        <v>90</v>
      </c>
      <c r="E604" s="1" t="s">
        <v>79</v>
      </c>
      <c r="F604" s="1" t="s">
        <v>80</v>
      </c>
      <c r="G604" s="1" t="s">
        <v>480</v>
      </c>
      <c r="H604" s="1" t="s">
        <v>40</v>
      </c>
      <c r="I604" s="1">
        <v>97206</v>
      </c>
      <c r="J604" s="1" t="s">
        <v>112</v>
      </c>
      <c r="K604" s="1" t="s">
        <v>1729</v>
      </c>
      <c r="L604" s="1" t="s">
        <v>21</v>
      </c>
      <c r="M604" s="1" t="s">
        <v>507</v>
      </c>
      <c r="N604" s="1" t="s">
        <v>1730</v>
      </c>
      <c r="O604" s="3">
        <v>279.94</v>
      </c>
      <c r="P604" s="1">
        <v>7</v>
      </c>
      <c r="Q604" s="1">
        <v>0.2</v>
      </c>
      <c r="R604" s="2">
        <v>80.48</v>
      </c>
      <c r="S604" s="1" t="s">
        <v>115</v>
      </c>
      <c r="T604" s="1" t="s">
        <v>87</v>
      </c>
      <c r="U604" s="2">
        <v>199.45999</v>
      </c>
      <c r="V604" s="2">
        <v>49.989286336475701</v>
      </c>
      <c r="W604" s="11">
        <f>(sales[[#This Row],[Profit]]/sales[[#This Row],[Sales]])*100</f>
        <v>28.749017646638571</v>
      </c>
      <c r="X604" s="1">
        <f>YEAR(sales[[#This Row],[order_date]])</f>
        <v>2017</v>
      </c>
    </row>
    <row r="605" spans="1:24" hidden="1" x14ac:dyDescent="0.25">
      <c r="A605" s="1" t="s">
        <v>1731</v>
      </c>
      <c r="B605" s="15">
        <v>42710</v>
      </c>
      <c r="C605" s="13" t="s">
        <v>1732</v>
      </c>
      <c r="D605" s="1" t="s">
        <v>100</v>
      </c>
      <c r="E605" s="1" t="s">
        <v>110</v>
      </c>
      <c r="F605" s="1" t="s">
        <v>80</v>
      </c>
      <c r="G605" s="1" t="s">
        <v>149</v>
      </c>
      <c r="H605" s="1" t="s">
        <v>30</v>
      </c>
      <c r="I605" s="1">
        <v>60623</v>
      </c>
      <c r="J605" s="1" t="s">
        <v>102</v>
      </c>
      <c r="K605" s="1" t="s">
        <v>948</v>
      </c>
      <c r="L605" s="1" t="s">
        <v>20</v>
      </c>
      <c r="M605" s="1" t="s">
        <v>139</v>
      </c>
      <c r="N605" s="1" t="s">
        <v>1605</v>
      </c>
      <c r="O605" s="3">
        <v>313.49</v>
      </c>
      <c r="P605" s="1">
        <v>7</v>
      </c>
      <c r="Q605" s="1">
        <v>0.2</v>
      </c>
      <c r="R605" s="2">
        <v>113.64</v>
      </c>
      <c r="S605" s="1" t="s">
        <v>106</v>
      </c>
      <c r="T605" s="1" t="s">
        <v>87</v>
      </c>
      <c r="U605" s="2">
        <v>199.84998999999999</v>
      </c>
      <c r="V605" s="2">
        <v>55.980355607538598</v>
      </c>
      <c r="W605" s="11">
        <f>(sales[[#This Row],[Profit]]/sales[[#This Row],[Sales]])*100</f>
        <v>36.24996012631982</v>
      </c>
      <c r="X605" s="1">
        <f>YEAR(sales[[#This Row],[order_date]])</f>
        <v>2016</v>
      </c>
    </row>
    <row r="606" spans="1:24" hidden="1" x14ac:dyDescent="0.25">
      <c r="A606" s="1" t="s">
        <v>1514</v>
      </c>
      <c r="B606" s="15">
        <v>42167</v>
      </c>
      <c r="C606" s="13" t="s">
        <v>943</v>
      </c>
      <c r="D606" s="1" t="s">
        <v>90</v>
      </c>
      <c r="E606" s="1" t="s">
        <v>79</v>
      </c>
      <c r="F606" s="1" t="s">
        <v>80</v>
      </c>
      <c r="G606" s="1" t="s">
        <v>346</v>
      </c>
      <c r="H606" s="1" t="s">
        <v>26</v>
      </c>
      <c r="I606" s="1">
        <v>92105</v>
      </c>
      <c r="J606" s="1" t="s">
        <v>112</v>
      </c>
      <c r="K606" s="1" t="s">
        <v>1733</v>
      </c>
      <c r="L606" s="1" t="s">
        <v>21</v>
      </c>
      <c r="M606" s="1" t="s">
        <v>51</v>
      </c>
      <c r="N606" s="1" t="s">
        <v>1734</v>
      </c>
      <c r="O606" s="3">
        <v>219.18</v>
      </c>
      <c r="P606" s="1">
        <v>2</v>
      </c>
      <c r="Q606" s="1">
        <v>0.2</v>
      </c>
      <c r="R606" s="2">
        <v>19.18</v>
      </c>
      <c r="S606" s="1" t="s">
        <v>115</v>
      </c>
      <c r="T606" s="1" t="s">
        <v>87</v>
      </c>
      <c r="U606" s="2">
        <v>200</v>
      </c>
      <c r="V606" s="2">
        <v>136.98749593268099</v>
      </c>
      <c r="W606" s="11">
        <f>(sales[[#This Row],[Profit]]/sales[[#This Row],[Sales]])*100</f>
        <v>8.7507984305137327</v>
      </c>
      <c r="X606" s="1">
        <f>YEAR(sales[[#This Row],[order_date]])</f>
        <v>2015</v>
      </c>
    </row>
    <row r="607" spans="1:24" x14ac:dyDescent="0.25">
      <c r="A607" s="1" t="s">
        <v>326</v>
      </c>
      <c r="B607" s="15">
        <v>42865</v>
      </c>
      <c r="C607" s="13">
        <v>43018</v>
      </c>
      <c r="D607" s="1" t="s">
        <v>90</v>
      </c>
      <c r="E607" s="1" t="s">
        <v>158</v>
      </c>
      <c r="F607" s="1" t="s">
        <v>80</v>
      </c>
      <c r="G607" s="1" t="s">
        <v>327</v>
      </c>
      <c r="H607" s="1" t="s">
        <v>26</v>
      </c>
      <c r="I607" s="1">
        <v>95928</v>
      </c>
      <c r="J607" s="1" t="s">
        <v>112</v>
      </c>
      <c r="K607" s="1" t="s">
        <v>1735</v>
      </c>
      <c r="L607" s="1" t="s">
        <v>19</v>
      </c>
      <c r="M607" s="1" t="s">
        <v>48</v>
      </c>
      <c r="N607" s="1" t="s">
        <v>1736</v>
      </c>
      <c r="O607" s="3">
        <v>206.35</v>
      </c>
      <c r="P607" s="1">
        <v>3</v>
      </c>
      <c r="Q607" s="1">
        <v>0.2</v>
      </c>
      <c r="R607" s="2">
        <v>5.16</v>
      </c>
      <c r="S607" s="1" t="s">
        <v>115</v>
      </c>
      <c r="T607" s="1" t="s">
        <v>87</v>
      </c>
      <c r="U607" s="2">
        <v>201.19</v>
      </c>
      <c r="V607" s="2">
        <v>85.979169530095504</v>
      </c>
      <c r="W607" s="11">
        <f>(sales[[#This Row],[Profit]]/sales[[#This Row],[Sales]])*100</f>
        <v>2.5006057669008968</v>
      </c>
      <c r="X607" s="1">
        <f>YEAR(sales[[#This Row],[order_date]])</f>
        <v>2017</v>
      </c>
    </row>
    <row r="608" spans="1:24" hidden="1" x14ac:dyDescent="0.25">
      <c r="A608" s="1" t="s">
        <v>1737</v>
      </c>
      <c r="B608" s="15" t="s">
        <v>98</v>
      </c>
      <c r="C608" s="13" t="s">
        <v>1738</v>
      </c>
      <c r="D608" s="1" t="s">
        <v>90</v>
      </c>
      <c r="E608" s="1" t="s">
        <v>158</v>
      </c>
      <c r="F608" s="1" t="s">
        <v>80</v>
      </c>
      <c r="G608" s="1" t="s">
        <v>176</v>
      </c>
      <c r="H608" s="1" t="s">
        <v>45</v>
      </c>
      <c r="I608" s="1">
        <v>98115</v>
      </c>
      <c r="J608" s="1" t="s">
        <v>112</v>
      </c>
      <c r="K608" s="1" t="s">
        <v>1520</v>
      </c>
      <c r="L608" s="1" t="s">
        <v>21</v>
      </c>
      <c r="M608" s="1" t="s">
        <v>507</v>
      </c>
      <c r="N608" s="1" t="s">
        <v>1521</v>
      </c>
      <c r="O608" s="3">
        <v>265.93</v>
      </c>
      <c r="P608" s="1">
        <v>7</v>
      </c>
      <c r="Q608" s="1">
        <v>0</v>
      </c>
      <c r="R608" s="2">
        <v>63.82</v>
      </c>
      <c r="S608" s="1" t="s">
        <v>115</v>
      </c>
      <c r="T608" s="1" t="s">
        <v>87</v>
      </c>
      <c r="U608" s="2">
        <v>202.10999000000001</v>
      </c>
      <c r="V608" s="2">
        <v>37.989998953682999</v>
      </c>
      <c r="W608" s="11">
        <f>(sales[[#This Row],[Profit]]/sales[[#This Row],[Sales]])*100</f>
        <v>23.998796675816944</v>
      </c>
      <c r="X608" s="1" t="e">
        <f>YEAR(sales[[#This Row],[order_date]])</f>
        <v>#VALUE!</v>
      </c>
    </row>
    <row r="609" spans="1:24" hidden="1" x14ac:dyDescent="0.25">
      <c r="A609" s="1" t="s">
        <v>1048</v>
      </c>
      <c r="B609" s="15" t="s">
        <v>655</v>
      </c>
      <c r="C609" s="13" t="s">
        <v>1049</v>
      </c>
      <c r="D609" s="1" t="s">
        <v>90</v>
      </c>
      <c r="E609" s="1" t="s">
        <v>110</v>
      </c>
      <c r="F609" s="1" t="s">
        <v>80</v>
      </c>
      <c r="G609" s="1" t="s">
        <v>1050</v>
      </c>
      <c r="H609" s="1" t="s">
        <v>36</v>
      </c>
      <c r="I609" s="1">
        <v>13440</v>
      </c>
      <c r="J609" s="1" t="s">
        <v>82</v>
      </c>
      <c r="K609" s="1" t="s">
        <v>1739</v>
      </c>
      <c r="L609" s="1" t="s">
        <v>21</v>
      </c>
      <c r="M609" s="1" t="s">
        <v>51</v>
      </c>
      <c r="N609" s="1" t="s">
        <v>1740</v>
      </c>
      <c r="O609" s="3">
        <v>269.98</v>
      </c>
      <c r="P609" s="1">
        <v>2</v>
      </c>
      <c r="Q609" s="1">
        <v>0</v>
      </c>
      <c r="R609" s="2">
        <v>67.5</v>
      </c>
      <c r="S609" s="1" t="s">
        <v>86</v>
      </c>
      <c r="T609" s="1" t="s">
        <v>87</v>
      </c>
      <c r="U609" s="2">
        <v>202.48000999999999</v>
      </c>
      <c r="V609" s="2">
        <v>134.99000549316401</v>
      </c>
      <c r="W609" s="11">
        <f>(sales[[#This Row],[Profit]]/sales[[#This Row],[Sales]])*100</f>
        <v>25.001851989036222</v>
      </c>
      <c r="X609" s="1" t="e">
        <f>YEAR(sales[[#This Row],[order_date]])</f>
        <v>#VALUE!</v>
      </c>
    </row>
    <row r="610" spans="1:24" x14ac:dyDescent="0.25">
      <c r="A610" s="1" t="s">
        <v>1455</v>
      </c>
      <c r="B610" s="15">
        <v>42501</v>
      </c>
      <c r="C610" s="13">
        <v>42562</v>
      </c>
      <c r="D610" s="1" t="s">
        <v>78</v>
      </c>
      <c r="E610" s="1" t="s">
        <v>79</v>
      </c>
      <c r="F610" s="1" t="s">
        <v>80</v>
      </c>
      <c r="G610" s="1" t="s">
        <v>1456</v>
      </c>
      <c r="H610" s="1" t="s">
        <v>44</v>
      </c>
      <c r="I610" s="1">
        <v>23464</v>
      </c>
      <c r="J610" s="1" t="s">
        <v>92</v>
      </c>
      <c r="K610" s="1" t="s">
        <v>1741</v>
      </c>
      <c r="L610" s="1" t="s">
        <v>19</v>
      </c>
      <c r="M610" s="1" t="s">
        <v>104</v>
      </c>
      <c r="N610" s="1" t="s">
        <v>1742</v>
      </c>
      <c r="O610" s="3">
        <v>273.95999999999998</v>
      </c>
      <c r="P610" s="1">
        <v>2</v>
      </c>
      <c r="Q610" s="1">
        <v>0</v>
      </c>
      <c r="R610" s="2">
        <v>71.23</v>
      </c>
      <c r="S610" s="1" t="s">
        <v>96</v>
      </c>
      <c r="T610" s="1" t="s">
        <v>87</v>
      </c>
      <c r="U610" s="2">
        <v>202.72998000000001</v>
      </c>
      <c r="V610" s="2">
        <v>136.97999572753901</v>
      </c>
      <c r="W610" s="11">
        <f>(sales[[#This Row],[Profit]]/sales[[#This Row],[Sales]])*100</f>
        <v>26.000146006716314</v>
      </c>
      <c r="X610" s="1">
        <f>YEAR(sales[[#This Row],[order_date]])</f>
        <v>2016</v>
      </c>
    </row>
    <row r="611" spans="1:24" x14ac:dyDescent="0.25">
      <c r="A611" s="1" t="s">
        <v>260</v>
      </c>
      <c r="B611" s="15">
        <v>42778</v>
      </c>
      <c r="C611" s="13">
        <v>42837</v>
      </c>
      <c r="D611" s="1" t="s">
        <v>78</v>
      </c>
      <c r="E611" s="1" t="s">
        <v>79</v>
      </c>
      <c r="F611" s="1" t="s">
        <v>80</v>
      </c>
      <c r="G611" s="1" t="s">
        <v>261</v>
      </c>
      <c r="H611" s="1" t="s">
        <v>33</v>
      </c>
      <c r="I611" s="1">
        <v>1852</v>
      </c>
      <c r="J611" s="1" t="s">
        <v>82</v>
      </c>
      <c r="K611" s="1" t="s">
        <v>1743</v>
      </c>
      <c r="L611" s="1" t="s">
        <v>20</v>
      </c>
      <c r="M611" s="1" t="s">
        <v>132</v>
      </c>
      <c r="N611" s="1" t="s">
        <v>1744</v>
      </c>
      <c r="O611" s="3">
        <v>286.86</v>
      </c>
      <c r="P611" s="1">
        <v>7</v>
      </c>
      <c r="Q611" s="1">
        <v>0</v>
      </c>
      <c r="R611" s="2">
        <v>80.319999999999993</v>
      </c>
      <c r="S611" s="1" t="s">
        <v>86</v>
      </c>
      <c r="T611" s="1" t="s">
        <v>87</v>
      </c>
      <c r="U611" s="2">
        <v>206.53998000000001</v>
      </c>
      <c r="V611" s="2">
        <v>40.979997907365998</v>
      </c>
      <c r="W611" s="11">
        <f>(sales[[#This Row],[Profit]]/sales[[#This Row],[Sales]])*100</f>
        <v>27.999721118315552</v>
      </c>
      <c r="X611" s="1">
        <f>YEAR(sales[[#This Row],[order_date]])</f>
        <v>2017</v>
      </c>
    </row>
    <row r="612" spans="1:24" hidden="1" x14ac:dyDescent="0.25">
      <c r="A612" s="1" t="s">
        <v>957</v>
      </c>
      <c r="B612" s="15" t="s">
        <v>758</v>
      </c>
      <c r="C612" s="13" t="s">
        <v>548</v>
      </c>
      <c r="D612" s="1" t="s">
        <v>100</v>
      </c>
      <c r="E612" s="1" t="s">
        <v>158</v>
      </c>
      <c r="F612" s="1" t="s">
        <v>80</v>
      </c>
      <c r="G612" s="1" t="s">
        <v>958</v>
      </c>
      <c r="H612" s="1" t="s">
        <v>26</v>
      </c>
      <c r="I612" s="1">
        <v>90301</v>
      </c>
      <c r="J612" s="1" t="s">
        <v>112</v>
      </c>
      <c r="K612" s="1" t="s">
        <v>1745</v>
      </c>
      <c r="L612" s="1" t="s">
        <v>19</v>
      </c>
      <c r="M612" s="1" t="s">
        <v>50</v>
      </c>
      <c r="N612" s="1" t="s">
        <v>1746</v>
      </c>
      <c r="O612" s="3">
        <v>230.28</v>
      </c>
      <c r="P612" s="1">
        <v>3</v>
      </c>
      <c r="Q612" s="1">
        <v>0.2</v>
      </c>
      <c r="R612" s="2">
        <v>23.03</v>
      </c>
      <c r="S612" s="1" t="s">
        <v>115</v>
      </c>
      <c r="T612" s="1" t="s">
        <v>87</v>
      </c>
      <c r="U612" s="2">
        <v>207.25</v>
      </c>
      <c r="V612" s="2">
        <v>95.949999848815295</v>
      </c>
      <c r="W612" s="11">
        <f>(sales[[#This Row],[Profit]]/sales[[#This Row],[Sales]])*100</f>
        <v>10.000868507903423</v>
      </c>
      <c r="X612" s="1" t="e">
        <f>YEAR(sales[[#This Row],[order_date]])</f>
        <v>#VALUE!</v>
      </c>
    </row>
    <row r="613" spans="1:24" hidden="1" x14ac:dyDescent="0.25">
      <c r="A613" s="1" t="s">
        <v>725</v>
      </c>
      <c r="B613" s="15" t="s">
        <v>726</v>
      </c>
      <c r="C613" s="13" t="s">
        <v>726</v>
      </c>
      <c r="D613" s="1" t="s">
        <v>181</v>
      </c>
      <c r="E613" s="1" t="s">
        <v>79</v>
      </c>
      <c r="F613" s="1" t="s">
        <v>80</v>
      </c>
      <c r="G613" s="1" t="s">
        <v>152</v>
      </c>
      <c r="H613" s="1" t="s">
        <v>36</v>
      </c>
      <c r="I613" s="1">
        <v>10009</v>
      </c>
      <c r="J613" s="1" t="s">
        <v>82</v>
      </c>
      <c r="K613" s="1" t="s">
        <v>1451</v>
      </c>
      <c r="L613" s="1" t="s">
        <v>21</v>
      </c>
      <c r="M613" s="1" t="s">
        <v>51</v>
      </c>
      <c r="N613" s="1" t="s">
        <v>1452</v>
      </c>
      <c r="O613" s="3">
        <v>287.97000000000003</v>
      </c>
      <c r="P613" s="1">
        <v>3</v>
      </c>
      <c r="Q613" s="1">
        <v>0</v>
      </c>
      <c r="R613" s="2">
        <v>80.63</v>
      </c>
      <c r="S613" s="1" t="s">
        <v>86</v>
      </c>
      <c r="T613" s="1" t="s">
        <v>87</v>
      </c>
      <c r="U613" s="2">
        <v>207.34</v>
      </c>
      <c r="V613" s="2">
        <v>95.990000406901004</v>
      </c>
      <c r="W613" s="11">
        <f>(sales[[#This Row],[Profit]]/sales[[#This Row],[Sales]])*100</f>
        <v>27.99944438656804</v>
      </c>
      <c r="X613" s="1" t="e">
        <f>YEAR(sales[[#This Row],[order_date]])</f>
        <v>#VALUE!</v>
      </c>
    </row>
    <row r="614" spans="1:24" hidden="1" x14ac:dyDescent="0.25">
      <c r="A614" s="1" t="s">
        <v>687</v>
      </c>
      <c r="B614" s="15" t="s">
        <v>442</v>
      </c>
      <c r="C614" s="13" t="s">
        <v>688</v>
      </c>
      <c r="D614" s="1" t="s">
        <v>90</v>
      </c>
      <c r="E614" s="1" t="s">
        <v>79</v>
      </c>
      <c r="F614" s="1" t="s">
        <v>80</v>
      </c>
      <c r="G614" s="1" t="s">
        <v>137</v>
      </c>
      <c r="H614" s="1" t="s">
        <v>26</v>
      </c>
      <c r="I614" s="1">
        <v>94122</v>
      </c>
      <c r="J614" s="1" t="s">
        <v>112</v>
      </c>
      <c r="K614" s="1" t="s">
        <v>1747</v>
      </c>
      <c r="L614" s="1" t="s">
        <v>19</v>
      </c>
      <c r="M614" s="1" t="s">
        <v>50</v>
      </c>
      <c r="N614" s="1" t="s">
        <v>1748</v>
      </c>
      <c r="O614" s="3">
        <v>195.14</v>
      </c>
      <c r="P614" s="1">
        <v>4</v>
      </c>
      <c r="Q614" s="1">
        <v>0.2</v>
      </c>
      <c r="R614" s="2">
        <v>-12.2</v>
      </c>
      <c r="S614" s="1" t="s">
        <v>115</v>
      </c>
      <c r="T614" s="1" t="s">
        <v>87</v>
      </c>
      <c r="U614" s="2">
        <v>207.34</v>
      </c>
      <c r="V614" s="2">
        <v>60.981250036437999</v>
      </c>
      <c r="W614" s="11">
        <f>(sales[[#This Row],[Profit]]/sales[[#This Row],[Sales]])*100</f>
        <v>-6.2519216972430058</v>
      </c>
      <c r="X614" s="1" t="e">
        <f>YEAR(sales[[#This Row],[order_date]])</f>
        <v>#VALUE!</v>
      </c>
    </row>
    <row r="615" spans="1:24" hidden="1" x14ac:dyDescent="0.25">
      <c r="A615" s="1" t="s">
        <v>1749</v>
      </c>
      <c r="B615" s="15" t="s">
        <v>1750</v>
      </c>
      <c r="C615" s="13" t="s">
        <v>1751</v>
      </c>
      <c r="D615" s="1" t="s">
        <v>90</v>
      </c>
      <c r="E615" s="1" t="s">
        <v>79</v>
      </c>
      <c r="F615" s="1" t="s">
        <v>80</v>
      </c>
      <c r="G615" s="1" t="s">
        <v>1752</v>
      </c>
      <c r="H615" s="1" t="s">
        <v>40</v>
      </c>
      <c r="I615" s="1">
        <v>97030</v>
      </c>
      <c r="J615" s="1" t="s">
        <v>112</v>
      </c>
      <c r="K615" s="1" t="s">
        <v>1747</v>
      </c>
      <c r="L615" s="1" t="s">
        <v>19</v>
      </c>
      <c r="M615" s="1" t="s">
        <v>50</v>
      </c>
      <c r="N615" s="1" t="s">
        <v>1748</v>
      </c>
      <c r="O615" s="3">
        <v>195.14</v>
      </c>
      <c r="P615" s="1">
        <v>4</v>
      </c>
      <c r="Q615" s="1">
        <v>0.2</v>
      </c>
      <c r="R615" s="2">
        <v>-12.2</v>
      </c>
      <c r="S615" s="1" t="s">
        <v>115</v>
      </c>
      <c r="T615" s="1" t="s">
        <v>87</v>
      </c>
      <c r="U615" s="2">
        <v>207.34</v>
      </c>
      <c r="V615" s="2">
        <v>60.981250036437999</v>
      </c>
      <c r="W615" s="11">
        <f>(sales[[#This Row],[Profit]]/sales[[#This Row],[Sales]])*100</f>
        <v>-6.2519216972430058</v>
      </c>
      <c r="X615" s="1" t="e">
        <f>YEAR(sales[[#This Row],[order_date]])</f>
        <v>#VALUE!</v>
      </c>
    </row>
    <row r="616" spans="1:24" hidden="1" x14ac:dyDescent="0.25">
      <c r="A616" s="1" t="s">
        <v>116</v>
      </c>
      <c r="B616" s="15" t="s">
        <v>117</v>
      </c>
      <c r="C616" s="13" t="s">
        <v>118</v>
      </c>
      <c r="D616" s="1" t="s">
        <v>90</v>
      </c>
      <c r="E616" s="1" t="s">
        <v>79</v>
      </c>
      <c r="F616" s="1" t="s">
        <v>80</v>
      </c>
      <c r="G616" s="1" t="s">
        <v>119</v>
      </c>
      <c r="H616" s="1" t="s">
        <v>25</v>
      </c>
      <c r="I616" s="1">
        <v>85023</v>
      </c>
      <c r="J616" s="1" t="s">
        <v>112</v>
      </c>
      <c r="K616" s="1" t="s">
        <v>1753</v>
      </c>
      <c r="L616" s="1" t="s">
        <v>20</v>
      </c>
      <c r="M616" s="1" t="s">
        <v>139</v>
      </c>
      <c r="N616" s="1" t="s">
        <v>1754</v>
      </c>
      <c r="O616" s="3">
        <v>313.02</v>
      </c>
      <c r="P616" s="1">
        <v>8</v>
      </c>
      <c r="Q616" s="1">
        <v>0.2</v>
      </c>
      <c r="R616" s="2">
        <v>105.65</v>
      </c>
      <c r="S616" s="1" t="s">
        <v>115</v>
      </c>
      <c r="T616" s="1" t="s">
        <v>87</v>
      </c>
      <c r="U616" s="2">
        <v>207.37</v>
      </c>
      <c r="V616" s="2">
        <v>48.909373465587798</v>
      </c>
      <c r="W616" s="11">
        <f>(sales[[#This Row],[Profit]]/sales[[#This Row],[Sales]])*100</f>
        <v>33.75183694332631</v>
      </c>
      <c r="X616" s="1" t="e">
        <f>YEAR(sales[[#This Row],[order_date]])</f>
        <v>#VALUE!</v>
      </c>
    </row>
    <row r="617" spans="1:24" hidden="1" x14ac:dyDescent="0.25">
      <c r="A617" s="1" t="s">
        <v>1035</v>
      </c>
      <c r="B617" s="15" t="s">
        <v>1036</v>
      </c>
      <c r="C617" s="13" t="s">
        <v>1037</v>
      </c>
      <c r="D617" s="1" t="s">
        <v>78</v>
      </c>
      <c r="E617" s="1" t="s">
        <v>79</v>
      </c>
      <c r="F617" s="1" t="s">
        <v>80</v>
      </c>
      <c r="G617" s="1" t="s">
        <v>152</v>
      </c>
      <c r="H617" s="1" t="s">
        <v>36</v>
      </c>
      <c r="I617" s="1">
        <v>10035</v>
      </c>
      <c r="J617" s="1" t="s">
        <v>82</v>
      </c>
      <c r="K617" s="1" t="s">
        <v>1755</v>
      </c>
      <c r="L617" s="1" t="s">
        <v>19</v>
      </c>
      <c r="M617" s="1" t="s">
        <v>1535</v>
      </c>
      <c r="N617" s="1" t="s">
        <v>1756</v>
      </c>
      <c r="O617" s="3">
        <v>183.97</v>
      </c>
      <c r="P617" s="1">
        <v>2</v>
      </c>
      <c r="Q617" s="1">
        <v>0.2</v>
      </c>
      <c r="R617" s="2">
        <v>-25.3</v>
      </c>
      <c r="S617" s="1" t="s">
        <v>86</v>
      </c>
      <c r="T617" s="1" t="s">
        <v>87</v>
      </c>
      <c r="U617" s="2">
        <v>209.27</v>
      </c>
      <c r="V617" s="2">
        <v>114.981251191277</v>
      </c>
      <c r="W617" s="11">
        <f>(sales[[#This Row],[Profit]]/sales[[#This Row],[Sales]])*100</f>
        <v>-13.752242213404358</v>
      </c>
      <c r="X617" s="1" t="e">
        <f>YEAR(sales[[#This Row],[order_date]])</f>
        <v>#VALUE!</v>
      </c>
    </row>
    <row r="618" spans="1:24" hidden="1" x14ac:dyDescent="0.25">
      <c r="A618" s="1" t="s">
        <v>425</v>
      </c>
      <c r="B618" s="15" t="s">
        <v>426</v>
      </c>
      <c r="C618" s="13" t="s">
        <v>427</v>
      </c>
      <c r="D618" s="1" t="s">
        <v>90</v>
      </c>
      <c r="E618" s="1" t="s">
        <v>158</v>
      </c>
      <c r="F618" s="1" t="s">
        <v>80</v>
      </c>
      <c r="G618" s="1" t="s">
        <v>101</v>
      </c>
      <c r="H618" s="1" t="s">
        <v>29</v>
      </c>
      <c r="I618" s="1">
        <v>31907</v>
      </c>
      <c r="J618" s="1" t="s">
        <v>92</v>
      </c>
      <c r="K618" s="1" t="s">
        <v>1757</v>
      </c>
      <c r="L618" s="1" t="s">
        <v>21</v>
      </c>
      <c r="M618" s="1" t="s">
        <v>51</v>
      </c>
      <c r="N618" s="1" t="s">
        <v>1758</v>
      </c>
      <c r="O618" s="3">
        <v>287.97000000000003</v>
      </c>
      <c r="P618" s="1">
        <v>3</v>
      </c>
      <c r="Q618" s="1">
        <v>0</v>
      </c>
      <c r="R618" s="2">
        <v>77.75</v>
      </c>
      <c r="S618" s="1" t="s">
        <v>96</v>
      </c>
      <c r="T618" s="1" t="s">
        <v>87</v>
      </c>
      <c r="U618" s="2">
        <v>210.22</v>
      </c>
      <c r="V618" s="2">
        <v>95.990000406901004</v>
      </c>
      <c r="W618" s="11">
        <f>(sales[[#This Row],[Profit]]/sales[[#This Row],[Sales]])*100</f>
        <v>26.999340209049549</v>
      </c>
      <c r="X618" s="1" t="e">
        <f>YEAR(sales[[#This Row],[order_date]])</f>
        <v>#VALUE!</v>
      </c>
    </row>
    <row r="619" spans="1:24" hidden="1" x14ac:dyDescent="0.25">
      <c r="A619" s="1" t="s">
        <v>1759</v>
      </c>
      <c r="B619" s="15" t="s">
        <v>1760</v>
      </c>
      <c r="C619" s="13">
        <v>42893</v>
      </c>
      <c r="D619" s="1" t="s">
        <v>90</v>
      </c>
      <c r="E619" s="1" t="s">
        <v>79</v>
      </c>
      <c r="F619" s="1" t="s">
        <v>80</v>
      </c>
      <c r="G619" s="1" t="s">
        <v>159</v>
      </c>
      <c r="H619" s="1" t="s">
        <v>26</v>
      </c>
      <c r="I619" s="1">
        <v>90004</v>
      </c>
      <c r="J619" s="1" t="s">
        <v>112</v>
      </c>
      <c r="K619" s="1" t="s">
        <v>1453</v>
      </c>
      <c r="L619" s="1" t="s">
        <v>20</v>
      </c>
      <c r="M619" s="1" t="s">
        <v>94</v>
      </c>
      <c r="N619" s="1" t="s">
        <v>1454</v>
      </c>
      <c r="O619" s="3">
        <v>312.55</v>
      </c>
      <c r="P619" s="1">
        <v>9</v>
      </c>
      <c r="Q619" s="1">
        <v>0.2</v>
      </c>
      <c r="R619" s="2">
        <v>101.58</v>
      </c>
      <c r="S619" s="1" t="s">
        <v>115</v>
      </c>
      <c r="T619" s="1" t="s">
        <v>87</v>
      </c>
      <c r="U619" s="2">
        <v>210.96999</v>
      </c>
      <c r="V619" s="2">
        <v>43.409720688515002</v>
      </c>
      <c r="W619" s="11">
        <f>(sales[[#This Row],[Profit]]/sales[[#This Row],[Sales]])*100</f>
        <v>32.50039993601024</v>
      </c>
      <c r="X619" s="1" t="e">
        <f>YEAR(sales[[#This Row],[order_date]])</f>
        <v>#VALUE!</v>
      </c>
    </row>
    <row r="620" spans="1:24" hidden="1" x14ac:dyDescent="0.25">
      <c r="A620" s="1" t="s">
        <v>999</v>
      </c>
      <c r="B620" s="15" t="s">
        <v>1000</v>
      </c>
      <c r="C620" s="13" t="s">
        <v>351</v>
      </c>
      <c r="D620" s="1" t="s">
        <v>90</v>
      </c>
      <c r="E620" s="1" t="s">
        <v>158</v>
      </c>
      <c r="F620" s="1" t="s">
        <v>80</v>
      </c>
      <c r="G620" s="1" t="s">
        <v>1001</v>
      </c>
      <c r="H620" s="1" t="s">
        <v>42</v>
      </c>
      <c r="I620" s="1">
        <v>37211</v>
      </c>
      <c r="J620" s="1" t="s">
        <v>92</v>
      </c>
      <c r="K620" s="1" t="s">
        <v>1761</v>
      </c>
      <c r="L620" s="1" t="s">
        <v>21</v>
      </c>
      <c r="M620" s="1" t="s">
        <v>51</v>
      </c>
      <c r="N620" s="1" t="s">
        <v>1762</v>
      </c>
      <c r="O620" s="3">
        <v>239.98</v>
      </c>
      <c r="P620" s="1">
        <v>3</v>
      </c>
      <c r="Q620" s="1">
        <v>0.2</v>
      </c>
      <c r="R620" s="2">
        <v>27</v>
      </c>
      <c r="S620" s="1" t="s">
        <v>96</v>
      </c>
      <c r="T620" s="1" t="s">
        <v>87</v>
      </c>
      <c r="U620" s="2">
        <v>212.98</v>
      </c>
      <c r="V620" s="2">
        <v>99.991665258972503</v>
      </c>
      <c r="W620" s="11">
        <f>(sales[[#This Row],[Profit]]/sales[[#This Row],[Sales]])*100</f>
        <v>11.250937578131511</v>
      </c>
      <c r="X620" s="1" t="e">
        <f>YEAR(sales[[#This Row],[order_date]])</f>
        <v>#VALUE!</v>
      </c>
    </row>
    <row r="621" spans="1:24" hidden="1" x14ac:dyDescent="0.25">
      <c r="A621" s="1" t="s">
        <v>1057</v>
      </c>
      <c r="B621" s="15" t="s">
        <v>1058</v>
      </c>
      <c r="C621" s="13" t="s">
        <v>1059</v>
      </c>
      <c r="D621" s="1" t="s">
        <v>100</v>
      </c>
      <c r="E621" s="1" t="s">
        <v>110</v>
      </c>
      <c r="F621" s="1" t="s">
        <v>80</v>
      </c>
      <c r="G621" s="1" t="s">
        <v>859</v>
      </c>
      <c r="H621" s="1" t="s">
        <v>26</v>
      </c>
      <c r="I621" s="1">
        <v>92627</v>
      </c>
      <c r="J621" s="1" t="s">
        <v>112</v>
      </c>
      <c r="K621" s="1" t="s">
        <v>1763</v>
      </c>
      <c r="L621" s="1" t="s">
        <v>21</v>
      </c>
      <c r="M621" s="1" t="s">
        <v>507</v>
      </c>
      <c r="N621" s="1" t="s">
        <v>1764</v>
      </c>
      <c r="O621" s="3">
        <v>239.97</v>
      </c>
      <c r="P621" s="1">
        <v>3</v>
      </c>
      <c r="Q621" s="1">
        <v>0</v>
      </c>
      <c r="R621" s="2">
        <v>26.4</v>
      </c>
      <c r="S621" s="1" t="s">
        <v>115</v>
      </c>
      <c r="T621" s="1" t="s">
        <v>87</v>
      </c>
      <c r="U621" s="2">
        <v>213.57</v>
      </c>
      <c r="V621" s="2">
        <v>79.990000406901004</v>
      </c>
      <c r="W621" s="11">
        <f>(sales[[#This Row],[Profit]]/sales[[#This Row],[Sales]])*100</f>
        <v>11.001375171896486</v>
      </c>
      <c r="X621" s="1" t="e">
        <f>YEAR(sales[[#This Row],[order_date]])</f>
        <v>#VALUE!</v>
      </c>
    </row>
    <row r="622" spans="1:24" x14ac:dyDescent="0.25">
      <c r="A622" s="1" t="s">
        <v>1765</v>
      </c>
      <c r="B622" s="15">
        <v>42803</v>
      </c>
      <c r="C622" s="13">
        <v>42956</v>
      </c>
      <c r="D622" s="1" t="s">
        <v>90</v>
      </c>
      <c r="E622" s="1" t="s">
        <v>79</v>
      </c>
      <c r="F622" s="1" t="s">
        <v>80</v>
      </c>
      <c r="G622" s="1" t="s">
        <v>526</v>
      </c>
      <c r="H622" s="1" t="s">
        <v>43</v>
      </c>
      <c r="I622" s="1">
        <v>75217</v>
      </c>
      <c r="J622" s="1" t="s">
        <v>102</v>
      </c>
      <c r="K622" s="1" t="s">
        <v>1766</v>
      </c>
      <c r="L622" s="1" t="s">
        <v>19</v>
      </c>
      <c r="M622" s="1" t="s">
        <v>104</v>
      </c>
      <c r="N622" s="1" t="s">
        <v>1767</v>
      </c>
      <c r="O622" s="3">
        <v>108.4</v>
      </c>
      <c r="P622" s="1">
        <v>5</v>
      </c>
      <c r="Q622" s="1">
        <v>0.6</v>
      </c>
      <c r="R622" s="2">
        <v>-105.69</v>
      </c>
      <c r="S622" s="1" t="s">
        <v>106</v>
      </c>
      <c r="T622" s="1" t="s">
        <v>87</v>
      </c>
      <c r="U622" s="2">
        <v>214.09</v>
      </c>
      <c r="V622" s="2">
        <v>54.200003993511402</v>
      </c>
      <c r="W622" s="11">
        <f>(sales[[#This Row],[Profit]]/sales[[#This Row],[Sales]])*100</f>
        <v>-97.5</v>
      </c>
      <c r="X622" s="1">
        <f>YEAR(sales[[#This Row],[order_date]])</f>
        <v>2017</v>
      </c>
    </row>
    <row r="623" spans="1:24" hidden="1" x14ac:dyDescent="0.25">
      <c r="A623" s="1" t="s">
        <v>1768</v>
      </c>
      <c r="B623" s="15" t="s">
        <v>413</v>
      </c>
      <c r="C623" s="13">
        <v>42380</v>
      </c>
      <c r="D623" s="1" t="s">
        <v>100</v>
      </c>
      <c r="E623" s="1" t="s">
        <v>79</v>
      </c>
      <c r="F623" s="1" t="s">
        <v>80</v>
      </c>
      <c r="G623" s="1" t="s">
        <v>1769</v>
      </c>
      <c r="H623" s="1" t="s">
        <v>44</v>
      </c>
      <c r="I623" s="1">
        <v>23666</v>
      </c>
      <c r="J623" s="1" t="s">
        <v>92</v>
      </c>
      <c r="K623" s="1" t="s">
        <v>1770</v>
      </c>
      <c r="L623" s="1" t="s">
        <v>19</v>
      </c>
      <c r="M623" s="1" t="s">
        <v>50</v>
      </c>
      <c r="N623" s="1" t="s">
        <v>1771</v>
      </c>
      <c r="O623" s="3">
        <v>290.98</v>
      </c>
      <c r="P623" s="1">
        <v>1</v>
      </c>
      <c r="Q623" s="1">
        <v>0</v>
      </c>
      <c r="R623" s="2">
        <v>75.650000000000006</v>
      </c>
      <c r="S623" s="1" t="s">
        <v>96</v>
      </c>
      <c r="T623" s="1" t="s">
        <v>87</v>
      </c>
      <c r="U623" s="2">
        <v>215.33001999999999</v>
      </c>
      <c r="V623" s="2">
        <v>290.98001098632801</v>
      </c>
      <c r="W623" s="11">
        <f>(sales[[#This Row],[Profit]]/sales[[#This Row],[Sales]])*100</f>
        <v>25.998350402089493</v>
      </c>
      <c r="X623" s="1" t="e">
        <f>YEAR(sales[[#This Row],[order_date]])</f>
        <v>#VALUE!</v>
      </c>
    </row>
    <row r="624" spans="1:24" x14ac:dyDescent="0.25">
      <c r="A624" s="1" t="s">
        <v>370</v>
      </c>
      <c r="B624" s="15">
        <v>42068</v>
      </c>
      <c r="C624" s="13">
        <v>42160</v>
      </c>
      <c r="D624" s="1" t="s">
        <v>78</v>
      </c>
      <c r="E624" s="1" t="s">
        <v>79</v>
      </c>
      <c r="F624" s="1" t="s">
        <v>80</v>
      </c>
      <c r="G624" s="1" t="s">
        <v>137</v>
      </c>
      <c r="H624" s="1" t="s">
        <v>26</v>
      </c>
      <c r="I624" s="1">
        <v>94109</v>
      </c>
      <c r="J624" s="1" t="s">
        <v>112</v>
      </c>
      <c r="K624" s="1" t="s">
        <v>1772</v>
      </c>
      <c r="L624" s="1" t="s">
        <v>21</v>
      </c>
      <c r="M624" s="1" t="s">
        <v>507</v>
      </c>
      <c r="N624" s="1" t="s">
        <v>1773</v>
      </c>
      <c r="O624" s="3">
        <v>339.96</v>
      </c>
      <c r="P624" s="1">
        <v>4</v>
      </c>
      <c r="Q624" s="1">
        <v>0</v>
      </c>
      <c r="R624" s="2">
        <v>122.39</v>
      </c>
      <c r="S624" s="1" t="s">
        <v>115</v>
      </c>
      <c r="T624" s="1" t="s">
        <v>87</v>
      </c>
      <c r="U624" s="2">
        <v>217.56998999999999</v>
      </c>
      <c r="V624" s="2">
        <v>84.989997863769503</v>
      </c>
      <c r="W624" s="11">
        <f>(sales[[#This Row],[Profit]]/sales[[#This Row],[Sales]])*100</f>
        <v>36.001294269914105</v>
      </c>
      <c r="X624" s="1">
        <f>YEAR(sales[[#This Row],[order_date]])</f>
        <v>2015</v>
      </c>
    </row>
    <row r="625" spans="1:24" x14ac:dyDescent="0.25">
      <c r="A625" s="1" t="s">
        <v>1367</v>
      </c>
      <c r="B625" s="15">
        <v>41827</v>
      </c>
      <c r="C625" s="13">
        <v>41950</v>
      </c>
      <c r="D625" s="1" t="s">
        <v>90</v>
      </c>
      <c r="E625" s="1" t="s">
        <v>79</v>
      </c>
      <c r="F625" s="1" t="s">
        <v>80</v>
      </c>
      <c r="G625" s="1" t="s">
        <v>190</v>
      </c>
      <c r="H625" s="1" t="s">
        <v>41</v>
      </c>
      <c r="I625" s="1">
        <v>19120</v>
      </c>
      <c r="J625" s="1" t="s">
        <v>82</v>
      </c>
      <c r="K625" s="1" t="s">
        <v>1774</v>
      </c>
      <c r="L625" s="1" t="s">
        <v>19</v>
      </c>
      <c r="M625" s="1" t="s">
        <v>50</v>
      </c>
      <c r="N625" s="1" t="s">
        <v>1775</v>
      </c>
      <c r="O625" s="3">
        <v>172.19</v>
      </c>
      <c r="P625" s="1">
        <v>2</v>
      </c>
      <c r="Q625" s="1">
        <v>0.3</v>
      </c>
      <c r="R625" s="2">
        <v>-46.74</v>
      </c>
      <c r="S625" s="1" t="s">
        <v>86</v>
      </c>
      <c r="T625" s="1" t="s">
        <v>87</v>
      </c>
      <c r="U625" s="2">
        <v>218.93001000000001</v>
      </c>
      <c r="V625" s="2">
        <v>122.99286098127401</v>
      </c>
      <c r="W625" s="11">
        <f>(sales[[#This Row],[Profit]]/sales[[#This Row],[Sales]])*100</f>
        <v>-27.1444334746501</v>
      </c>
      <c r="X625" s="1">
        <f>YEAR(sales[[#This Row],[order_date]])</f>
        <v>2014</v>
      </c>
    </row>
    <row r="626" spans="1:24" hidden="1" x14ac:dyDescent="0.25">
      <c r="A626" s="1" t="s">
        <v>873</v>
      </c>
      <c r="B626" s="15" t="s">
        <v>874</v>
      </c>
      <c r="C626" s="13" t="s">
        <v>875</v>
      </c>
      <c r="D626" s="1" t="s">
        <v>90</v>
      </c>
      <c r="E626" s="1" t="s">
        <v>110</v>
      </c>
      <c r="F626" s="1" t="s">
        <v>80</v>
      </c>
      <c r="G626" s="1" t="s">
        <v>119</v>
      </c>
      <c r="H626" s="1" t="s">
        <v>25</v>
      </c>
      <c r="I626" s="1">
        <v>85023</v>
      </c>
      <c r="J626" s="1" t="s">
        <v>112</v>
      </c>
      <c r="K626" s="1" t="s">
        <v>1776</v>
      </c>
      <c r="L626" s="1" t="s">
        <v>20</v>
      </c>
      <c r="M626" s="1" t="s">
        <v>263</v>
      </c>
      <c r="N626" s="1" t="s">
        <v>1777</v>
      </c>
      <c r="O626" s="3">
        <v>185.38</v>
      </c>
      <c r="P626" s="1">
        <v>2</v>
      </c>
      <c r="Q626" s="1">
        <v>0.2</v>
      </c>
      <c r="R626" s="2">
        <v>-34.76</v>
      </c>
      <c r="S626" s="1" t="s">
        <v>115</v>
      </c>
      <c r="T626" s="1" t="s">
        <v>87</v>
      </c>
      <c r="U626" s="2">
        <v>220.14</v>
      </c>
      <c r="V626" s="2">
        <v>115.862503483379</v>
      </c>
      <c r="W626" s="11">
        <f>(sales[[#This Row],[Profit]]/sales[[#This Row],[Sales]])*100</f>
        <v>-18.750674290646241</v>
      </c>
      <c r="X626" s="1" t="e">
        <f>YEAR(sales[[#This Row],[order_date]])</f>
        <v>#VALUE!</v>
      </c>
    </row>
    <row r="627" spans="1:24" hidden="1" x14ac:dyDescent="0.25">
      <c r="A627" s="1" t="s">
        <v>1778</v>
      </c>
      <c r="B627" s="15" t="s">
        <v>1779</v>
      </c>
      <c r="C627" s="13" t="s">
        <v>1779</v>
      </c>
      <c r="D627" s="1" t="s">
        <v>181</v>
      </c>
      <c r="E627" s="1" t="s">
        <v>79</v>
      </c>
      <c r="F627" s="1" t="s">
        <v>80</v>
      </c>
      <c r="G627" s="1" t="s">
        <v>1780</v>
      </c>
      <c r="H627" s="1" t="s">
        <v>43</v>
      </c>
      <c r="I627" s="1">
        <v>79109</v>
      </c>
      <c r="J627" s="1" t="s">
        <v>102</v>
      </c>
      <c r="K627" s="1" t="s">
        <v>1781</v>
      </c>
      <c r="L627" s="1" t="s">
        <v>21</v>
      </c>
      <c r="M627" s="1" t="s">
        <v>507</v>
      </c>
      <c r="N627" s="1" t="s">
        <v>1782</v>
      </c>
      <c r="O627" s="3">
        <v>263.88</v>
      </c>
      <c r="P627" s="1">
        <v>3</v>
      </c>
      <c r="Q627" s="1">
        <v>0.2</v>
      </c>
      <c r="R627" s="2">
        <v>42.88</v>
      </c>
      <c r="S627" s="1" t="s">
        <v>106</v>
      </c>
      <c r="T627" s="1" t="s">
        <v>87</v>
      </c>
      <c r="U627" s="2">
        <v>221</v>
      </c>
      <c r="V627" s="2">
        <v>109.95000244409999</v>
      </c>
      <c r="W627" s="11">
        <f>(sales[[#This Row],[Profit]]/sales[[#This Row],[Sales]])*100</f>
        <v>16.249810519933305</v>
      </c>
      <c r="X627" s="1" t="e">
        <f>YEAR(sales[[#This Row],[order_date]])</f>
        <v>#VALUE!</v>
      </c>
    </row>
    <row r="628" spans="1:24" hidden="1" x14ac:dyDescent="0.25">
      <c r="A628" s="1" t="s">
        <v>942</v>
      </c>
      <c r="B628" s="15" t="s">
        <v>943</v>
      </c>
      <c r="C628" s="13" t="s">
        <v>944</v>
      </c>
      <c r="D628" s="1" t="s">
        <v>78</v>
      </c>
      <c r="E628" s="1" t="s">
        <v>79</v>
      </c>
      <c r="F628" s="1" t="s">
        <v>80</v>
      </c>
      <c r="G628" s="1" t="s">
        <v>945</v>
      </c>
      <c r="H628" s="1" t="s">
        <v>26</v>
      </c>
      <c r="I628" s="1">
        <v>92592</v>
      </c>
      <c r="J628" s="1" t="s">
        <v>112</v>
      </c>
      <c r="K628" s="1" t="s">
        <v>1783</v>
      </c>
      <c r="L628" s="1" t="s">
        <v>21</v>
      </c>
      <c r="M628" s="1" t="s">
        <v>507</v>
      </c>
      <c r="N628" s="1" t="s">
        <v>1784</v>
      </c>
      <c r="O628" s="3">
        <v>248.85</v>
      </c>
      <c r="P628" s="1">
        <v>5</v>
      </c>
      <c r="Q628" s="1">
        <v>0</v>
      </c>
      <c r="R628" s="2">
        <v>27.37</v>
      </c>
      <c r="S628" s="1" t="s">
        <v>115</v>
      </c>
      <c r="T628" s="1" t="s">
        <v>87</v>
      </c>
      <c r="U628" s="2">
        <v>221.48000999999999</v>
      </c>
      <c r="V628" s="2">
        <v>49.770001220703101</v>
      </c>
      <c r="W628" s="11">
        <f>(sales[[#This Row],[Profit]]/sales[[#This Row],[Sales]])*100</f>
        <v>10.9985935302391</v>
      </c>
      <c r="X628" s="1" t="e">
        <f>YEAR(sales[[#This Row],[order_date]])</f>
        <v>#VALUE!</v>
      </c>
    </row>
    <row r="629" spans="1:24" hidden="1" x14ac:dyDescent="0.25">
      <c r="A629" s="1" t="s">
        <v>383</v>
      </c>
      <c r="B629" s="15" t="s">
        <v>332</v>
      </c>
      <c r="C629" s="13">
        <v>42378</v>
      </c>
      <c r="D629" s="1" t="s">
        <v>100</v>
      </c>
      <c r="E629" s="1" t="s">
        <v>79</v>
      </c>
      <c r="F629" s="1" t="s">
        <v>80</v>
      </c>
      <c r="G629" s="1" t="s">
        <v>384</v>
      </c>
      <c r="H629" s="1" t="s">
        <v>33</v>
      </c>
      <c r="I629" s="1">
        <v>2169</v>
      </c>
      <c r="J629" s="1" t="s">
        <v>82</v>
      </c>
      <c r="K629" s="1" t="s">
        <v>1785</v>
      </c>
      <c r="L629" s="1" t="s">
        <v>19</v>
      </c>
      <c r="M629" s="1" t="s">
        <v>48</v>
      </c>
      <c r="N629" s="1" t="s">
        <v>1786</v>
      </c>
      <c r="O629" s="3">
        <v>244.62</v>
      </c>
      <c r="P629" s="1">
        <v>1</v>
      </c>
      <c r="Q629" s="1">
        <v>0.3</v>
      </c>
      <c r="R629" s="2">
        <v>20.97</v>
      </c>
      <c r="S629" s="1" t="s">
        <v>86</v>
      </c>
      <c r="T629" s="1" t="s">
        <v>87</v>
      </c>
      <c r="U629" s="2">
        <v>223.65</v>
      </c>
      <c r="V629" s="2">
        <v>349.45714183291602</v>
      </c>
      <c r="W629" s="11">
        <f>(sales[[#This Row],[Profit]]/sales[[#This Row],[Sales]])*100</f>
        <v>8.5724797645327442</v>
      </c>
      <c r="X629" s="1" t="e">
        <f>YEAR(sales[[#This Row],[order_date]])</f>
        <v>#VALUE!</v>
      </c>
    </row>
    <row r="630" spans="1:24" x14ac:dyDescent="0.25">
      <c r="A630" s="1" t="s">
        <v>703</v>
      </c>
      <c r="B630" s="15">
        <v>41771</v>
      </c>
      <c r="C630" s="13">
        <v>41894</v>
      </c>
      <c r="D630" s="1" t="s">
        <v>90</v>
      </c>
      <c r="E630" s="1" t="s">
        <v>158</v>
      </c>
      <c r="F630" s="1" t="s">
        <v>80</v>
      </c>
      <c r="G630" s="1" t="s">
        <v>101</v>
      </c>
      <c r="H630" s="1" t="s">
        <v>38</v>
      </c>
      <c r="I630" s="1">
        <v>43229</v>
      </c>
      <c r="J630" s="1" t="s">
        <v>82</v>
      </c>
      <c r="K630" s="1" t="s">
        <v>1787</v>
      </c>
      <c r="L630" s="1" t="s">
        <v>21</v>
      </c>
      <c r="M630" s="1" t="s">
        <v>51</v>
      </c>
      <c r="N630" s="1" t="s">
        <v>1788</v>
      </c>
      <c r="O630" s="3">
        <v>179.94</v>
      </c>
      <c r="P630" s="1">
        <v>2</v>
      </c>
      <c r="Q630" s="1">
        <v>0.4</v>
      </c>
      <c r="R630" s="2">
        <v>-44.99</v>
      </c>
      <c r="S630" s="1" t="s">
        <v>86</v>
      </c>
      <c r="T630" s="1" t="s">
        <v>87</v>
      </c>
      <c r="U630" s="2">
        <v>224.93001000000001</v>
      </c>
      <c r="V630" s="2">
        <v>149.95000352412401</v>
      </c>
      <c r="W630" s="11">
        <f>(sales[[#This Row],[Profit]]/sales[[#This Row],[Sales]])*100</f>
        <v>-25.002778704012453</v>
      </c>
      <c r="X630" s="1">
        <f>YEAR(sales[[#This Row],[order_date]])</f>
        <v>2014</v>
      </c>
    </row>
    <row r="631" spans="1:24" hidden="1" x14ac:dyDescent="0.25">
      <c r="A631" s="1" t="s">
        <v>957</v>
      </c>
      <c r="B631" s="15" t="s">
        <v>758</v>
      </c>
      <c r="C631" s="13" t="s">
        <v>548</v>
      </c>
      <c r="D631" s="1" t="s">
        <v>100</v>
      </c>
      <c r="E631" s="1" t="s">
        <v>158</v>
      </c>
      <c r="F631" s="1" t="s">
        <v>80</v>
      </c>
      <c r="G631" s="1" t="s">
        <v>958</v>
      </c>
      <c r="H631" s="1" t="s">
        <v>26</v>
      </c>
      <c r="I631" s="1">
        <v>90301</v>
      </c>
      <c r="J631" s="1" t="s">
        <v>112</v>
      </c>
      <c r="K631" s="1" t="s">
        <v>1789</v>
      </c>
      <c r="L631" s="1" t="s">
        <v>20</v>
      </c>
      <c r="M631" s="1" t="s">
        <v>132</v>
      </c>
      <c r="N631" s="1" t="s">
        <v>1790</v>
      </c>
      <c r="O631" s="3">
        <v>321.92</v>
      </c>
      <c r="P631" s="1">
        <v>4</v>
      </c>
      <c r="Q631" s="1">
        <v>0</v>
      </c>
      <c r="R631" s="2">
        <v>96.58</v>
      </c>
      <c r="S631" s="1" t="s">
        <v>115</v>
      </c>
      <c r="T631" s="1" t="s">
        <v>87</v>
      </c>
      <c r="U631" s="2">
        <v>225.34001000000001</v>
      </c>
      <c r="V631" s="2">
        <v>80.480003356933594</v>
      </c>
      <c r="W631" s="11">
        <f>(sales[[#This Row],[Profit]]/sales[[#This Row],[Sales]])*100</f>
        <v>30.00124254473161</v>
      </c>
      <c r="X631" s="1" t="e">
        <f>YEAR(sales[[#This Row],[order_date]])</f>
        <v>#VALUE!</v>
      </c>
    </row>
    <row r="632" spans="1:24" hidden="1" x14ac:dyDescent="0.25">
      <c r="A632" s="1" t="s">
        <v>752</v>
      </c>
      <c r="B632" s="15" t="s">
        <v>753</v>
      </c>
      <c r="C632" s="13" t="s">
        <v>754</v>
      </c>
      <c r="D632" s="1" t="s">
        <v>100</v>
      </c>
      <c r="E632" s="1" t="s">
        <v>158</v>
      </c>
      <c r="F632" s="1" t="s">
        <v>80</v>
      </c>
      <c r="G632" s="1" t="s">
        <v>308</v>
      </c>
      <c r="H632" s="1" t="s">
        <v>26</v>
      </c>
      <c r="I632" s="1">
        <v>94513</v>
      </c>
      <c r="J632" s="1" t="s">
        <v>112</v>
      </c>
      <c r="K632" s="1" t="s">
        <v>1791</v>
      </c>
      <c r="L632" s="1" t="s">
        <v>20</v>
      </c>
      <c r="M632" s="1" t="s">
        <v>132</v>
      </c>
      <c r="N632" s="1" t="s">
        <v>1792</v>
      </c>
      <c r="O632" s="3">
        <v>320.88</v>
      </c>
      <c r="P632" s="1">
        <v>6</v>
      </c>
      <c r="Q632" s="1">
        <v>0</v>
      </c>
      <c r="R632" s="2">
        <v>93.06</v>
      </c>
      <c r="S632" s="1" t="s">
        <v>115</v>
      </c>
      <c r="T632" s="1" t="s">
        <v>87</v>
      </c>
      <c r="U632" s="2">
        <v>227.82</v>
      </c>
      <c r="V632" s="2">
        <v>53.480000813802</v>
      </c>
      <c r="W632" s="11">
        <f>(sales[[#This Row],[Profit]]/sales[[#This Row],[Sales]])*100</f>
        <v>29.00149588631264</v>
      </c>
      <c r="X632" s="1" t="e">
        <f>YEAR(sales[[#This Row],[order_date]])</f>
        <v>#VALUE!</v>
      </c>
    </row>
    <row r="633" spans="1:24" hidden="1" x14ac:dyDescent="0.25">
      <c r="A633" s="1" t="s">
        <v>244</v>
      </c>
      <c r="B633" s="15" t="s">
        <v>245</v>
      </c>
      <c r="C633" s="13" t="s">
        <v>246</v>
      </c>
      <c r="D633" s="1" t="s">
        <v>90</v>
      </c>
      <c r="E633" s="1" t="s">
        <v>79</v>
      </c>
      <c r="F633" s="1" t="s">
        <v>80</v>
      </c>
      <c r="G633" s="1" t="s">
        <v>159</v>
      </c>
      <c r="H633" s="1" t="s">
        <v>26</v>
      </c>
      <c r="I633" s="1">
        <v>90008</v>
      </c>
      <c r="J633" s="1" t="s">
        <v>112</v>
      </c>
      <c r="K633" s="1" t="s">
        <v>1793</v>
      </c>
      <c r="L633" s="1" t="s">
        <v>21</v>
      </c>
      <c r="M633" s="1" t="s">
        <v>507</v>
      </c>
      <c r="N633" s="1" t="s">
        <v>1794</v>
      </c>
      <c r="O633" s="3">
        <v>274.89</v>
      </c>
      <c r="P633" s="1">
        <v>11</v>
      </c>
      <c r="Q633" s="1">
        <v>0</v>
      </c>
      <c r="R633" s="2">
        <v>46.73</v>
      </c>
      <c r="S633" s="1" t="s">
        <v>115</v>
      </c>
      <c r="T633" s="1" t="s">
        <v>87</v>
      </c>
      <c r="U633" s="2">
        <v>228.16002</v>
      </c>
      <c r="V633" s="2">
        <v>24.990001331676101</v>
      </c>
      <c r="W633" s="11">
        <f>(sales[[#This Row],[Profit]]/sales[[#This Row],[Sales]])*100</f>
        <v>16.999527083560697</v>
      </c>
      <c r="X633" s="1" t="e">
        <f>YEAR(sales[[#This Row],[order_date]])</f>
        <v>#VALUE!</v>
      </c>
    </row>
    <row r="634" spans="1:24" x14ac:dyDescent="0.25">
      <c r="A634" s="1" t="s">
        <v>543</v>
      </c>
      <c r="B634" s="15">
        <v>41737</v>
      </c>
      <c r="C634" s="13">
        <v>41890</v>
      </c>
      <c r="D634" s="1" t="s">
        <v>100</v>
      </c>
      <c r="E634" s="1" t="s">
        <v>79</v>
      </c>
      <c r="F634" s="1" t="s">
        <v>80</v>
      </c>
      <c r="G634" s="1" t="s">
        <v>544</v>
      </c>
      <c r="H634" s="1" t="s">
        <v>318</v>
      </c>
      <c r="I634" s="1">
        <v>84062</v>
      </c>
      <c r="J634" s="1" t="s">
        <v>112</v>
      </c>
      <c r="K634" s="1" t="s">
        <v>1380</v>
      </c>
      <c r="L634" s="1" t="s">
        <v>20</v>
      </c>
      <c r="M634" s="1" t="s">
        <v>139</v>
      </c>
      <c r="N634" s="1" t="s">
        <v>1381</v>
      </c>
      <c r="O634" s="3">
        <v>447.84</v>
      </c>
      <c r="P634" s="1">
        <v>8</v>
      </c>
      <c r="Q634" s="1">
        <v>0</v>
      </c>
      <c r="R634" s="2">
        <v>219.44</v>
      </c>
      <c r="S634" s="1" t="s">
        <v>115</v>
      </c>
      <c r="T634" s="1" t="s">
        <v>87</v>
      </c>
      <c r="U634" s="2">
        <v>228.4</v>
      </c>
      <c r="V634" s="2">
        <v>55.9799995422363</v>
      </c>
      <c r="W634" s="11">
        <f>(sales[[#This Row],[Profit]]/sales[[#This Row],[Sales]])*100</f>
        <v>48.999642729546267</v>
      </c>
      <c r="X634" s="1">
        <f>YEAR(sales[[#This Row],[order_date]])</f>
        <v>2014</v>
      </c>
    </row>
    <row r="635" spans="1:24" x14ac:dyDescent="0.25">
      <c r="A635" s="1" t="s">
        <v>1519</v>
      </c>
      <c r="B635" s="15">
        <v>42432</v>
      </c>
      <c r="C635" s="13">
        <v>42585</v>
      </c>
      <c r="D635" s="1" t="s">
        <v>90</v>
      </c>
      <c r="E635" s="1" t="s">
        <v>79</v>
      </c>
      <c r="F635" s="1" t="s">
        <v>80</v>
      </c>
      <c r="G635" s="1" t="s">
        <v>840</v>
      </c>
      <c r="H635" s="1" t="s">
        <v>28</v>
      </c>
      <c r="I635" s="1">
        <v>19711</v>
      </c>
      <c r="J635" s="1" t="s">
        <v>82</v>
      </c>
      <c r="K635" s="1" t="s">
        <v>1795</v>
      </c>
      <c r="L635" s="1" t="s">
        <v>20</v>
      </c>
      <c r="M635" s="1" t="s">
        <v>94</v>
      </c>
      <c r="N635" s="1" t="s">
        <v>1796</v>
      </c>
      <c r="O635" s="3">
        <v>447.86</v>
      </c>
      <c r="P635" s="1">
        <v>7</v>
      </c>
      <c r="Q635" s="1">
        <v>0</v>
      </c>
      <c r="R635" s="2">
        <v>219.45</v>
      </c>
      <c r="S635" s="1" t="s">
        <v>86</v>
      </c>
      <c r="T635" s="1" t="s">
        <v>87</v>
      </c>
      <c r="U635" s="2">
        <v>228.40998999999999</v>
      </c>
      <c r="V635" s="2">
        <v>63.979997907365998</v>
      </c>
      <c r="W635" s="11">
        <f>(sales[[#This Row],[Profit]]/sales[[#This Row],[Sales]])*100</f>
        <v>48.999687402313221</v>
      </c>
      <c r="X635" s="1">
        <f>YEAR(sales[[#This Row],[order_date]])</f>
        <v>2016</v>
      </c>
    </row>
    <row r="636" spans="1:24" hidden="1" x14ac:dyDescent="0.25">
      <c r="A636" s="1" t="s">
        <v>1504</v>
      </c>
      <c r="B636" s="15" t="s">
        <v>1505</v>
      </c>
      <c r="C636" s="13" t="s">
        <v>230</v>
      </c>
      <c r="D636" s="1" t="s">
        <v>100</v>
      </c>
      <c r="E636" s="1" t="s">
        <v>79</v>
      </c>
      <c r="F636" s="1" t="s">
        <v>80</v>
      </c>
      <c r="G636" s="1" t="s">
        <v>101</v>
      </c>
      <c r="H636" s="1" t="s">
        <v>29</v>
      </c>
      <c r="I636" s="1">
        <v>31907</v>
      </c>
      <c r="J636" s="1" t="s">
        <v>92</v>
      </c>
      <c r="K636" s="1" t="s">
        <v>1474</v>
      </c>
      <c r="L636" s="1" t="s">
        <v>19</v>
      </c>
      <c r="M636" s="1" t="s">
        <v>104</v>
      </c>
      <c r="N636" s="1" t="s">
        <v>1475</v>
      </c>
      <c r="O636" s="3">
        <v>275.88</v>
      </c>
      <c r="P636" s="1">
        <v>6</v>
      </c>
      <c r="Q636" s="1">
        <v>0</v>
      </c>
      <c r="R636" s="2">
        <v>46.9</v>
      </c>
      <c r="S636" s="1" t="s">
        <v>96</v>
      </c>
      <c r="T636" s="1" t="s">
        <v>87</v>
      </c>
      <c r="U636" s="2">
        <v>228.98000999999999</v>
      </c>
      <c r="V636" s="2">
        <v>45.980000813802</v>
      </c>
      <c r="W636" s="11">
        <f>(sales[[#This Row],[Profit]]/sales[[#This Row],[Sales]])*100</f>
        <v>17.000144990575613</v>
      </c>
      <c r="X636" s="1" t="e">
        <f>YEAR(sales[[#This Row],[order_date]])</f>
        <v>#VALUE!</v>
      </c>
    </row>
    <row r="637" spans="1:24" hidden="1" x14ac:dyDescent="0.25">
      <c r="A637" s="1" t="s">
        <v>411</v>
      </c>
      <c r="B637" s="15" t="s">
        <v>412</v>
      </c>
      <c r="C637" s="13" t="s">
        <v>413</v>
      </c>
      <c r="D637" s="1" t="s">
        <v>90</v>
      </c>
      <c r="E637" s="1" t="s">
        <v>79</v>
      </c>
      <c r="F637" s="1" t="s">
        <v>80</v>
      </c>
      <c r="G637" s="1" t="s">
        <v>159</v>
      </c>
      <c r="H637" s="1" t="s">
        <v>26</v>
      </c>
      <c r="I637" s="1">
        <v>90045</v>
      </c>
      <c r="J637" s="1" t="s">
        <v>112</v>
      </c>
      <c r="K637" s="1" t="s">
        <v>1797</v>
      </c>
      <c r="L637" s="1" t="s">
        <v>19</v>
      </c>
      <c r="M637" s="1" t="s">
        <v>50</v>
      </c>
      <c r="N637" s="1" t="s">
        <v>1798</v>
      </c>
      <c r="O637" s="3">
        <v>242.14</v>
      </c>
      <c r="P637" s="1">
        <v>3</v>
      </c>
      <c r="Q637" s="1">
        <v>0.2</v>
      </c>
      <c r="R637" s="2">
        <v>12.11</v>
      </c>
      <c r="S637" s="1" t="s">
        <v>115</v>
      </c>
      <c r="T637" s="1" t="s">
        <v>87</v>
      </c>
      <c r="U637" s="2">
        <v>230.03</v>
      </c>
      <c r="V637" s="2">
        <v>100.89166678820401</v>
      </c>
      <c r="W637" s="11">
        <f>(sales[[#This Row],[Profit]]/sales[[#This Row],[Sales]])*100</f>
        <v>5.0012389526720078</v>
      </c>
      <c r="X637" s="1" t="e">
        <f>YEAR(sales[[#This Row],[order_date]])</f>
        <v>#VALUE!</v>
      </c>
    </row>
    <row r="638" spans="1:24" hidden="1" x14ac:dyDescent="0.25">
      <c r="A638" s="1" t="s">
        <v>244</v>
      </c>
      <c r="B638" s="15" t="s">
        <v>245</v>
      </c>
      <c r="C638" s="13" t="s">
        <v>246</v>
      </c>
      <c r="D638" s="1" t="s">
        <v>90</v>
      </c>
      <c r="E638" s="1" t="s">
        <v>79</v>
      </c>
      <c r="F638" s="1" t="s">
        <v>80</v>
      </c>
      <c r="G638" s="1" t="s">
        <v>159</v>
      </c>
      <c r="H638" s="1" t="s">
        <v>26</v>
      </c>
      <c r="I638" s="1">
        <v>90008</v>
      </c>
      <c r="J638" s="1" t="s">
        <v>112</v>
      </c>
      <c r="K638" s="1" t="s">
        <v>1799</v>
      </c>
      <c r="L638" s="1" t="s">
        <v>19</v>
      </c>
      <c r="M638" s="1" t="s">
        <v>50</v>
      </c>
      <c r="N638" s="1" t="s">
        <v>1800</v>
      </c>
      <c r="O638" s="3">
        <v>218.35</v>
      </c>
      <c r="P638" s="1">
        <v>3</v>
      </c>
      <c r="Q638" s="1">
        <v>0.2</v>
      </c>
      <c r="R638" s="2">
        <v>-19.11</v>
      </c>
      <c r="S638" s="1" t="s">
        <v>115</v>
      </c>
      <c r="T638" s="1" t="s">
        <v>87</v>
      </c>
      <c r="U638" s="2">
        <v>237.46</v>
      </c>
      <c r="V638" s="2">
        <v>90.979169548721998</v>
      </c>
      <c r="W638" s="11">
        <f>(sales[[#This Row],[Profit]]/sales[[#This Row],[Sales]])*100</f>
        <v>-8.752003663842455</v>
      </c>
      <c r="X638" s="1" t="e">
        <f>YEAR(sales[[#This Row],[order_date]])</f>
        <v>#VALUE!</v>
      </c>
    </row>
    <row r="639" spans="1:24" hidden="1" x14ac:dyDescent="0.25">
      <c r="A639" s="1" t="s">
        <v>858</v>
      </c>
      <c r="B639" s="15" t="s">
        <v>705</v>
      </c>
      <c r="C639" s="13">
        <v>42797</v>
      </c>
      <c r="D639" s="1" t="s">
        <v>90</v>
      </c>
      <c r="E639" s="1" t="s">
        <v>79</v>
      </c>
      <c r="F639" s="1" t="s">
        <v>80</v>
      </c>
      <c r="G639" s="1" t="s">
        <v>859</v>
      </c>
      <c r="H639" s="1" t="s">
        <v>26</v>
      </c>
      <c r="I639" s="1">
        <v>92627</v>
      </c>
      <c r="J639" s="1" t="s">
        <v>112</v>
      </c>
      <c r="K639" s="1" t="s">
        <v>1801</v>
      </c>
      <c r="L639" s="1" t="s">
        <v>21</v>
      </c>
      <c r="M639" s="1" t="s">
        <v>51</v>
      </c>
      <c r="N639" s="1" t="s">
        <v>1802</v>
      </c>
      <c r="O639" s="3">
        <v>258.58</v>
      </c>
      <c r="P639" s="1">
        <v>2</v>
      </c>
      <c r="Q639" s="1">
        <v>0.2</v>
      </c>
      <c r="R639" s="2">
        <v>19.39</v>
      </c>
      <c r="S639" s="1" t="s">
        <v>115</v>
      </c>
      <c r="T639" s="1" t="s">
        <v>87</v>
      </c>
      <c r="U639" s="2">
        <v>239.18998999999999</v>
      </c>
      <c r="V639" s="2">
        <v>161.61249220971899</v>
      </c>
      <c r="W639" s="11">
        <f>(sales[[#This Row],[Profit]]/sales[[#This Row],[Sales]])*100</f>
        <v>7.4986464537087167</v>
      </c>
      <c r="X639" s="1" t="e">
        <f>YEAR(sales[[#This Row],[order_date]])</f>
        <v>#VALUE!</v>
      </c>
    </row>
    <row r="640" spans="1:24" hidden="1" x14ac:dyDescent="0.25">
      <c r="A640" s="1" t="s">
        <v>397</v>
      </c>
      <c r="B640" s="15">
        <v>42258</v>
      </c>
      <c r="C640" s="13" t="s">
        <v>316</v>
      </c>
      <c r="D640" s="1" t="s">
        <v>100</v>
      </c>
      <c r="E640" s="1" t="s">
        <v>79</v>
      </c>
      <c r="F640" s="1" t="s">
        <v>80</v>
      </c>
      <c r="G640" s="1" t="s">
        <v>398</v>
      </c>
      <c r="H640" s="1" t="s">
        <v>36</v>
      </c>
      <c r="I640" s="1">
        <v>11572</v>
      </c>
      <c r="J640" s="1" t="s">
        <v>82</v>
      </c>
      <c r="K640" s="1" t="s">
        <v>1803</v>
      </c>
      <c r="L640" s="1" t="s">
        <v>20</v>
      </c>
      <c r="M640" s="1" t="s">
        <v>47</v>
      </c>
      <c r="N640" s="1" t="s">
        <v>1804</v>
      </c>
      <c r="O640" s="3">
        <v>244.55</v>
      </c>
      <c r="P640" s="1">
        <v>5</v>
      </c>
      <c r="Q640" s="1">
        <v>0</v>
      </c>
      <c r="R640" s="2">
        <v>4.8899999999999997</v>
      </c>
      <c r="S640" s="1" t="s">
        <v>86</v>
      </c>
      <c r="T640" s="1" t="s">
        <v>87</v>
      </c>
      <c r="U640" s="2">
        <v>239.66</v>
      </c>
      <c r="V640" s="2">
        <v>48.910000610351503</v>
      </c>
      <c r="W640" s="11">
        <f>(sales[[#This Row],[Profit]]/sales[[#This Row],[Sales]])*100</f>
        <v>1.9995910856675525</v>
      </c>
      <c r="X640" s="1">
        <f>YEAR(sales[[#This Row],[order_date]])</f>
        <v>2015</v>
      </c>
    </row>
    <row r="641" spans="1:24" hidden="1" x14ac:dyDescent="0.25">
      <c r="A641" s="1" t="s">
        <v>1240</v>
      </c>
      <c r="B641" s="15" t="s">
        <v>1241</v>
      </c>
      <c r="C641" s="13">
        <v>42430</v>
      </c>
      <c r="D641" s="1" t="s">
        <v>90</v>
      </c>
      <c r="E641" s="1" t="s">
        <v>79</v>
      </c>
      <c r="F641" s="1" t="s">
        <v>80</v>
      </c>
      <c r="G641" s="1" t="s">
        <v>159</v>
      </c>
      <c r="H641" s="1" t="s">
        <v>26</v>
      </c>
      <c r="I641" s="1">
        <v>90049</v>
      </c>
      <c r="J641" s="1" t="s">
        <v>112</v>
      </c>
      <c r="K641" s="1" t="s">
        <v>1805</v>
      </c>
      <c r="L641" s="1" t="s">
        <v>21</v>
      </c>
      <c r="M641" s="1" t="s">
        <v>51</v>
      </c>
      <c r="N641" s="1" t="s">
        <v>1806</v>
      </c>
      <c r="O641" s="3">
        <v>287.88</v>
      </c>
      <c r="P641" s="1">
        <v>3</v>
      </c>
      <c r="Q641" s="1">
        <v>0.2</v>
      </c>
      <c r="R641" s="2">
        <v>35.99</v>
      </c>
      <c r="S641" s="1" t="s">
        <v>115</v>
      </c>
      <c r="T641" s="1" t="s">
        <v>87</v>
      </c>
      <c r="U641" s="2">
        <v>251.89</v>
      </c>
      <c r="V641" s="2">
        <v>119.950002481353</v>
      </c>
      <c r="W641" s="11">
        <f>(sales[[#This Row],[Profit]]/sales[[#This Row],[Sales]])*100</f>
        <v>12.501736834792275</v>
      </c>
      <c r="X641" s="1" t="e">
        <f>YEAR(sales[[#This Row],[order_date]])</f>
        <v>#VALUE!</v>
      </c>
    </row>
    <row r="642" spans="1:24" hidden="1" x14ac:dyDescent="0.25">
      <c r="A642" s="1" t="s">
        <v>150</v>
      </c>
      <c r="B642" s="15" t="s">
        <v>151</v>
      </c>
      <c r="C642" s="13" t="s">
        <v>108</v>
      </c>
      <c r="D642" s="1" t="s">
        <v>90</v>
      </c>
      <c r="E642" s="1" t="s">
        <v>79</v>
      </c>
      <c r="F642" s="1" t="s">
        <v>80</v>
      </c>
      <c r="G642" s="1" t="s">
        <v>152</v>
      </c>
      <c r="H642" s="1" t="s">
        <v>36</v>
      </c>
      <c r="I642" s="1">
        <v>10035</v>
      </c>
      <c r="J642" s="1" t="s">
        <v>82</v>
      </c>
      <c r="K642" s="1" t="s">
        <v>1807</v>
      </c>
      <c r="L642" s="1" t="s">
        <v>19</v>
      </c>
      <c r="M642" s="1" t="s">
        <v>50</v>
      </c>
      <c r="N642" s="1" t="s">
        <v>1808</v>
      </c>
      <c r="O642" s="3">
        <v>272.64999999999998</v>
      </c>
      <c r="P642" s="1">
        <v>3</v>
      </c>
      <c r="Q642" s="1">
        <v>0.1</v>
      </c>
      <c r="R642" s="2">
        <v>18.18</v>
      </c>
      <c r="S642" s="1" t="s">
        <v>86</v>
      </c>
      <c r="T642" s="1" t="s">
        <v>87</v>
      </c>
      <c r="U642" s="2">
        <v>254.47</v>
      </c>
      <c r="V642" s="2">
        <v>100.981479388113</v>
      </c>
      <c r="W642" s="11">
        <f>(sales[[#This Row],[Profit]]/sales[[#This Row],[Sales]])*100</f>
        <v>6.6678892352833312</v>
      </c>
      <c r="X642" s="1" t="e">
        <f>YEAR(sales[[#This Row],[order_date]])</f>
        <v>#VALUE!</v>
      </c>
    </row>
    <row r="643" spans="1:24" hidden="1" x14ac:dyDescent="0.25">
      <c r="A643" s="1" t="s">
        <v>883</v>
      </c>
      <c r="B643" s="15" t="s">
        <v>884</v>
      </c>
      <c r="C643" s="13" t="s">
        <v>885</v>
      </c>
      <c r="D643" s="1" t="s">
        <v>90</v>
      </c>
      <c r="E643" s="1" t="s">
        <v>110</v>
      </c>
      <c r="F643" s="1" t="s">
        <v>80</v>
      </c>
      <c r="G643" s="1" t="s">
        <v>886</v>
      </c>
      <c r="H643" s="1" t="s">
        <v>35</v>
      </c>
      <c r="I643" s="1">
        <v>3301</v>
      </c>
      <c r="J643" s="1" t="s">
        <v>82</v>
      </c>
      <c r="K643" s="1" t="s">
        <v>1809</v>
      </c>
      <c r="L643" s="1" t="s">
        <v>19</v>
      </c>
      <c r="M643" s="1" t="s">
        <v>104</v>
      </c>
      <c r="N643" s="1" t="s">
        <v>1810</v>
      </c>
      <c r="O643" s="3">
        <v>322.58999999999997</v>
      </c>
      <c r="P643" s="1">
        <v>3</v>
      </c>
      <c r="Q643" s="1">
        <v>0</v>
      </c>
      <c r="R643" s="2">
        <v>64.52</v>
      </c>
      <c r="S643" s="1" t="s">
        <v>86</v>
      </c>
      <c r="T643" s="1" t="s">
        <v>87</v>
      </c>
      <c r="U643" s="2">
        <v>258.07</v>
      </c>
      <c r="V643" s="2">
        <v>107.52999877929599</v>
      </c>
      <c r="W643" s="11">
        <f>(sales[[#This Row],[Profit]]/sales[[#This Row],[Sales]])*100</f>
        <v>20.00061998202052</v>
      </c>
      <c r="X643" s="1" t="e">
        <f>YEAR(sales[[#This Row],[order_date]])</f>
        <v>#VALUE!</v>
      </c>
    </row>
    <row r="644" spans="1:24" hidden="1" x14ac:dyDescent="0.25">
      <c r="A644" s="1" t="s">
        <v>992</v>
      </c>
      <c r="B644" s="15" t="s">
        <v>993</v>
      </c>
      <c r="C644" s="13">
        <v>42740</v>
      </c>
      <c r="D644" s="1" t="s">
        <v>90</v>
      </c>
      <c r="E644" s="1" t="s">
        <v>158</v>
      </c>
      <c r="F644" s="1" t="s">
        <v>80</v>
      </c>
      <c r="G644" s="1" t="s">
        <v>994</v>
      </c>
      <c r="H644" s="1" t="s">
        <v>43</v>
      </c>
      <c r="I644" s="1">
        <v>76106</v>
      </c>
      <c r="J644" s="1" t="s">
        <v>102</v>
      </c>
      <c r="K644" s="1" t="s">
        <v>1811</v>
      </c>
      <c r="L644" s="1" t="s">
        <v>19</v>
      </c>
      <c r="M644" s="1" t="s">
        <v>1535</v>
      </c>
      <c r="N644" s="1" t="s">
        <v>1812</v>
      </c>
      <c r="O644" s="3">
        <v>220.27</v>
      </c>
      <c r="P644" s="1">
        <v>4</v>
      </c>
      <c r="Q644" s="1">
        <v>0.32</v>
      </c>
      <c r="R644" s="2">
        <v>-42.11</v>
      </c>
      <c r="S644" s="1" t="s">
        <v>106</v>
      </c>
      <c r="T644" s="1" t="s">
        <v>87</v>
      </c>
      <c r="U644" s="2">
        <v>262.38</v>
      </c>
      <c r="V644" s="2">
        <v>80.981618366014004</v>
      </c>
      <c r="W644" s="11">
        <f>(sales[[#This Row],[Profit]]/sales[[#This Row],[Sales]])*100</f>
        <v>-19.117446769873336</v>
      </c>
      <c r="X644" s="1" t="e">
        <f>YEAR(sales[[#This Row],[order_date]])</f>
        <v>#VALUE!</v>
      </c>
    </row>
    <row r="645" spans="1:24" hidden="1" x14ac:dyDescent="0.25">
      <c r="A645" s="1" t="s">
        <v>818</v>
      </c>
      <c r="B645" s="15">
        <v>43014</v>
      </c>
      <c r="C645" s="13" t="s">
        <v>819</v>
      </c>
      <c r="D645" s="1" t="s">
        <v>78</v>
      </c>
      <c r="E645" s="1" t="s">
        <v>110</v>
      </c>
      <c r="F645" s="1" t="s">
        <v>80</v>
      </c>
      <c r="G645" s="1" t="s">
        <v>159</v>
      </c>
      <c r="H645" s="1" t="s">
        <v>26</v>
      </c>
      <c r="I645" s="1">
        <v>90045</v>
      </c>
      <c r="J645" s="1" t="s">
        <v>112</v>
      </c>
      <c r="K645" s="1" t="s">
        <v>1577</v>
      </c>
      <c r="L645" s="1" t="s">
        <v>21</v>
      </c>
      <c r="M645" s="1" t="s">
        <v>51</v>
      </c>
      <c r="N645" s="1" t="s">
        <v>1578</v>
      </c>
      <c r="O645" s="3">
        <v>279.95999999999998</v>
      </c>
      <c r="P645" s="1">
        <v>5</v>
      </c>
      <c r="Q645" s="1">
        <v>0.2</v>
      </c>
      <c r="R645" s="2">
        <v>17.5</v>
      </c>
      <c r="S645" s="1" t="s">
        <v>115</v>
      </c>
      <c r="T645" s="1" t="s">
        <v>87</v>
      </c>
      <c r="U645" s="2">
        <v>262.45999999999998</v>
      </c>
      <c r="V645" s="2">
        <v>69.989998124502506</v>
      </c>
      <c r="W645" s="11">
        <f>(sales[[#This Row],[Profit]]/sales[[#This Row],[Sales]])*100</f>
        <v>6.2508929847121015</v>
      </c>
      <c r="X645" s="1">
        <f>YEAR(sales[[#This Row],[order_date]])</f>
        <v>2017</v>
      </c>
    </row>
    <row r="646" spans="1:24" hidden="1" x14ac:dyDescent="0.25">
      <c r="A646" s="1" t="s">
        <v>795</v>
      </c>
      <c r="B646" s="15" t="s">
        <v>796</v>
      </c>
      <c r="C646" s="13" t="s">
        <v>797</v>
      </c>
      <c r="D646" s="1" t="s">
        <v>100</v>
      </c>
      <c r="E646" s="1" t="s">
        <v>79</v>
      </c>
      <c r="F646" s="1" t="s">
        <v>80</v>
      </c>
      <c r="G646" s="1" t="s">
        <v>159</v>
      </c>
      <c r="H646" s="1" t="s">
        <v>26</v>
      </c>
      <c r="I646" s="1">
        <v>90045</v>
      </c>
      <c r="J646" s="1" t="s">
        <v>112</v>
      </c>
      <c r="K646" s="1" t="s">
        <v>1813</v>
      </c>
      <c r="L646" s="1" t="s">
        <v>19</v>
      </c>
      <c r="M646" s="1" t="s">
        <v>104</v>
      </c>
      <c r="N646" s="1" t="s">
        <v>1814</v>
      </c>
      <c r="O646" s="3">
        <v>282.83999999999997</v>
      </c>
      <c r="P646" s="1">
        <v>4</v>
      </c>
      <c r="Q646" s="1">
        <v>0</v>
      </c>
      <c r="R646" s="2">
        <v>19.8</v>
      </c>
      <c r="S646" s="1" t="s">
        <v>115</v>
      </c>
      <c r="T646" s="1" t="s">
        <v>87</v>
      </c>
      <c r="U646" s="2">
        <v>263.04000000000002</v>
      </c>
      <c r="V646" s="2">
        <v>70.709999084472599</v>
      </c>
      <c r="W646" s="11">
        <f>(sales[[#This Row],[Profit]]/sales[[#This Row],[Sales]])*100</f>
        <v>7.0004242681374631</v>
      </c>
      <c r="X646" s="1" t="e">
        <f>YEAR(sales[[#This Row],[order_date]])</f>
        <v>#VALUE!</v>
      </c>
    </row>
    <row r="647" spans="1:24" hidden="1" x14ac:dyDescent="0.25">
      <c r="A647" s="1" t="s">
        <v>1350</v>
      </c>
      <c r="B647" s="15" t="s">
        <v>1351</v>
      </c>
      <c r="C647" s="13" t="s">
        <v>1352</v>
      </c>
      <c r="D647" s="1" t="s">
        <v>90</v>
      </c>
      <c r="E647" s="1" t="s">
        <v>158</v>
      </c>
      <c r="F647" s="1" t="s">
        <v>80</v>
      </c>
      <c r="G647" s="1" t="s">
        <v>159</v>
      </c>
      <c r="H647" s="1" t="s">
        <v>26</v>
      </c>
      <c r="I647" s="1">
        <v>90008</v>
      </c>
      <c r="J647" s="1" t="s">
        <v>112</v>
      </c>
      <c r="K647" s="1" t="s">
        <v>1815</v>
      </c>
      <c r="L647" s="1" t="s">
        <v>19</v>
      </c>
      <c r="M647" s="1" t="s">
        <v>1535</v>
      </c>
      <c r="N647" s="1" t="s">
        <v>1816</v>
      </c>
      <c r="O647" s="3">
        <v>290.67</v>
      </c>
      <c r="P647" s="1">
        <v>2</v>
      </c>
      <c r="Q647" s="1">
        <v>0.15</v>
      </c>
      <c r="R647" s="2">
        <v>27.36</v>
      </c>
      <c r="S647" s="1" t="s">
        <v>115</v>
      </c>
      <c r="T647" s="1" t="s">
        <v>87</v>
      </c>
      <c r="U647" s="2">
        <v>263.31</v>
      </c>
      <c r="V647" s="2">
        <v>170.98236203882499</v>
      </c>
      <c r="W647" s="11">
        <f>(sales[[#This Row],[Profit]]/sales[[#This Row],[Sales]])*100</f>
        <v>9.4127360924760026</v>
      </c>
      <c r="X647" s="1" t="e">
        <f>YEAR(sales[[#This Row],[order_date]])</f>
        <v>#VALUE!</v>
      </c>
    </row>
    <row r="648" spans="1:24" hidden="1" x14ac:dyDescent="0.25">
      <c r="A648" s="1" t="s">
        <v>210</v>
      </c>
      <c r="B648" s="15" t="s">
        <v>211</v>
      </c>
      <c r="C648" s="13" t="s">
        <v>212</v>
      </c>
      <c r="D648" s="1" t="s">
        <v>100</v>
      </c>
      <c r="E648" s="1" t="s">
        <v>158</v>
      </c>
      <c r="F648" s="1" t="s">
        <v>80</v>
      </c>
      <c r="G648" s="1" t="s">
        <v>159</v>
      </c>
      <c r="H648" s="1" t="s">
        <v>26</v>
      </c>
      <c r="I648" s="1">
        <v>90045</v>
      </c>
      <c r="J648" s="1" t="s">
        <v>112</v>
      </c>
      <c r="K648" s="1" t="s">
        <v>1817</v>
      </c>
      <c r="L648" s="1" t="s">
        <v>19</v>
      </c>
      <c r="M648" s="1" t="s">
        <v>48</v>
      </c>
      <c r="N648" s="1" t="s">
        <v>1818</v>
      </c>
      <c r="O648" s="3">
        <v>273.57</v>
      </c>
      <c r="P648" s="1">
        <v>2</v>
      </c>
      <c r="Q648" s="1">
        <v>0.2</v>
      </c>
      <c r="R648" s="2">
        <v>10.26</v>
      </c>
      <c r="S648" s="1" t="s">
        <v>115</v>
      </c>
      <c r="T648" s="1" t="s">
        <v>87</v>
      </c>
      <c r="U648" s="2">
        <v>263.31</v>
      </c>
      <c r="V648" s="2">
        <v>170.98125521459099</v>
      </c>
      <c r="W648" s="11">
        <f>(sales[[#This Row],[Profit]]/sales[[#This Row],[Sales]])*100</f>
        <v>3.7504112293014584</v>
      </c>
      <c r="X648" s="1" t="e">
        <f>YEAR(sales[[#This Row],[order_date]])</f>
        <v>#VALUE!</v>
      </c>
    </row>
    <row r="649" spans="1:24" hidden="1" x14ac:dyDescent="0.25">
      <c r="A649" s="1" t="s">
        <v>1819</v>
      </c>
      <c r="B649" s="15" t="s">
        <v>1820</v>
      </c>
      <c r="C649" s="13">
        <v>42075</v>
      </c>
      <c r="D649" s="1" t="s">
        <v>90</v>
      </c>
      <c r="E649" s="1" t="s">
        <v>79</v>
      </c>
      <c r="F649" s="1" t="s">
        <v>80</v>
      </c>
      <c r="G649" s="1" t="s">
        <v>1821</v>
      </c>
      <c r="H649" s="1" t="s">
        <v>26</v>
      </c>
      <c r="I649" s="1">
        <v>92530</v>
      </c>
      <c r="J649" s="1" t="s">
        <v>112</v>
      </c>
      <c r="K649" s="1" t="s">
        <v>1587</v>
      </c>
      <c r="L649" s="1" t="s">
        <v>19</v>
      </c>
      <c r="M649" s="1" t="s">
        <v>50</v>
      </c>
      <c r="N649" s="1" t="s">
        <v>1588</v>
      </c>
      <c r="O649" s="3">
        <v>283.92</v>
      </c>
      <c r="P649" s="1">
        <v>5</v>
      </c>
      <c r="Q649" s="1">
        <v>0.2</v>
      </c>
      <c r="R649" s="2">
        <v>17.75</v>
      </c>
      <c r="S649" s="1" t="s">
        <v>115</v>
      </c>
      <c r="T649" s="1" t="s">
        <v>87</v>
      </c>
      <c r="U649" s="2">
        <v>266.17</v>
      </c>
      <c r="V649" s="2">
        <v>70.980003621354697</v>
      </c>
      <c r="W649" s="11">
        <f>(sales[[#This Row],[Profit]]/sales[[#This Row],[Sales]])*100</f>
        <v>6.2517610594533677</v>
      </c>
      <c r="X649" s="1" t="e">
        <f>YEAR(sales[[#This Row],[order_date]])</f>
        <v>#VALUE!</v>
      </c>
    </row>
    <row r="650" spans="1:24" hidden="1" x14ac:dyDescent="0.25">
      <c r="A650" s="1" t="s">
        <v>552</v>
      </c>
      <c r="B650" s="15" t="s">
        <v>148</v>
      </c>
      <c r="C650" s="13" t="s">
        <v>553</v>
      </c>
      <c r="D650" s="1" t="s">
        <v>90</v>
      </c>
      <c r="E650" s="1" t="s">
        <v>79</v>
      </c>
      <c r="F650" s="1" t="s">
        <v>80</v>
      </c>
      <c r="G650" s="1" t="s">
        <v>554</v>
      </c>
      <c r="H650" s="1" t="s">
        <v>540</v>
      </c>
      <c r="I650" s="1">
        <v>32216</v>
      </c>
      <c r="J650" s="1" t="s">
        <v>92</v>
      </c>
      <c r="K650" s="1" t="s">
        <v>1822</v>
      </c>
      <c r="L650" s="1" t="s">
        <v>21</v>
      </c>
      <c r="M650" s="1" t="s">
        <v>507</v>
      </c>
      <c r="N650" s="1" t="s">
        <v>1823</v>
      </c>
      <c r="O650" s="3">
        <v>247.8</v>
      </c>
      <c r="P650" s="1">
        <v>5</v>
      </c>
      <c r="Q650" s="1">
        <v>0.2</v>
      </c>
      <c r="R650" s="2">
        <v>-18.59</v>
      </c>
      <c r="S650" s="1" t="s">
        <v>96</v>
      </c>
      <c r="T650" s="1" t="s">
        <v>87</v>
      </c>
      <c r="U650" s="2">
        <v>266.39</v>
      </c>
      <c r="V650" s="2">
        <v>61.950000993721098</v>
      </c>
      <c r="W650" s="11">
        <f>(sales[[#This Row],[Profit]]/sales[[#This Row],[Sales]])*100</f>
        <v>-7.5020177562550447</v>
      </c>
      <c r="X650" s="1" t="e">
        <f>YEAR(sales[[#This Row],[order_date]])</f>
        <v>#VALUE!</v>
      </c>
    </row>
    <row r="651" spans="1:24" hidden="1" x14ac:dyDescent="0.25">
      <c r="A651" s="1" t="s">
        <v>1652</v>
      </c>
      <c r="B651" s="15">
        <v>42350</v>
      </c>
      <c r="C651" s="13" t="s">
        <v>212</v>
      </c>
      <c r="D651" s="1" t="s">
        <v>90</v>
      </c>
      <c r="E651" s="1" t="s">
        <v>79</v>
      </c>
      <c r="F651" s="1" t="s">
        <v>80</v>
      </c>
      <c r="G651" s="1" t="s">
        <v>333</v>
      </c>
      <c r="H651" s="1" t="s">
        <v>26</v>
      </c>
      <c r="I651" s="1">
        <v>95123</v>
      </c>
      <c r="J651" s="1" t="s">
        <v>112</v>
      </c>
      <c r="K651" s="1" t="s">
        <v>1824</v>
      </c>
      <c r="L651" s="1" t="s">
        <v>20</v>
      </c>
      <c r="M651" s="1" t="s">
        <v>47</v>
      </c>
      <c r="N651" s="1" t="s">
        <v>1825</v>
      </c>
      <c r="O651" s="3">
        <v>360.38</v>
      </c>
      <c r="P651" s="1">
        <v>2</v>
      </c>
      <c r="Q651" s="1">
        <v>0</v>
      </c>
      <c r="R651" s="2">
        <v>93.7</v>
      </c>
      <c r="S651" s="1" t="s">
        <v>115</v>
      </c>
      <c r="T651" s="1" t="s">
        <v>87</v>
      </c>
      <c r="U651" s="2">
        <v>266.68</v>
      </c>
      <c r="V651" s="2">
        <v>180.19000244140599</v>
      </c>
      <c r="W651" s="11">
        <f>(sales[[#This Row],[Profit]]/sales[[#This Row],[Sales]])*100</f>
        <v>26.000332981852491</v>
      </c>
      <c r="X651" s="1">
        <f>YEAR(sales[[#This Row],[order_date]])</f>
        <v>2015</v>
      </c>
    </row>
    <row r="652" spans="1:24" hidden="1" x14ac:dyDescent="0.25">
      <c r="A652" s="1" t="s">
        <v>1529</v>
      </c>
      <c r="B652" s="15">
        <v>42686</v>
      </c>
      <c r="C652" s="13" t="s">
        <v>1530</v>
      </c>
      <c r="D652" s="1" t="s">
        <v>100</v>
      </c>
      <c r="E652" s="1" t="s">
        <v>79</v>
      </c>
      <c r="F652" s="1" t="s">
        <v>80</v>
      </c>
      <c r="G652" s="1" t="s">
        <v>1531</v>
      </c>
      <c r="H652" s="1" t="s">
        <v>27</v>
      </c>
      <c r="I652" s="1">
        <v>80013</v>
      </c>
      <c r="J652" s="1" t="s">
        <v>112</v>
      </c>
      <c r="K652" s="1" t="s">
        <v>1826</v>
      </c>
      <c r="L652" s="1" t="s">
        <v>21</v>
      </c>
      <c r="M652" s="1" t="s">
        <v>51</v>
      </c>
      <c r="N652" s="1" t="s">
        <v>1827</v>
      </c>
      <c r="O652" s="3">
        <v>300.77</v>
      </c>
      <c r="P652" s="1">
        <v>4</v>
      </c>
      <c r="Q652" s="1">
        <v>0.2</v>
      </c>
      <c r="R652" s="2">
        <v>30.08</v>
      </c>
      <c r="S652" s="1" t="s">
        <v>115</v>
      </c>
      <c r="T652" s="1" t="s">
        <v>87</v>
      </c>
      <c r="U652" s="2">
        <v>270.69</v>
      </c>
      <c r="V652" s="2">
        <v>93.990621916914805</v>
      </c>
      <c r="W652" s="11">
        <f>(sales[[#This Row],[Profit]]/sales[[#This Row],[Sales]])*100</f>
        <v>10.000997439904245</v>
      </c>
      <c r="X652" s="1">
        <f>YEAR(sales[[#This Row],[order_date]])</f>
        <v>2016</v>
      </c>
    </row>
    <row r="653" spans="1:24" hidden="1" x14ac:dyDescent="0.25">
      <c r="A653" s="1" t="s">
        <v>234</v>
      </c>
      <c r="B653" s="15" t="s">
        <v>235</v>
      </c>
      <c r="C653" s="13" t="s">
        <v>235</v>
      </c>
      <c r="D653" s="1" t="s">
        <v>181</v>
      </c>
      <c r="E653" s="1" t="s">
        <v>79</v>
      </c>
      <c r="F653" s="1" t="s">
        <v>80</v>
      </c>
      <c r="G653" s="1" t="s">
        <v>236</v>
      </c>
      <c r="H653" s="1" t="s">
        <v>26</v>
      </c>
      <c r="I653" s="1">
        <v>92374</v>
      </c>
      <c r="J653" s="1" t="s">
        <v>112</v>
      </c>
      <c r="K653" s="1" t="s">
        <v>1828</v>
      </c>
      <c r="L653" s="1" t="s">
        <v>20</v>
      </c>
      <c r="M653" s="1" t="s">
        <v>94</v>
      </c>
      <c r="N653" s="1" t="s">
        <v>1829</v>
      </c>
      <c r="O653" s="3">
        <v>398.35</v>
      </c>
      <c r="P653" s="1">
        <v>3</v>
      </c>
      <c r="Q653" s="1">
        <v>0.2</v>
      </c>
      <c r="R653" s="2">
        <v>124.49</v>
      </c>
      <c r="S653" s="1" t="s">
        <v>115</v>
      </c>
      <c r="T653" s="1" t="s">
        <v>87</v>
      </c>
      <c r="U653" s="2">
        <v>273.86002000000002</v>
      </c>
      <c r="V653" s="2">
        <v>165.97916982811799</v>
      </c>
      <c r="W653" s="11">
        <f>(sales[[#This Row],[Profit]]/sales[[#This Row],[Sales]])*100</f>
        <v>31.251412074808581</v>
      </c>
      <c r="X653" s="1" t="e">
        <f>YEAR(sales[[#This Row],[order_date]])</f>
        <v>#VALUE!</v>
      </c>
    </row>
    <row r="654" spans="1:24" x14ac:dyDescent="0.25">
      <c r="A654" s="1" t="s">
        <v>848</v>
      </c>
      <c r="B654" s="15">
        <v>42409</v>
      </c>
      <c r="C654" s="13">
        <v>42530</v>
      </c>
      <c r="D654" s="1" t="s">
        <v>90</v>
      </c>
      <c r="E654" s="1" t="s">
        <v>79</v>
      </c>
      <c r="F654" s="1" t="s">
        <v>80</v>
      </c>
      <c r="G654" s="1" t="s">
        <v>849</v>
      </c>
      <c r="H654" s="1" t="s">
        <v>37</v>
      </c>
      <c r="I654" s="1">
        <v>28205</v>
      </c>
      <c r="J654" s="1" t="s">
        <v>92</v>
      </c>
      <c r="K654" s="1" t="s">
        <v>1830</v>
      </c>
      <c r="L654" s="1" t="s">
        <v>20</v>
      </c>
      <c r="M654" s="1" t="s">
        <v>132</v>
      </c>
      <c r="N654" s="1" t="s">
        <v>1831</v>
      </c>
      <c r="O654" s="3">
        <v>309.45999999999998</v>
      </c>
      <c r="P654" s="1">
        <v>9</v>
      </c>
      <c r="Q654" s="1">
        <v>0.2</v>
      </c>
      <c r="R654" s="2">
        <v>34.81</v>
      </c>
      <c r="S654" s="1" t="s">
        <v>96</v>
      </c>
      <c r="T654" s="1" t="s">
        <v>87</v>
      </c>
      <c r="U654" s="2">
        <v>274.64999999999998</v>
      </c>
      <c r="V654" s="2">
        <v>42.9805545288758</v>
      </c>
      <c r="W654" s="11">
        <f>(sales[[#This Row],[Profit]]/sales[[#This Row],[Sales]])*100</f>
        <v>11.248626639953468</v>
      </c>
      <c r="X654" s="1">
        <f>YEAR(sales[[#This Row],[order_date]])</f>
        <v>2016</v>
      </c>
    </row>
    <row r="655" spans="1:24" hidden="1" x14ac:dyDescent="0.25">
      <c r="A655" s="1" t="s">
        <v>1832</v>
      </c>
      <c r="B655" s="15" t="s">
        <v>1833</v>
      </c>
      <c r="C655" s="13" t="s">
        <v>1525</v>
      </c>
      <c r="D655" s="1" t="s">
        <v>90</v>
      </c>
      <c r="E655" s="1" t="s">
        <v>158</v>
      </c>
      <c r="F655" s="1" t="s">
        <v>80</v>
      </c>
      <c r="G655" s="1" t="s">
        <v>1834</v>
      </c>
      <c r="H655" s="1" t="s">
        <v>1835</v>
      </c>
      <c r="I655" s="1">
        <v>83704</v>
      </c>
      <c r="J655" s="1" t="s">
        <v>112</v>
      </c>
      <c r="K655" s="1" t="s">
        <v>1836</v>
      </c>
      <c r="L655" s="1" t="s">
        <v>21</v>
      </c>
      <c r="M655" s="1" t="s">
        <v>51</v>
      </c>
      <c r="N655" s="1" t="s">
        <v>1837</v>
      </c>
      <c r="O655" s="3">
        <v>304.77999999999997</v>
      </c>
      <c r="P655" s="1">
        <v>3</v>
      </c>
      <c r="Q655" s="1">
        <v>0.2</v>
      </c>
      <c r="R655" s="2">
        <v>22.86</v>
      </c>
      <c r="S655" s="1" t="s">
        <v>115</v>
      </c>
      <c r="T655" s="1" t="s">
        <v>87</v>
      </c>
      <c r="U655" s="2">
        <v>281.91998000000001</v>
      </c>
      <c r="V655" s="2">
        <v>126.99166663112101</v>
      </c>
      <c r="W655" s="11">
        <f>(sales[[#This Row],[Profit]]/sales[[#This Row],[Sales]])*100</f>
        <v>7.500492158278103</v>
      </c>
      <c r="X655" s="1" t="e">
        <f>YEAR(sales[[#This Row],[order_date]])</f>
        <v>#VALUE!</v>
      </c>
    </row>
    <row r="656" spans="1:24" hidden="1" x14ac:dyDescent="0.25">
      <c r="A656" s="1" t="s">
        <v>1373</v>
      </c>
      <c r="B656" s="15" t="s">
        <v>1374</v>
      </c>
      <c r="C656" s="13" t="s">
        <v>1375</v>
      </c>
      <c r="D656" s="1" t="s">
        <v>90</v>
      </c>
      <c r="E656" s="1" t="s">
        <v>79</v>
      </c>
      <c r="F656" s="1" t="s">
        <v>80</v>
      </c>
      <c r="G656" s="1" t="s">
        <v>886</v>
      </c>
      <c r="H656" s="1" t="s">
        <v>37</v>
      </c>
      <c r="I656" s="1">
        <v>28027</v>
      </c>
      <c r="J656" s="1" t="s">
        <v>92</v>
      </c>
      <c r="K656" s="1" t="s">
        <v>1838</v>
      </c>
      <c r="L656" s="1" t="s">
        <v>19</v>
      </c>
      <c r="M656" s="1" t="s">
        <v>104</v>
      </c>
      <c r="N656" s="1" t="s">
        <v>1839</v>
      </c>
      <c r="O656" s="3">
        <v>315.77999999999997</v>
      </c>
      <c r="P656" s="1">
        <v>8</v>
      </c>
      <c r="Q656" s="1">
        <v>0.2</v>
      </c>
      <c r="R656" s="2">
        <v>31.58</v>
      </c>
      <c r="S656" s="1" t="s">
        <v>96</v>
      </c>
      <c r="T656" s="1" t="s">
        <v>87</v>
      </c>
      <c r="U656" s="2">
        <v>284.2</v>
      </c>
      <c r="V656" s="2">
        <v>49.340624993073199</v>
      </c>
      <c r="W656" s="11">
        <f>(sales[[#This Row],[Profit]]/sales[[#This Row],[Sales]])*100</f>
        <v>10.000633352333905</v>
      </c>
      <c r="X656" s="1" t="e">
        <f>YEAR(sales[[#This Row],[order_date]])</f>
        <v>#VALUE!</v>
      </c>
    </row>
    <row r="657" spans="1:24" hidden="1" x14ac:dyDescent="0.25">
      <c r="A657" s="1" t="s">
        <v>1840</v>
      </c>
      <c r="B657" s="15" t="s">
        <v>1602</v>
      </c>
      <c r="C657" s="13" t="s">
        <v>572</v>
      </c>
      <c r="D657" s="1" t="s">
        <v>90</v>
      </c>
      <c r="E657" s="1" t="s">
        <v>110</v>
      </c>
      <c r="F657" s="1" t="s">
        <v>80</v>
      </c>
      <c r="G657" s="1" t="s">
        <v>137</v>
      </c>
      <c r="H657" s="1" t="s">
        <v>26</v>
      </c>
      <c r="I657" s="1">
        <v>94110</v>
      </c>
      <c r="J657" s="1" t="s">
        <v>112</v>
      </c>
      <c r="K657" s="1" t="s">
        <v>1382</v>
      </c>
      <c r="L657" s="1" t="s">
        <v>21</v>
      </c>
      <c r="M657" s="1" t="s">
        <v>507</v>
      </c>
      <c r="N657" s="1" t="s">
        <v>1383</v>
      </c>
      <c r="O657" s="3">
        <v>450</v>
      </c>
      <c r="P657" s="1">
        <v>5</v>
      </c>
      <c r="Q657" s="1">
        <v>0</v>
      </c>
      <c r="R657" s="2">
        <v>162</v>
      </c>
      <c r="S657" s="1" t="s">
        <v>115</v>
      </c>
      <c r="T657" s="1" t="s">
        <v>87</v>
      </c>
      <c r="U657" s="2">
        <v>288</v>
      </c>
      <c r="V657" s="2">
        <v>90</v>
      </c>
      <c r="W657" s="11">
        <f>(sales[[#This Row],[Profit]]/sales[[#This Row],[Sales]])*100</f>
        <v>36</v>
      </c>
      <c r="X657" s="1" t="e">
        <f>YEAR(sales[[#This Row],[order_date]])</f>
        <v>#VALUE!</v>
      </c>
    </row>
    <row r="658" spans="1:24" hidden="1" x14ac:dyDescent="0.25">
      <c r="A658" s="1" t="s">
        <v>1529</v>
      </c>
      <c r="B658" s="15">
        <v>42686</v>
      </c>
      <c r="C658" s="13" t="s">
        <v>1530</v>
      </c>
      <c r="D658" s="1" t="s">
        <v>100</v>
      </c>
      <c r="E658" s="1" t="s">
        <v>79</v>
      </c>
      <c r="F658" s="1" t="s">
        <v>80</v>
      </c>
      <c r="G658" s="1" t="s">
        <v>1531</v>
      </c>
      <c r="H658" s="1" t="s">
        <v>27</v>
      </c>
      <c r="I658" s="1">
        <v>80013</v>
      </c>
      <c r="J658" s="1" t="s">
        <v>112</v>
      </c>
      <c r="K658" s="1" t="s">
        <v>1841</v>
      </c>
      <c r="L658" s="1" t="s">
        <v>20</v>
      </c>
      <c r="M658" s="1" t="s">
        <v>47</v>
      </c>
      <c r="N658" s="1" t="s">
        <v>1842</v>
      </c>
      <c r="O658" s="3">
        <v>243.38</v>
      </c>
      <c r="P658" s="1">
        <v>3</v>
      </c>
      <c r="Q658" s="1">
        <v>0.2</v>
      </c>
      <c r="R658" s="2">
        <v>-51.72</v>
      </c>
      <c r="S658" s="1" t="s">
        <v>115</v>
      </c>
      <c r="T658" s="1" t="s">
        <v>87</v>
      </c>
      <c r="U658" s="2">
        <v>295.10000000000002</v>
      </c>
      <c r="V658" s="2">
        <v>101.408335745614</v>
      </c>
      <c r="W658" s="11">
        <f>(sales[[#This Row],[Profit]]/sales[[#This Row],[Sales]])*100</f>
        <v>-21.250719040184073</v>
      </c>
      <c r="X658" s="1">
        <f>YEAR(sales[[#This Row],[order_date]])</f>
        <v>2016</v>
      </c>
    </row>
    <row r="659" spans="1:24" hidden="1" x14ac:dyDescent="0.25">
      <c r="A659" s="1" t="s">
        <v>425</v>
      </c>
      <c r="B659" s="15" t="s">
        <v>426</v>
      </c>
      <c r="C659" s="13" t="s">
        <v>427</v>
      </c>
      <c r="D659" s="1" t="s">
        <v>90</v>
      </c>
      <c r="E659" s="1" t="s">
        <v>158</v>
      </c>
      <c r="F659" s="1" t="s">
        <v>80</v>
      </c>
      <c r="G659" s="1" t="s">
        <v>101</v>
      </c>
      <c r="H659" s="1" t="s">
        <v>29</v>
      </c>
      <c r="I659" s="1">
        <v>31907</v>
      </c>
      <c r="J659" s="1" t="s">
        <v>92</v>
      </c>
      <c r="K659" s="1" t="s">
        <v>1556</v>
      </c>
      <c r="L659" s="1" t="s">
        <v>19</v>
      </c>
      <c r="M659" s="1" t="s">
        <v>104</v>
      </c>
      <c r="N659" s="1" t="s">
        <v>1557</v>
      </c>
      <c r="O659" s="3">
        <v>595.38</v>
      </c>
      <c r="P659" s="1">
        <v>6</v>
      </c>
      <c r="Q659" s="1">
        <v>0</v>
      </c>
      <c r="R659" s="2">
        <v>297.69</v>
      </c>
      <c r="S659" s="1" t="s">
        <v>96</v>
      </c>
      <c r="T659" s="1" t="s">
        <v>87</v>
      </c>
      <c r="U659" s="2">
        <v>297.69</v>
      </c>
      <c r="V659" s="2">
        <v>99.230000813801993</v>
      </c>
      <c r="W659" s="11">
        <f>(sales[[#This Row],[Profit]]/sales[[#This Row],[Sales]])*100</f>
        <v>50</v>
      </c>
      <c r="X659" s="1" t="e">
        <f>YEAR(sales[[#This Row],[order_date]])</f>
        <v>#VALUE!</v>
      </c>
    </row>
    <row r="660" spans="1:24" x14ac:dyDescent="0.25">
      <c r="A660" s="1" t="s">
        <v>1478</v>
      </c>
      <c r="B660" s="15">
        <v>42319</v>
      </c>
      <c r="C660" s="13">
        <v>42319</v>
      </c>
      <c r="D660" s="1" t="s">
        <v>181</v>
      </c>
      <c r="E660" s="1" t="s">
        <v>158</v>
      </c>
      <c r="F660" s="1" t="s">
        <v>80</v>
      </c>
      <c r="G660" s="1" t="s">
        <v>1479</v>
      </c>
      <c r="H660" s="1" t="s">
        <v>34</v>
      </c>
      <c r="I660" s="1">
        <v>48234</v>
      </c>
      <c r="J660" s="1" t="s">
        <v>102</v>
      </c>
      <c r="K660" s="1" t="s">
        <v>1843</v>
      </c>
      <c r="L660" s="1" t="s">
        <v>20</v>
      </c>
      <c r="M660" s="1" t="s">
        <v>47</v>
      </c>
      <c r="N660" s="1" t="s">
        <v>1844</v>
      </c>
      <c r="O660" s="3">
        <v>418.32</v>
      </c>
      <c r="P660" s="1">
        <v>7</v>
      </c>
      <c r="Q660" s="1">
        <v>0</v>
      </c>
      <c r="R660" s="2">
        <v>117.13</v>
      </c>
      <c r="S660" s="1" t="s">
        <v>106</v>
      </c>
      <c r="T660" s="1" t="s">
        <v>87</v>
      </c>
      <c r="U660" s="2">
        <v>301.19</v>
      </c>
      <c r="V660" s="2">
        <v>59.760001046316901</v>
      </c>
      <c r="W660" s="11">
        <f>(sales[[#This Row],[Profit]]/sales[[#This Row],[Sales]])*100</f>
        <v>28.000095620577547</v>
      </c>
      <c r="X660" s="1">
        <f>YEAR(sales[[#This Row],[order_date]])</f>
        <v>2015</v>
      </c>
    </row>
    <row r="661" spans="1:24" hidden="1" x14ac:dyDescent="0.25">
      <c r="A661" s="1" t="s">
        <v>1845</v>
      </c>
      <c r="B661" s="15" t="s">
        <v>1846</v>
      </c>
      <c r="C661" s="13" t="s">
        <v>1847</v>
      </c>
      <c r="D661" s="1" t="s">
        <v>90</v>
      </c>
      <c r="E661" s="1" t="s">
        <v>110</v>
      </c>
      <c r="F661" s="1" t="s">
        <v>80</v>
      </c>
      <c r="G661" s="1" t="s">
        <v>171</v>
      </c>
      <c r="H661" s="1" t="s">
        <v>26</v>
      </c>
      <c r="I661" s="1">
        <v>90712</v>
      </c>
      <c r="J661" s="1" t="s">
        <v>112</v>
      </c>
      <c r="K661" s="1" t="s">
        <v>1848</v>
      </c>
      <c r="L661" s="1" t="s">
        <v>21</v>
      </c>
      <c r="M661" s="1" t="s">
        <v>51</v>
      </c>
      <c r="N661" s="1" t="s">
        <v>1849</v>
      </c>
      <c r="O661" s="3">
        <v>321.55</v>
      </c>
      <c r="P661" s="1">
        <v>6</v>
      </c>
      <c r="Q661" s="1">
        <v>0.2</v>
      </c>
      <c r="R661" s="2">
        <v>20.100000000000001</v>
      </c>
      <c r="S661" s="1" t="s">
        <v>115</v>
      </c>
      <c r="T661" s="1" t="s">
        <v>87</v>
      </c>
      <c r="U661" s="2">
        <v>301.44997999999998</v>
      </c>
      <c r="V661" s="2">
        <v>66.989581039757397</v>
      </c>
      <c r="W661" s="11">
        <f>(sales[[#This Row],[Profit]]/sales[[#This Row],[Sales]])*100</f>
        <v>6.2509718550769717</v>
      </c>
      <c r="X661" s="1" t="e">
        <f>YEAR(sales[[#This Row],[order_date]])</f>
        <v>#VALUE!</v>
      </c>
    </row>
    <row r="662" spans="1:24" hidden="1" x14ac:dyDescent="0.25">
      <c r="A662" s="1" t="s">
        <v>234</v>
      </c>
      <c r="B662" s="15" t="s">
        <v>235</v>
      </c>
      <c r="C662" s="13" t="s">
        <v>235</v>
      </c>
      <c r="D662" s="1" t="s">
        <v>181</v>
      </c>
      <c r="E662" s="1" t="s">
        <v>79</v>
      </c>
      <c r="F662" s="1" t="s">
        <v>80</v>
      </c>
      <c r="G662" s="1" t="s">
        <v>236</v>
      </c>
      <c r="H662" s="1" t="s">
        <v>26</v>
      </c>
      <c r="I662" s="1">
        <v>92374</v>
      </c>
      <c r="J662" s="1" t="s">
        <v>112</v>
      </c>
      <c r="K662" s="1" t="s">
        <v>1850</v>
      </c>
      <c r="L662" s="1" t="s">
        <v>19</v>
      </c>
      <c r="M662" s="1" t="s">
        <v>50</v>
      </c>
      <c r="N662" s="1" t="s">
        <v>1851</v>
      </c>
      <c r="O662" s="3">
        <v>323.14</v>
      </c>
      <c r="P662" s="1">
        <v>4</v>
      </c>
      <c r="Q662" s="1">
        <v>0.2</v>
      </c>
      <c r="R662" s="2">
        <v>20.2</v>
      </c>
      <c r="S662" s="1" t="s">
        <v>115</v>
      </c>
      <c r="T662" s="1" t="s">
        <v>87</v>
      </c>
      <c r="U662" s="2">
        <v>302.94</v>
      </c>
      <c r="V662" s="2">
        <v>100.98125495382099</v>
      </c>
      <c r="W662" s="11">
        <f>(sales[[#This Row],[Profit]]/sales[[#This Row],[Sales]])*100</f>
        <v>6.2511604877143041</v>
      </c>
      <c r="X662" s="1" t="e">
        <f>YEAR(sales[[#This Row],[order_date]])</f>
        <v>#VALUE!</v>
      </c>
    </row>
    <row r="663" spans="1:24" hidden="1" x14ac:dyDescent="0.25">
      <c r="A663" s="1" t="s">
        <v>883</v>
      </c>
      <c r="B663" s="15" t="s">
        <v>884</v>
      </c>
      <c r="C663" s="13" t="s">
        <v>885</v>
      </c>
      <c r="D663" s="1" t="s">
        <v>90</v>
      </c>
      <c r="E663" s="1" t="s">
        <v>110</v>
      </c>
      <c r="F663" s="1" t="s">
        <v>80</v>
      </c>
      <c r="G663" s="1" t="s">
        <v>886</v>
      </c>
      <c r="H663" s="1" t="s">
        <v>35</v>
      </c>
      <c r="I663" s="1">
        <v>3301</v>
      </c>
      <c r="J663" s="1" t="s">
        <v>82</v>
      </c>
      <c r="K663" s="1" t="s">
        <v>1852</v>
      </c>
      <c r="L663" s="1" t="s">
        <v>21</v>
      </c>
      <c r="M663" s="1" t="s">
        <v>507</v>
      </c>
      <c r="N663" s="1" t="s">
        <v>1853</v>
      </c>
      <c r="O663" s="3">
        <v>371.97</v>
      </c>
      <c r="P663" s="1">
        <v>3</v>
      </c>
      <c r="Q663" s="1">
        <v>0</v>
      </c>
      <c r="R663" s="2">
        <v>66.95</v>
      </c>
      <c r="S663" s="1" t="s">
        <v>86</v>
      </c>
      <c r="T663" s="1" t="s">
        <v>87</v>
      </c>
      <c r="U663" s="2">
        <v>305.02001999999999</v>
      </c>
      <c r="V663" s="2">
        <v>123.990000406901</v>
      </c>
      <c r="W663" s="11">
        <f>(sales[[#This Row],[Profit]]/sales[[#This Row],[Sales]])*100</f>
        <v>17.99876334112966</v>
      </c>
      <c r="X663" s="1" t="e">
        <f>YEAR(sales[[#This Row],[order_date]])</f>
        <v>#VALUE!</v>
      </c>
    </row>
    <row r="664" spans="1:24" hidden="1" x14ac:dyDescent="0.25">
      <c r="A664" s="1" t="s">
        <v>1432</v>
      </c>
      <c r="B664" s="15" t="s">
        <v>1433</v>
      </c>
      <c r="C664" s="13" t="s">
        <v>1307</v>
      </c>
      <c r="D664" s="1" t="s">
        <v>90</v>
      </c>
      <c r="E664" s="1" t="s">
        <v>158</v>
      </c>
      <c r="F664" s="1" t="s">
        <v>80</v>
      </c>
      <c r="G664" s="1" t="s">
        <v>1434</v>
      </c>
      <c r="H664" s="1" t="s">
        <v>41</v>
      </c>
      <c r="I664" s="1">
        <v>17403</v>
      </c>
      <c r="J664" s="1" t="s">
        <v>82</v>
      </c>
      <c r="K664" s="1" t="s">
        <v>1854</v>
      </c>
      <c r="L664" s="1" t="s">
        <v>20</v>
      </c>
      <c r="M664" s="1" t="s">
        <v>47</v>
      </c>
      <c r="N664" s="1" t="s">
        <v>1855</v>
      </c>
      <c r="O664" s="3">
        <v>254.35</v>
      </c>
      <c r="P664" s="1">
        <v>6</v>
      </c>
      <c r="Q664" s="1">
        <v>0.2</v>
      </c>
      <c r="R664" s="2">
        <v>-50.87</v>
      </c>
      <c r="S664" s="1" t="s">
        <v>86</v>
      </c>
      <c r="T664" s="1" t="s">
        <v>87</v>
      </c>
      <c r="U664" s="2">
        <v>305.22000000000003</v>
      </c>
      <c r="V664" s="2">
        <v>52.989584802300598</v>
      </c>
      <c r="W664" s="11">
        <f>(sales[[#This Row],[Profit]]/sales[[#This Row],[Sales]])*100</f>
        <v>-20</v>
      </c>
      <c r="X664" s="1" t="e">
        <f>YEAR(sales[[#This Row],[order_date]])</f>
        <v>#VALUE!</v>
      </c>
    </row>
    <row r="665" spans="1:24" hidden="1" x14ac:dyDescent="0.25">
      <c r="A665" s="1" t="s">
        <v>75</v>
      </c>
      <c r="B665" s="15" t="s">
        <v>76</v>
      </c>
      <c r="C665" s="13" t="s">
        <v>77</v>
      </c>
      <c r="D665" s="1" t="s">
        <v>78</v>
      </c>
      <c r="E665" s="1" t="s">
        <v>79</v>
      </c>
      <c r="F665" s="1" t="s">
        <v>80</v>
      </c>
      <c r="G665" s="1" t="s">
        <v>81</v>
      </c>
      <c r="H665" s="1" t="s">
        <v>36</v>
      </c>
      <c r="I665" s="1">
        <v>12180</v>
      </c>
      <c r="J665" s="1" t="s">
        <v>82</v>
      </c>
      <c r="K665" s="1" t="s">
        <v>1712</v>
      </c>
      <c r="L665" s="1" t="s">
        <v>19</v>
      </c>
      <c r="M665" s="1" t="s">
        <v>50</v>
      </c>
      <c r="N665" s="1" t="s">
        <v>1713</v>
      </c>
      <c r="O665" s="3">
        <v>319.41000000000003</v>
      </c>
      <c r="P665" s="1">
        <v>5</v>
      </c>
      <c r="Q665" s="1">
        <v>0.1</v>
      </c>
      <c r="R665" s="2">
        <v>7.1</v>
      </c>
      <c r="S665" s="1" t="s">
        <v>86</v>
      </c>
      <c r="T665" s="1" t="s">
        <v>87</v>
      </c>
      <c r="U665" s="2">
        <v>312.31</v>
      </c>
      <c r="V665" s="2">
        <v>70.980000931322493</v>
      </c>
      <c r="W665" s="11">
        <f>(sales[[#This Row],[Profit]]/sales[[#This Row],[Sales]])*100</f>
        <v>2.2228483766945302</v>
      </c>
      <c r="X665" s="1" t="e">
        <f>YEAR(sales[[#This Row],[order_date]])</f>
        <v>#VALUE!</v>
      </c>
    </row>
    <row r="666" spans="1:24" x14ac:dyDescent="0.25">
      <c r="A666" s="1" t="s">
        <v>939</v>
      </c>
      <c r="B666" s="15">
        <v>42133</v>
      </c>
      <c r="C666" s="13">
        <v>42256</v>
      </c>
      <c r="D666" s="1" t="s">
        <v>90</v>
      </c>
      <c r="E666" s="1" t="s">
        <v>79</v>
      </c>
      <c r="F666" s="1" t="s">
        <v>80</v>
      </c>
      <c r="G666" s="1" t="s">
        <v>346</v>
      </c>
      <c r="H666" s="1" t="s">
        <v>26</v>
      </c>
      <c r="I666" s="1">
        <v>92105</v>
      </c>
      <c r="J666" s="1" t="s">
        <v>112</v>
      </c>
      <c r="K666" s="1" t="s">
        <v>1755</v>
      </c>
      <c r="L666" s="1" t="s">
        <v>19</v>
      </c>
      <c r="M666" s="1" t="s">
        <v>1535</v>
      </c>
      <c r="N666" s="1" t="s">
        <v>1756</v>
      </c>
      <c r="O666" s="3">
        <v>293.2</v>
      </c>
      <c r="P666" s="1">
        <v>3</v>
      </c>
      <c r="Q666" s="1">
        <v>0.15</v>
      </c>
      <c r="R666" s="2">
        <v>-20.7</v>
      </c>
      <c r="S666" s="1" t="s">
        <v>115</v>
      </c>
      <c r="T666" s="1" t="s">
        <v>87</v>
      </c>
      <c r="U666" s="2">
        <v>313.90001999999998</v>
      </c>
      <c r="V666" s="2">
        <v>114.98039775021201</v>
      </c>
      <c r="W666" s="11">
        <f>(sales[[#This Row],[Profit]]/sales[[#This Row],[Sales]])*100</f>
        <v>-7.0600272851296042</v>
      </c>
      <c r="X666" s="1">
        <f>YEAR(sales[[#This Row],[order_date]])</f>
        <v>2015</v>
      </c>
    </row>
    <row r="667" spans="1:24" hidden="1" x14ac:dyDescent="0.25">
      <c r="A667" s="1" t="s">
        <v>1195</v>
      </c>
      <c r="B667" s="15" t="s">
        <v>1196</v>
      </c>
      <c r="C667" s="13" t="s">
        <v>1197</v>
      </c>
      <c r="D667" s="1" t="s">
        <v>90</v>
      </c>
      <c r="E667" s="1" t="s">
        <v>79</v>
      </c>
      <c r="F667" s="1" t="s">
        <v>80</v>
      </c>
      <c r="G667" s="1" t="s">
        <v>165</v>
      </c>
      <c r="H667" s="1" t="s">
        <v>32</v>
      </c>
      <c r="I667" s="1">
        <v>21044</v>
      </c>
      <c r="J667" s="1" t="s">
        <v>82</v>
      </c>
      <c r="K667" s="1" t="s">
        <v>1856</v>
      </c>
      <c r="L667" s="1" t="s">
        <v>19</v>
      </c>
      <c r="M667" s="1" t="s">
        <v>1535</v>
      </c>
      <c r="N667" s="1" t="s">
        <v>1857</v>
      </c>
      <c r="O667" s="3">
        <v>362.94</v>
      </c>
      <c r="P667" s="1">
        <v>3</v>
      </c>
      <c r="Q667" s="1">
        <v>0</v>
      </c>
      <c r="R667" s="2">
        <v>36.29</v>
      </c>
      <c r="S667" s="1" t="s">
        <v>86</v>
      </c>
      <c r="T667" s="1" t="s">
        <v>87</v>
      </c>
      <c r="U667" s="2">
        <v>326.64999999999998</v>
      </c>
      <c r="V667" s="2">
        <v>120.98000081380199</v>
      </c>
      <c r="W667" s="11">
        <f>(sales[[#This Row],[Profit]]/sales[[#This Row],[Sales]])*100</f>
        <v>9.9988978894583127</v>
      </c>
      <c r="X667" s="1" t="e">
        <f>YEAR(sales[[#This Row],[order_date]])</f>
        <v>#VALUE!</v>
      </c>
    </row>
    <row r="668" spans="1:24" x14ac:dyDescent="0.25">
      <c r="A668" s="1" t="s">
        <v>1858</v>
      </c>
      <c r="B668" s="15">
        <v>42928</v>
      </c>
      <c r="C668" s="13">
        <v>43020</v>
      </c>
      <c r="D668" s="1" t="s">
        <v>78</v>
      </c>
      <c r="E668" s="1" t="s">
        <v>79</v>
      </c>
      <c r="F668" s="1" t="s">
        <v>80</v>
      </c>
      <c r="G668" s="1" t="s">
        <v>159</v>
      </c>
      <c r="H668" s="1" t="s">
        <v>26</v>
      </c>
      <c r="I668" s="1">
        <v>90008</v>
      </c>
      <c r="J668" s="1" t="s">
        <v>112</v>
      </c>
      <c r="K668" s="1" t="s">
        <v>1859</v>
      </c>
      <c r="L668" s="1" t="s">
        <v>21</v>
      </c>
      <c r="M668" s="1" t="s">
        <v>51</v>
      </c>
      <c r="N668" s="1" t="s">
        <v>1860</v>
      </c>
      <c r="O668" s="3">
        <v>374.38</v>
      </c>
      <c r="P668" s="1">
        <v>3</v>
      </c>
      <c r="Q668" s="1">
        <v>0.2</v>
      </c>
      <c r="R668" s="2">
        <v>46.8</v>
      </c>
      <c r="S668" s="1" t="s">
        <v>115</v>
      </c>
      <c r="T668" s="1" t="s">
        <v>87</v>
      </c>
      <c r="U668" s="2">
        <v>327.58001999999999</v>
      </c>
      <c r="V668" s="2">
        <v>155.99166928228601</v>
      </c>
      <c r="W668" s="11">
        <f>(sales[[#This Row],[Profit]]/sales[[#This Row],[Sales]])*100</f>
        <v>12.500667770714246</v>
      </c>
      <c r="X668" s="1">
        <f>YEAR(sales[[#This Row],[order_date]])</f>
        <v>2017</v>
      </c>
    </row>
    <row r="669" spans="1:24" x14ac:dyDescent="0.25">
      <c r="A669" s="1" t="s">
        <v>729</v>
      </c>
      <c r="B669" s="15">
        <v>41802</v>
      </c>
      <c r="C669" s="13">
        <v>41924</v>
      </c>
      <c r="D669" s="1" t="s">
        <v>90</v>
      </c>
      <c r="E669" s="1" t="s">
        <v>79</v>
      </c>
      <c r="F669" s="1" t="s">
        <v>80</v>
      </c>
      <c r="G669" s="1" t="s">
        <v>149</v>
      </c>
      <c r="H669" s="1" t="s">
        <v>30</v>
      </c>
      <c r="I669" s="1">
        <v>60610</v>
      </c>
      <c r="J669" s="1" t="s">
        <v>102</v>
      </c>
      <c r="K669" s="1" t="s">
        <v>1735</v>
      </c>
      <c r="L669" s="1" t="s">
        <v>19</v>
      </c>
      <c r="M669" s="1" t="s">
        <v>48</v>
      </c>
      <c r="N669" s="1" t="s">
        <v>1736</v>
      </c>
      <c r="O669" s="3">
        <v>214.95</v>
      </c>
      <c r="P669" s="1">
        <v>5</v>
      </c>
      <c r="Q669" s="1">
        <v>0.5</v>
      </c>
      <c r="R669" s="2">
        <v>-120.37</v>
      </c>
      <c r="S669" s="1" t="s">
        <v>106</v>
      </c>
      <c r="T669" s="1" t="s">
        <v>87</v>
      </c>
      <c r="U669" s="2">
        <v>335.32</v>
      </c>
      <c r="V669" s="2">
        <v>85.979998779296807</v>
      </c>
      <c r="W669" s="11">
        <f>(sales[[#This Row],[Profit]]/sales[[#This Row],[Sales]])*100</f>
        <v>-55.99906955105839</v>
      </c>
      <c r="X669" s="1">
        <f>YEAR(sales[[#This Row],[order_date]])</f>
        <v>2014</v>
      </c>
    </row>
    <row r="670" spans="1:24" x14ac:dyDescent="0.25">
      <c r="A670" s="1" t="s">
        <v>239</v>
      </c>
      <c r="B670" s="15">
        <v>42834</v>
      </c>
      <c r="C670" s="13">
        <v>42956</v>
      </c>
      <c r="D670" s="1" t="s">
        <v>90</v>
      </c>
      <c r="E670" s="1" t="s">
        <v>79</v>
      </c>
      <c r="F670" s="1" t="s">
        <v>80</v>
      </c>
      <c r="G670" s="1" t="s">
        <v>159</v>
      </c>
      <c r="H670" s="1" t="s">
        <v>26</v>
      </c>
      <c r="I670" s="1">
        <v>90004</v>
      </c>
      <c r="J670" s="1" t="s">
        <v>112</v>
      </c>
      <c r="K670" s="1" t="s">
        <v>788</v>
      </c>
      <c r="L670" s="1" t="s">
        <v>20</v>
      </c>
      <c r="M670" s="1" t="s">
        <v>94</v>
      </c>
      <c r="N670" s="1" t="s">
        <v>1861</v>
      </c>
      <c r="O670" s="3">
        <v>487.98</v>
      </c>
      <c r="P670" s="1">
        <v>2</v>
      </c>
      <c r="Q670" s="1">
        <v>0.2</v>
      </c>
      <c r="R670" s="2">
        <v>152.5</v>
      </c>
      <c r="S670" s="1" t="s">
        <v>115</v>
      </c>
      <c r="T670" s="1" t="s">
        <v>87</v>
      </c>
      <c r="U670" s="2">
        <v>335.48</v>
      </c>
      <c r="V670" s="2">
        <v>304.98750800262201</v>
      </c>
      <c r="W670" s="11">
        <f>(sales[[#This Row],[Profit]]/sales[[#This Row],[Sales]])*100</f>
        <v>31.251280790196319</v>
      </c>
      <c r="X670" s="1">
        <f>YEAR(sales[[#This Row],[order_date]])</f>
        <v>2017</v>
      </c>
    </row>
    <row r="671" spans="1:24" x14ac:dyDescent="0.25">
      <c r="A671" s="1" t="s">
        <v>681</v>
      </c>
      <c r="B671" s="15">
        <v>42776</v>
      </c>
      <c r="C671" s="13">
        <v>42896</v>
      </c>
      <c r="D671" s="1" t="s">
        <v>90</v>
      </c>
      <c r="E671" s="1" t="s">
        <v>79</v>
      </c>
      <c r="F671" s="1" t="s">
        <v>80</v>
      </c>
      <c r="G671" s="1" t="s">
        <v>137</v>
      </c>
      <c r="H671" s="1" t="s">
        <v>26</v>
      </c>
      <c r="I671" s="1">
        <v>94109</v>
      </c>
      <c r="J671" s="1" t="s">
        <v>112</v>
      </c>
      <c r="K671" s="1" t="s">
        <v>1862</v>
      </c>
      <c r="L671" s="1" t="s">
        <v>21</v>
      </c>
      <c r="M671" s="1" t="s">
        <v>1695</v>
      </c>
      <c r="N671" s="1" t="s">
        <v>1863</v>
      </c>
      <c r="O671" s="3">
        <v>369.16</v>
      </c>
      <c r="P671" s="1">
        <v>11</v>
      </c>
      <c r="Q671" s="1">
        <v>0.2</v>
      </c>
      <c r="R671" s="2">
        <v>32.299999999999997</v>
      </c>
      <c r="S671" s="1" t="s">
        <v>115</v>
      </c>
      <c r="T671" s="1" t="s">
        <v>87</v>
      </c>
      <c r="U671" s="2">
        <v>336.86002000000002</v>
      </c>
      <c r="V671" s="2">
        <v>41.950000572424699</v>
      </c>
      <c r="W671" s="11">
        <f>(sales[[#This Row],[Profit]]/sales[[#This Row],[Sales]])*100</f>
        <v>8.7495936721204881</v>
      </c>
      <c r="X671" s="1">
        <f>YEAR(sales[[#This Row],[order_date]])</f>
        <v>2017</v>
      </c>
    </row>
    <row r="672" spans="1:24" hidden="1" x14ac:dyDescent="0.25">
      <c r="A672" s="1" t="s">
        <v>957</v>
      </c>
      <c r="B672" s="15" t="s">
        <v>758</v>
      </c>
      <c r="C672" s="13" t="s">
        <v>548</v>
      </c>
      <c r="D672" s="1" t="s">
        <v>100</v>
      </c>
      <c r="E672" s="1" t="s">
        <v>158</v>
      </c>
      <c r="F672" s="1" t="s">
        <v>80</v>
      </c>
      <c r="G672" s="1" t="s">
        <v>958</v>
      </c>
      <c r="H672" s="1" t="s">
        <v>26</v>
      </c>
      <c r="I672" s="1">
        <v>90301</v>
      </c>
      <c r="J672" s="1" t="s">
        <v>112</v>
      </c>
      <c r="K672" s="1" t="s">
        <v>1864</v>
      </c>
      <c r="L672" s="1" t="s">
        <v>20</v>
      </c>
      <c r="M672" s="1" t="s">
        <v>47</v>
      </c>
      <c r="N672" s="1" t="s">
        <v>1865</v>
      </c>
      <c r="O672" s="3">
        <v>354.9</v>
      </c>
      <c r="P672" s="1">
        <v>5</v>
      </c>
      <c r="Q672" s="1">
        <v>0</v>
      </c>
      <c r="R672" s="2">
        <v>17.75</v>
      </c>
      <c r="S672" s="1" t="s">
        <v>115</v>
      </c>
      <c r="T672" s="1" t="s">
        <v>87</v>
      </c>
      <c r="U672" s="2">
        <v>337.15</v>
      </c>
      <c r="V672" s="2">
        <v>70.979998779296807</v>
      </c>
      <c r="W672" s="11">
        <f>(sales[[#This Row],[Profit]]/sales[[#This Row],[Sales]])*100</f>
        <v>5.0014088475626934</v>
      </c>
      <c r="X672" s="1" t="e">
        <f>YEAR(sales[[#This Row],[order_date]])</f>
        <v>#VALUE!</v>
      </c>
    </row>
    <row r="673" spans="1:24" hidden="1" x14ac:dyDescent="0.25">
      <c r="A673" s="1" t="s">
        <v>411</v>
      </c>
      <c r="B673" s="15" t="s">
        <v>412</v>
      </c>
      <c r="C673" s="13" t="s">
        <v>413</v>
      </c>
      <c r="D673" s="1" t="s">
        <v>90</v>
      </c>
      <c r="E673" s="1" t="s">
        <v>79</v>
      </c>
      <c r="F673" s="1" t="s">
        <v>80</v>
      </c>
      <c r="G673" s="1" t="s">
        <v>159</v>
      </c>
      <c r="H673" s="1" t="s">
        <v>26</v>
      </c>
      <c r="I673" s="1">
        <v>90045</v>
      </c>
      <c r="J673" s="1" t="s">
        <v>112</v>
      </c>
      <c r="K673" s="1" t="s">
        <v>1866</v>
      </c>
      <c r="L673" s="1" t="s">
        <v>20</v>
      </c>
      <c r="M673" s="1" t="s">
        <v>47</v>
      </c>
      <c r="N673" s="1" t="s">
        <v>1867</v>
      </c>
      <c r="O673" s="3">
        <v>340.92</v>
      </c>
      <c r="P673" s="1">
        <v>3</v>
      </c>
      <c r="Q673" s="1">
        <v>0</v>
      </c>
      <c r="R673" s="2">
        <v>3.41</v>
      </c>
      <c r="S673" s="1" t="s">
        <v>115</v>
      </c>
      <c r="T673" s="1" t="s">
        <v>87</v>
      </c>
      <c r="U673" s="2">
        <v>337.51</v>
      </c>
      <c r="V673" s="2">
        <v>113.640004475911</v>
      </c>
      <c r="W673" s="11">
        <f>(sales[[#This Row],[Profit]]/sales[[#This Row],[Sales]])*100</f>
        <v>1.0002346591575737</v>
      </c>
      <c r="X673" s="1" t="e">
        <f>YEAR(sales[[#This Row],[order_date]])</f>
        <v>#VALUE!</v>
      </c>
    </row>
    <row r="674" spans="1:24" hidden="1" x14ac:dyDescent="0.25">
      <c r="A674" s="1" t="s">
        <v>675</v>
      </c>
      <c r="B674" s="15" t="s">
        <v>676</v>
      </c>
      <c r="C674" s="13" t="s">
        <v>589</v>
      </c>
      <c r="D674" s="1" t="s">
        <v>90</v>
      </c>
      <c r="E674" s="1" t="s">
        <v>79</v>
      </c>
      <c r="F674" s="1" t="s">
        <v>80</v>
      </c>
      <c r="G674" s="1" t="s">
        <v>677</v>
      </c>
      <c r="H674" s="1" t="s">
        <v>678</v>
      </c>
      <c r="I674" s="1">
        <v>40214</v>
      </c>
      <c r="J674" s="1" t="s">
        <v>92</v>
      </c>
      <c r="K674" s="1" t="s">
        <v>1826</v>
      </c>
      <c r="L674" s="1" t="s">
        <v>21</v>
      </c>
      <c r="M674" s="1" t="s">
        <v>51</v>
      </c>
      <c r="N674" s="1" t="s">
        <v>1827</v>
      </c>
      <c r="O674" s="3">
        <v>469.95</v>
      </c>
      <c r="P674" s="1">
        <v>5</v>
      </c>
      <c r="Q674" s="1">
        <v>0</v>
      </c>
      <c r="R674" s="2">
        <v>131.59</v>
      </c>
      <c r="S674" s="1" t="s">
        <v>96</v>
      </c>
      <c r="T674" s="1" t="s">
        <v>87</v>
      </c>
      <c r="U674" s="2">
        <v>338.36002000000002</v>
      </c>
      <c r="V674" s="2">
        <v>93.990002441406205</v>
      </c>
      <c r="W674" s="11">
        <f>(sales[[#This Row],[Profit]]/sales[[#This Row],[Sales]])*100</f>
        <v>28.000851154378125</v>
      </c>
      <c r="X674" s="1" t="e">
        <f>YEAR(sales[[#This Row],[order_date]])</f>
        <v>#VALUE!</v>
      </c>
    </row>
    <row r="675" spans="1:24" hidden="1" x14ac:dyDescent="0.25">
      <c r="A675" s="1" t="s">
        <v>1161</v>
      </c>
      <c r="B675" s="15" t="s">
        <v>1162</v>
      </c>
      <c r="C675" s="13">
        <v>42404</v>
      </c>
      <c r="D675" s="1" t="s">
        <v>100</v>
      </c>
      <c r="E675" s="1" t="s">
        <v>79</v>
      </c>
      <c r="F675" s="1" t="s">
        <v>80</v>
      </c>
      <c r="G675" s="1" t="s">
        <v>190</v>
      </c>
      <c r="H675" s="1" t="s">
        <v>41</v>
      </c>
      <c r="I675" s="1">
        <v>19134</v>
      </c>
      <c r="J675" s="1" t="s">
        <v>82</v>
      </c>
      <c r="K675" s="1" t="s">
        <v>1868</v>
      </c>
      <c r="L675" s="1" t="s">
        <v>21</v>
      </c>
      <c r="M675" s="1" t="s">
        <v>51</v>
      </c>
      <c r="N675" s="1" t="s">
        <v>1869</v>
      </c>
      <c r="O675" s="3">
        <v>280.77999999999997</v>
      </c>
      <c r="P675" s="1">
        <v>3</v>
      </c>
      <c r="Q675" s="1">
        <v>0.4</v>
      </c>
      <c r="R675" s="2">
        <v>-60.84</v>
      </c>
      <c r="S675" s="1" t="s">
        <v>86</v>
      </c>
      <c r="T675" s="1" t="s">
        <v>87</v>
      </c>
      <c r="U675" s="2">
        <v>341.62</v>
      </c>
      <c r="V675" s="2">
        <v>155.98888976033001</v>
      </c>
      <c r="W675" s="11">
        <f>(sales[[#This Row],[Profit]]/sales[[#This Row],[Sales]])*100</f>
        <v>-21.668209986466273</v>
      </c>
      <c r="X675" s="1" t="e">
        <f>YEAR(sales[[#This Row],[order_date]])</f>
        <v>#VALUE!</v>
      </c>
    </row>
    <row r="676" spans="1:24" hidden="1" x14ac:dyDescent="0.25">
      <c r="A676" s="1" t="s">
        <v>1870</v>
      </c>
      <c r="B676" s="15" t="s">
        <v>1641</v>
      </c>
      <c r="C676" s="13" t="s">
        <v>1871</v>
      </c>
      <c r="D676" s="1" t="s">
        <v>78</v>
      </c>
      <c r="E676" s="1" t="s">
        <v>158</v>
      </c>
      <c r="F676" s="1" t="s">
        <v>80</v>
      </c>
      <c r="G676" s="1" t="s">
        <v>1872</v>
      </c>
      <c r="H676" s="1" t="s">
        <v>25</v>
      </c>
      <c r="I676" s="1">
        <v>85705</v>
      </c>
      <c r="J676" s="1" t="s">
        <v>112</v>
      </c>
      <c r="K676" s="1" t="s">
        <v>1873</v>
      </c>
      <c r="L676" s="1" t="s">
        <v>21</v>
      </c>
      <c r="M676" s="1" t="s">
        <v>51</v>
      </c>
      <c r="N676" s="1" t="s">
        <v>1874</v>
      </c>
      <c r="O676" s="3">
        <v>380.86</v>
      </c>
      <c r="P676" s="1">
        <v>8</v>
      </c>
      <c r="Q676" s="1">
        <v>0.2</v>
      </c>
      <c r="R676" s="2">
        <v>38.090000000000003</v>
      </c>
      <c r="S676" s="1" t="s">
        <v>115</v>
      </c>
      <c r="T676" s="1" t="s">
        <v>87</v>
      </c>
      <c r="U676" s="2">
        <v>342.77</v>
      </c>
      <c r="V676" s="2">
        <v>59.509372932871301</v>
      </c>
      <c r="W676" s="11">
        <f>(sales[[#This Row],[Profit]]/sales[[#This Row],[Sales]])*100</f>
        <v>10.001050254686762</v>
      </c>
      <c r="X676" s="1" t="e">
        <f>YEAR(sales[[#This Row],[order_date]])</f>
        <v>#VALUE!</v>
      </c>
    </row>
    <row r="677" spans="1:24" hidden="1" x14ac:dyDescent="0.25">
      <c r="A677" s="1" t="s">
        <v>1875</v>
      </c>
      <c r="B677" s="15" t="s">
        <v>1876</v>
      </c>
      <c r="C677" s="13" t="s">
        <v>1877</v>
      </c>
      <c r="D677" s="1" t="s">
        <v>90</v>
      </c>
      <c r="E677" s="1" t="s">
        <v>79</v>
      </c>
      <c r="F677" s="1" t="s">
        <v>80</v>
      </c>
      <c r="G677" s="1" t="s">
        <v>159</v>
      </c>
      <c r="H677" s="1" t="s">
        <v>26</v>
      </c>
      <c r="I677" s="1">
        <v>90004</v>
      </c>
      <c r="J677" s="1" t="s">
        <v>112</v>
      </c>
      <c r="K677" s="1" t="s">
        <v>1745</v>
      </c>
      <c r="L677" s="1" t="s">
        <v>19</v>
      </c>
      <c r="M677" s="1" t="s">
        <v>50</v>
      </c>
      <c r="N677" s="1" t="s">
        <v>1746</v>
      </c>
      <c r="O677" s="3">
        <v>383.8</v>
      </c>
      <c r="P677" s="1">
        <v>5</v>
      </c>
      <c r="Q677" s="1">
        <v>0.2</v>
      </c>
      <c r="R677" s="2">
        <v>38.380000000000003</v>
      </c>
      <c r="S677" s="1" t="s">
        <v>115</v>
      </c>
      <c r="T677" s="1" t="s">
        <v>87</v>
      </c>
      <c r="U677" s="2">
        <v>345.41998000000001</v>
      </c>
      <c r="V677" s="2">
        <v>95.949997305683695</v>
      </c>
      <c r="W677" s="11">
        <f>(sales[[#This Row],[Profit]]/sales[[#This Row],[Sales]])*100</f>
        <v>10</v>
      </c>
      <c r="X677" s="1" t="e">
        <f>YEAR(sales[[#This Row],[order_date]])</f>
        <v>#VALUE!</v>
      </c>
    </row>
    <row r="678" spans="1:24" x14ac:dyDescent="0.25">
      <c r="A678" s="1" t="s">
        <v>1519</v>
      </c>
      <c r="B678" s="15">
        <v>42432</v>
      </c>
      <c r="C678" s="13">
        <v>42585</v>
      </c>
      <c r="D678" s="1" t="s">
        <v>90</v>
      </c>
      <c r="E678" s="1" t="s">
        <v>79</v>
      </c>
      <c r="F678" s="1" t="s">
        <v>80</v>
      </c>
      <c r="G678" s="1" t="s">
        <v>840</v>
      </c>
      <c r="H678" s="1" t="s">
        <v>28</v>
      </c>
      <c r="I678" s="1">
        <v>19711</v>
      </c>
      <c r="J678" s="1" t="s">
        <v>82</v>
      </c>
      <c r="K678" s="1" t="s">
        <v>1757</v>
      </c>
      <c r="L678" s="1" t="s">
        <v>21</v>
      </c>
      <c r="M678" s="1" t="s">
        <v>51</v>
      </c>
      <c r="N678" s="1" t="s">
        <v>1758</v>
      </c>
      <c r="O678" s="3">
        <v>479.95</v>
      </c>
      <c r="P678" s="1">
        <v>5</v>
      </c>
      <c r="Q678" s="1">
        <v>0</v>
      </c>
      <c r="R678" s="2">
        <v>129.59</v>
      </c>
      <c r="S678" s="1" t="s">
        <v>86</v>
      </c>
      <c r="T678" s="1" t="s">
        <v>87</v>
      </c>
      <c r="U678" s="2">
        <v>350.36002000000002</v>
      </c>
      <c r="V678" s="2">
        <v>95.990002441406205</v>
      </c>
      <c r="W678" s="11">
        <f>(sales[[#This Row],[Profit]]/sales[[#This Row],[Sales]])*100</f>
        <v>27.00072924262944</v>
      </c>
      <c r="X678" s="1">
        <f>YEAR(sales[[#This Row],[order_date]])</f>
        <v>2016</v>
      </c>
    </row>
    <row r="679" spans="1:24" hidden="1" x14ac:dyDescent="0.25">
      <c r="A679" s="1" t="s">
        <v>611</v>
      </c>
      <c r="B679" s="15">
        <v>42221</v>
      </c>
      <c r="C679" s="13" t="s">
        <v>612</v>
      </c>
      <c r="D679" s="1" t="s">
        <v>90</v>
      </c>
      <c r="E679" s="1" t="s">
        <v>79</v>
      </c>
      <c r="F679" s="1" t="s">
        <v>80</v>
      </c>
      <c r="G679" s="1" t="s">
        <v>152</v>
      </c>
      <c r="H679" s="1" t="s">
        <v>36</v>
      </c>
      <c r="I679" s="1">
        <v>10024</v>
      </c>
      <c r="J679" s="1" t="s">
        <v>82</v>
      </c>
      <c r="K679" s="1" t="s">
        <v>1878</v>
      </c>
      <c r="L679" s="1" t="s">
        <v>20</v>
      </c>
      <c r="M679" s="1" t="s">
        <v>263</v>
      </c>
      <c r="N679" s="1" t="s">
        <v>1879</v>
      </c>
      <c r="O679" s="3">
        <v>357.93</v>
      </c>
      <c r="P679" s="1">
        <v>3</v>
      </c>
      <c r="Q679" s="1">
        <v>0</v>
      </c>
      <c r="R679" s="2">
        <v>7.16</v>
      </c>
      <c r="S679" s="1" t="s">
        <v>86</v>
      </c>
      <c r="T679" s="1" t="s">
        <v>87</v>
      </c>
      <c r="U679" s="2">
        <v>350.77</v>
      </c>
      <c r="V679" s="2">
        <v>119.309997558593</v>
      </c>
      <c r="W679" s="11">
        <f>(sales[[#This Row],[Profit]]/sales[[#This Row],[Sales]])*100</f>
        <v>2.0003911379319979</v>
      </c>
      <c r="X679" s="1">
        <f>YEAR(sales[[#This Row],[order_date]])</f>
        <v>2015</v>
      </c>
    </row>
    <row r="680" spans="1:24" hidden="1" x14ac:dyDescent="0.25">
      <c r="A680" s="1" t="s">
        <v>265</v>
      </c>
      <c r="B680" s="15" t="s">
        <v>266</v>
      </c>
      <c r="C680" s="13" t="s">
        <v>266</v>
      </c>
      <c r="D680" s="1" t="s">
        <v>181</v>
      </c>
      <c r="E680" s="1" t="s">
        <v>110</v>
      </c>
      <c r="F680" s="1" t="s">
        <v>80</v>
      </c>
      <c r="G680" s="1" t="s">
        <v>159</v>
      </c>
      <c r="H680" s="1" t="s">
        <v>26</v>
      </c>
      <c r="I680" s="1">
        <v>90032</v>
      </c>
      <c r="J680" s="1" t="s">
        <v>112</v>
      </c>
      <c r="K680" s="1" t="s">
        <v>1880</v>
      </c>
      <c r="L680" s="1" t="s">
        <v>20</v>
      </c>
      <c r="M680" s="1" t="s">
        <v>47</v>
      </c>
      <c r="N680" s="1" t="s">
        <v>1881</v>
      </c>
      <c r="O680" s="3">
        <v>481.32</v>
      </c>
      <c r="P680" s="1">
        <v>4</v>
      </c>
      <c r="Q680" s="1">
        <v>0</v>
      </c>
      <c r="R680" s="2">
        <v>125.14</v>
      </c>
      <c r="S680" s="1" t="s">
        <v>115</v>
      </c>
      <c r="T680" s="1" t="s">
        <v>87</v>
      </c>
      <c r="U680" s="2">
        <v>356.18</v>
      </c>
      <c r="V680" s="2">
        <v>120.33000183105401</v>
      </c>
      <c r="W680" s="11">
        <f>(sales[[#This Row],[Profit]]/sales[[#This Row],[Sales]])*100</f>
        <v>25.999335161638825</v>
      </c>
      <c r="X680" s="1" t="e">
        <f>YEAR(sales[[#This Row],[order_date]])</f>
        <v>#VALUE!</v>
      </c>
    </row>
    <row r="681" spans="1:24" hidden="1" x14ac:dyDescent="0.25">
      <c r="A681" s="1" t="s">
        <v>1882</v>
      </c>
      <c r="B681" s="15" t="s">
        <v>1883</v>
      </c>
      <c r="C681" s="13" t="s">
        <v>1883</v>
      </c>
      <c r="D681" s="1" t="s">
        <v>181</v>
      </c>
      <c r="E681" s="1" t="s">
        <v>79</v>
      </c>
      <c r="F681" s="1" t="s">
        <v>80</v>
      </c>
      <c r="G681" s="1" t="s">
        <v>1884</v>
      </c>
      <c r="H681" s="1" t="s">
        <v>27</v>
      </c>
      <c r="I681" s="1">
        <v>80229</v>
      </c>
      <c r="J681" s="1" t="s">
        <v>112</v>
      </c>
      <c r="K681" s="1" t="s">
        <v>1885</v>
      </c>
      <c r="L681" s="1" t="s">
        <v>21</v>
      </c>
      <c r="M681" s="1" t="s">
        <v>507</v>
      </c>
      <c r="N681" s="1" t="s">
        <v>1886</v>
      </c>
      <c r="O681" s="3">
        <v>447.94</v>
      </c>
      <c r="P681" s="1">
        <v>7</v>
      </c>
      <c r="Q681" s="1">
        <v>0.2</v>
      </c>
      <c r="R681" s="2">
        <v>89.59</v>
      </c>
      <c r="S681" s="1" t="s">
        <v>115</v>
      </c>
      <c r="T681" s="1" t="s">
        <v>87</v>
      </c>
      <c r="U681" s="2">
        <v>358.35</v>
      </c>
      <c r="V681" s="2">
        <v>79.989286448234395</v>
      </c>
      <c r="W681" s="11">
        <f>(sales[[#This Row],[Profit]]/sales[[#This Row],[Sales]])*100</f>
        <v>20.000446488368979</v>
      </c>
      <c r="X681" s="1" t="e">
        <f>YEAR(sales[[#This Row],[order_date]])</f>
        <v>#VALUE!</v>
      </c>
    </row>
    <row r="682" spans="1:24" hidden="1" x14ac:dyDescent="0.25">
      <c r="A682" s="1" t="s">
        <v>779</v>
      </c>
      <c r="B682" s="15" t="s">
        <v>780</v>
      </c>
      <c r="C682" s="13" t="s">
        <v>656</v>
      </c>
      <c r="D682" s="1" t="s">
        <v>90</v>
      </c>
      <c r="E682" s="1" t="s">
        <v>79</v>
      </c>
      <c r="F682" s="1" t="s">
        <v>80</v>
      </c>
      <c r="G682" s="1" t="s">
        <v>781</v>
      </c>
      <c r="H682" s="1" t="s">
        <v>28</v>
      </c>
      <c r="I682" s="1">
        <v>19805</v>
      </c>
      <c r="J682" s="1" t="s">
        <v>82</v>
      </c>
      <c r="K682" s="1" t="s">
        <v>1887</v>
      </c>
      <c r="L682" s="1" t="s">
        <v>19</v>
      </c>
      <c r="M682" s="1" t="s">
        <v>48</v>
      </c>
      <c r="N682" s="1" t="s">
        <v>1888</v>
      </c>
      <c r="O682" s="3">
        <v>310.44</v>
      </c>
      <c r="P682" s="1">
        <v>3</v>
      </c>
      <c r="Q682" s="1">
        <v>0.3</v>
      </c>
      <c r="R682" s="2">
        <v>-48.78</v>
      </c>
      <c r="S682" s="1" t="s">
        <v>86</v>
      </c>
      <c r="T682" s="1" t="s">
        <v>87</v>
      </c>
      <c r="U682" s="2">
        <v>359.22</v>
      </c>
      <c r="V682" s="2">
        <v>147.82857510865099</v>
      </c>
      <c r="W682" s="11">
        <f>(sales[[#This Row],[Profit]]/sales[[#This Row],[Sales]])*100</f>
        <v>-15.713181291070738</v>
      </c>
      <c r="X682" s="1" t="e">
        <f>YEAR(sales[[#This Row],[order_date]])</f>
        <v>#VALUE!</v>
      </c>
    </row>
    <row r="683" spans="1:24" x14ac:dyDescent="0.25">
      <c r="A683" s="1" t="s">
        <v>543</v>
      </c>
      <c r="B683" s="15">
        <v>41737</v>
      </c>
      <c r="C683" s="13">
        <v>41890</v>
      </c>
      <c r="D683" s="1" t="s">
        <v>100</v>
      </c>
      <c r="E683" s="1" t="s">
        <v>79</v>
      </c>
      <c r="F683" s="1" t="s">
        <v>80</v>
      </c>
      <c r="G683" s="1" t="s">
        <v>544</v>
      </c>
      <c r="H683" s="1" t="s">
        <v>318</v>
      </c>
      <c r="I683" s="1">
        <v>84062</v>
      </c>
      <c r="J683" s="1" t="s">
        <v>112</v>
      </c>
      <c r="K683" s="1" t="s">
        <v>1889</v>
      </c>
      <c r="L683" s="1" t="s">
        <v>21</v>
      </c>
      <c r="M683" s="1" t="s">
        <v>51</v>
      </c>
      <c r="N683" s="1" t="s">
        <v>1890</v>
      </c>
      <c r="O683" s="3">
        <v>399.96</v>
      </c>
      <c r="P683" s="1">
        <v>5</v>
      </c>
      <c r="Q683" s="1">
        <v>0.2</v>
      </c>
      <c r="R683" s="2">
        <v>35</v>
      </c>
      <c r="S683" s="1" t="s">
        <v>115</v>
      </c>
      <c r="T683" s="1" t="s">
        <v>87</v>
      </c>
      <c r="U683" s="2">
        <v>364.96</v>
      </c>
      <c r="V683" s="2">
        <v>99.9899982362613</v>
      </c>
      <c r="W683" s="11">
        <f>(sales[[#This Row],[Profit]]/sales[[#This Row],[Sales]])*100</f>
        <v>8.7508750875087511</v>
      </c>
      <c r="X683" s="1">
        <f>YEAR(sales[[#This Row],[order_date]])</f>
        <v>2014</v>
      </c>
    </row>
    <row r="684" spans="1:24" hidden="1" x14ac:dyDescent="0.25">
      <c r="A684" s="1" t="s">
        <v>205</v>
      </c>
      <c r="B684" s="15" t="s">
        <v>206</v>
      </c>
      <c r="C684" s="13" t="s">
        <v>207</v>
      </c>
      <c r="D684" s="1" t="s">
        <v>90</v>
      </c>
      <c r="E684" s="1" t="s">
        <v>158</v>
      </c>
      <c r="F684" s="1" t="s">
        <v>80</v>
      </c>
      <c r="G684" s="1" t="s">
        <v>130</v>
      </c>
      <c r="H684" s="1" t="s">
        <v>27</v>
      </c>
      <c r="I684" s="1">
        <v>80219</v>
      </c>
      <c r="J684" s="1" t="s">
        <v>112</v>
      </c>
      <c r="K684" s="1" t="s">
        <v>1891</v>
      </c>
      <c r="L684" s="1" t="s">
        <v>20</v>
      </c>
      <c r="M684" s="1" t="s">
        <v>47</v>
      </c>
      <c r="N684" s="1" t="s">
        <v>1892</v>
      </c>
      <c r="O684" s="3">
        <v>338.04</v>
      </c>
      <c r="P684" s="1">
        <v>3</v>
      </c>
      <c r="Q684" s="1">
        <v>0.2</v>
      </c>
      <c r="R684" s="2">
        <v>-33.799999999999997</v>
      </c>
      <c r="S684" s="1" t="s">
        <v>115</v>
      </c>
      <c r="T684" s="1" t="s">
        <v>87</v>
      </c>
      <c r="U684" s="2">
        <v>371.84</v>
      </c>
      <c r="V684" s="2">
        <v>140.850004085091</v>
      </c>
      <c r="W684" s="11">
        <f>(sales[[#This Row],[Profit]]/sales[[#This Row],[Sales]])*100</f>
        <v>-9.9988167080818826</v>
      </c>
      <c r="X684" s="1" t="e">
        <f>YEAR(sales[[#This Row],[order_date]])</f>
        <v>#VALUE!</v>
      </c>
    </row>
    <row r="685" spans="1:24" hidden="1" x14ac:dyDescent="0.25">
      <c r="A685" s="1" t="s">
        <v>1640</v>
      </c>
      <c r="B685" s="15">
        <v>42650</v>
      </c>
      <c r="C685" s="13" t="s">
        <v>1641</v>
      </c>
      <c r="D685" s="1" t="s">
        <v>90</v>
      </c>
      <c r="E685" s="1" t="s">
        <v>79</v>
      </c>
      <c r="F685" s="1" t="s">
        <v>80</v>
      </c>
      <c r="G685" s="1" t="s">
        <v>526</v>
      </c>
      <c r="H685" s="1" t="s">
        <v>43</v>
      </c>
      <c r="I685" s="1">
        <v>75081</v>
      </c>
      <c r="J685" s="1" t="s">
        <v>102</v>
      </c>
      <c r="K685" s="1" t="s">
        <v>1891</v>
      </c>
      <c r="L685" s="1" t="s">
        <v>20</v>
      </c>
      <c r="M685" s="1" t="s">
        <v>47</v>
      </c>
      <c r="N685" s="1" t="s">
        <v>1892</v>
      </c>
      <c r="O685" s="3">
        <v>338.04</v>
      </c>
      <c r="P685" s="1">
        <v>3</v>
      </c>
      <c r="Q685" s="1">
        <v>0.2</v>
      </c>
      <c r="R685" s="2">
        <v>-33.799999999999997</v>
      </c>
      <c r="S685" s="1" t="s">
        <v>106</v>
      </c>
      <c r="T685" s="1" t="s">
        <v>87</v>
      </c>
      <c r="U685" s="2">
        <v>371.84</v>
      </c>
      <c r="V685" s="2">
        <v>140.850004085091</v>
      </c>
      <c r="W685" s="11">
        <f>(sales[[#This Row],[Profit]]/sales[[#This Row],[Sales]])*100</f>
        <v>-9.9988167080818826</v>
      </c>
      <c r="X685" s="1">
        <f>YEAR(sales[[#This Row],[order_date]])</f>
        <v>2016</v>
      </c>
    </row>
    <row r="686" spans="1:24" x14ac:dyDescent="0.25">
      <c r="A686" s="1" t="s">
        <v>1172</v>
      </c>
      <c r="B686" s="15">
        <v>42775</v>
      </c>
      <c r="C686" s="13">
        <v>42834</v>
      </c>
      <c r="D686" s="1" t="s">
        <v>100</v>
      </c>
      <c r="E686" s="1" t="s">
        <v>110</v>
      </c>
      <c r="F686" s="1" t="s">
        <v>80</v>
      </c>
      <c r="G686" s="1" t="s">
        <v>159</v>
      </c>
      <c r="H686" s="1" t="s">
        <v>26</v>
      </c>
      <c r="I686" s="1">
        <v>90008</v>
      </c>
      <c r="J686" s="1" t="s">
        <v>112</v>
      </c>
      <c r="K686" s="1" t="s">
        <v>1893</v>
      </c>
      <c r="L686" s="1" t="s">
        <v>19</v>
      </c>
      <c r="M686" s="1" t="s">
        <v>104</v>
      </c>
      <c r="N686" s="1" t="s">
        <v>1894</v>
      </c>
      <c r="O686" s="3">
        <v>511.5</v>
      </c>
      <c r="P686" s="1">
        <v>5</v>
      </c>
      <c r="Q686" s="1">
        <v>0</v>
      </c>
      <c r="R686" s="2">
        <v>132.99</v>
      </c>
      <c r="S686" s="1" t="s">
        <v>115</v>
      </c>
      <c r="T686" s="1" t="s">
        <v>87</v>
      </c>
      <c r="U686" s="2">
        <v>378.51</v>
      </c>
      <c r="V686" s="2">
        <v>102.3</v>
      </c>
      <c r="W686" s="11">
        <f>(sales[[#This Row],[Profit]]/sales[[#This Row],[Sales]])*100</f>
        <v>26</v>
      </c>
      <c r="X686" s="1">
        <f>YEAR(sales[[#This Row],[order_date]])</f>
        <v>2017</v>
      </c>
    </row>
    <row r="687" spans="1:24" x14ac:dyDescent="0.25">
      <c r="A687" s="1" t="s">
        <v>129</v>
      </c>
      <c r="B687" s="15">
        <v>41706</v>
      </c>
      <c r="C687" s="13">
        <v>41767</v>
      </c>
      <c r="D687" s="1" t="s">
        <v>78</v>
      </c>
      <c r="E687" s="1" t="s">
        <v>79</v>
      </c>
      <c r="F687" s="1" t="s">
        <v>80</v>
      </c>
      <c r="G687" s="1" t="s">
        <v>130</v>
      </c>
      <c r="H687" s="1" t="s">
        <v>27</v>
      </c>
      <c r="I687" s="1">
        <v>80219</v>
      </c>
      <c r="J687" s="1" t="s">
        <v>112</v>
      </c>
      <c r="K687" s="1" t="s">
        <v>1895</v>
      </c>
      <c r="L687" s="1" t="s">
        <v>19</v>
      </c>
      <c r="M687" s="1" t="s">
        <v>48</v>
      </c>
      <c r="N687" s="1" t="s">
        <v>1896</v>
      </c>
      <c r="O687" s="3">
        <v>218.75</v>
      </c>
      <c r="P687" s="1">
        <v>2</v>
      </c>
      <c r="Q687" s="1">
        <v>0.5</v>
      </c>
      <c r="R687" s="2">
        <v>-161.88</v>
      </c>
      <c r="S687" s="1" t="s">
        <v>115</v>
      </c>
      <c r="T687" s="1" t="s">
        <v>87</v>
      </c>
      <c r="U687" s="2">
        <v>380.63</v>
      </c>
      <c r="V687" s="2">
        <v>218.75</v>
      </c>
      <c r="W687" s="11">
        <f>(sales[[#This Row],[Profit]]/sales[[#This Row],[Sales]])*100</f>
        <v>-74.002285714285705</v>
      </c>
      <c r="X687" s="1">
        <f>YEAR(sales[[#This Row],[order_date]])</f>
        <v>2014</v>
      </c>
    </row>
    <row r="688" spans="1:24" hidden="1" x14ac:dyDescent="0.25">
      <c r="A688" s="1" t="s">
        <v>445</v>
      </c>
      <c r="B688" s="15" t="s">
        <v>446</v>
      </c>
      <c r="C688" s="13" t="s">
        <v>447</v>
      </c>
      <c r="D688" s="1" t="s">
        <v>100</v>
      </c>
      <c r="E688" s="1" t="s">
        <v>79</v>
      </c>
      <c r="F688" s="1" t="s">
        <v>80</v>
      </c>
      <c r="G688" s="1" t="s">
        <v>159</v>
      </c>
      <c r="H688" s="1" t="s">
        <v>26</v>
      </c>
      <c r="I688" s="1">
        <v>90004</v>
      </c>
      <c r="J688" s="1" t="s">
        <v>112</v>
      </c>
      <c r="K688" s="1" t="s">
        <v>1897</v>
      </c>
      <c r="L688" s="1" t="s">
        <v>20</v>
      </c>
      <c r="M688" s="1" t="s">
        <v>132</v>
      </c>
      <c r="N688" s="1" t="s">
        <v>1898</v>
      </c>
      <c r="O688" s="3">
        <v>541.44000000000005</v>
      </c>
      <c r="P688" s="1">
        <v>6</v>
      </c>
      <c r="Q688" s="1">
        <v>0</v>
      </c>
      <c r="R688" s="2">
        <v>157.02000000000001</v>
      </c>
      <c r="S688" s="1" t="s">
        <v>115</v>
      </c>
      <c r="T688" s="1" t="s">
        <v>87</v>
      </c>
      <c r="U688" s="2">
        <v>384.41998000000001</v>
      </c>
      <c r="V688" s="2">
        <v>90.240000406901004</v>
      </c>
      <c r="W688" s="11">
        <f>(sales[[#This Row],[Profit]]/sales[[#This Row],[Sales]])*100</f>
        <v>29.000443262411345</v>
      </c>
      <c r="X688" s="1" t="e">
        <f>YEAR(sales[[#This Row],[order_date]])</f>
        <v>#VALUE!</v>
      </c>
    </row>
    <row r="689" spans="1:24" hidden="1" x14ac:dyDescent="0.25">
      <c r="A689" s="1" t="s">
        <v>715</v>
      </c>
      <c r="B689" s="15" t="s">
        <v>716</v>
      </c>
      <c r="C689" s="13" t="s">
        <v>717</v>
      </c>
      <c r="D689" s="1" t="s">
        <v>78</v>
      </c>
      <c r="E689" s="1" t="s">
        <v>79</v>
      </c>
      <c r="F689" s="1" t="s">
        <v>80</v>
      </c>
      <c r="G689" s="1" t="s">
        <v>718</v>
      </c>
      <c r="H689" s="1" t="s">
        <v>26</v>
      </c>
      <c r="I689" s="1">
        <v>94601</v>
      </c>
      <c r="J689" s="1" t="s">
        <v>112</v>
      </c>
      <c r="K689" s="1" t="s">
        <v>1899</v>
      </c>
      <c r="L689" s="1" t="s">
        <v>21</v>
      </c>
      <c r="M689" s="1" t="s">
        <v>51</v>
      </c>
      <c r="N689" s="1" t="s">
        <v>1900</v>
      </c>
      <c r="O689" s="3">
        <v>431.97</v>
      </c>
      <c r="P689" s="1">
        <v>4</v>
      </c>
      <c r="Q689" s="1">
        <v>0.2</v>
      </c>
      <c r="R689" s="2">
        <v>37.799999999999997</v>
      </c>
      <c r="S689" s="1" t="s">
        <v>115</v>
      </c>
      <c r="T689" s="1" t="s">
        <v>87</v>
      </c>
      <c r="U689" s="2">
        <v>394.17</v>
      </c>
      <c r="V689" s="2">
        <v>134.99062588434899</v>
      </c>
      <c r="W689" s="11">
        <f>(sales[[#This Row],[Profit]]/sales[[#This Row],[Sales]])*100</f>
        <v>8.7506076810889635</v>
      </c>
      <c r="X689" s="1" t="e">
        <f>YEAR(sales[[#This Row],[order_date]])</f>
        <v>#VALUE!</v>
      </c>
    </row>
    <row r="690" spans="1:24" x14ac:dyDescent="0.25">
      <c r="A690" s="1" t="s">
        <v>224</v>
      </c>
      <c r="B690" s="15">
        <v>42686</v>
      </c>
      <c r="C690" s="13">
        <v>42686</v>
      </c>
      <c r="D690" s="1" t="s">
        <v>181</v>
      </c>
      <c r="E690" s="1" t="s">
        <v>79</v>
      </c>
      <c r="F690" s="1" t="s">
        <v>80</v>
      </c>
      <c r="G690" s="1" t="s">
        <v>225</v>
      </c>
      <c r="H690" s="1" t="s">
        <v>26</v>
      </c>
      <c r="I690" s="1">
        <v>92804</v>
      </c>
      <c r="J690" s="1" t="s">
        <v>112</v>
      </c>
      <c r="K690" s="1" t="s">
        <v>1799</v>
      </c>
      <c r="L690" s="1" t="s">
        <v>19</v>
      </c>
      <c r="M690" s="1" t="s">
        <v>50</v>
      </c>
      <c r="N690" s="1" t="s">
        <v>1800</v>
      </c>
      <c r="O690" s="3">
        <v>363.92</v>
      </c>
      <c r="P690" s="1">
        <v>5</v>
      </c>
      <c r="Q690" s="1">
        <v>0.2</v>
      </c>
      <c r="R690" s="2">
        <v>-31.84</v>
      </c>
      <c r="S690" s="1" t="s">
        <v>115</v>
      </c>
      <c r="T690" s="1" t="s">
        <v>87</v>
      </c>
      <c r="U690" s="2">
        <v>395.76</v>
      </c>
      <c r="V690" s="2">
        <v>90.980003695860503</v>
      </c>
      <c r="W690" s="11">
        <f>(sales[[#This Row],[Profit]]/sales[[#This Row],[Sales]])*100</f>
        <v>-8.7491756429984608</v>
      </c>
      <c r="X690" s="1">
        <f>YEAR(sales[[#This Row],[order_date]])</f>
        <v>2016</v>
      </c>
    </row>
    <row r="691" spans="1:24" hidden="1" x14ac:dyDescent="0.25">
      <c r="A691" s="1" t="s">
        <v>305</v>
      </c>
      <c r="B691" s="15" t="s">
        <v>306</v>
      </c>
      <c r="C691" s="13" t="s">
        <v>307</v>
      </c>
      <c r="D691" s="1" t="s">
        <v>90</v>
      </c>
      <c r="E691" s="1" t="s">
        <v>158</v>
      </c>
      <c r="F691" s="1" t="s">
        <v>80</v>
      </c>
      <c r="G691" s="1" t="s">
        <v>308</v>
      </c>
      <c r="H691" s="1" t="s">
        <v>26</v>
      </c>
      <c r="I691" s="1">
        <v>94513</v>
      </c>
      <c r="J691" s="1" t="s">
        <v>112</v>
      </c>
      <c r="K691" s="1" t="s">
        <v>1824</v>
      </c>
      <c r="L691" s="1" t="s">
        <v>20</v>
      </c>
      <c r="M691" s="1" t="s">
        <v>47</v>
      </c>
      <c r="N691" s="1" t="s">
        <v>1825</v>
      </c>
      <c r="O691" s="3">
        <v>540.57000000000005</v>
      </c>
      <c r="P691" s="1">
        <v>3</v>
      </c>
      <c r="Q691" s="1">
        <v>0</v>
      </c>
      <c r="R691" s="2">
        <v>140.55000000000001</v>
      </c>
      <c r="S691" s="1" t="s">
        <v>115</v>
      </c>
      <c r="T691" s="1" t="s">
        <v>87</v>
      </c>
      <c r="U691" s="2">
        <v>400.02001999999999</v>
      </c>
      <c r="V691" s="2">
        <v>180.19000244140599</v>
      </c>
      <c r="W691" s="11">
        <f>(sales[[#This Row],[Profit]]/sales[[#This Row],[Sales]])*100</f>
        <v>26.000332981852488</v>
      </c>
      <c r="X691" s="1" t="e">
        <f>YEAR(sales[[#This Row],[order_date]])</f>
        <v>#VALUE!</v>
      </c>
    </row>
    <row r="692" spans="1:24" x14ac:dyDescent="0.25">
      <c r="A692" s="1" t="s">
        <v>1901</v>
      </c>
      <c r="B692" s="15">
        <v>41704</v>
      </c>
      <c r="C692" s="13">
        <v>41826</v>
      </c>
      <c r="D692" s="1" t="s">
        <v>100</v>
      </c>
      <c r="E692" s="1" t="s">
        <v>79</v>
      </c>
      <c r="F692" s="1" t="s">
        <v>80</v>
      </c>
      <c r="G692" s="1" t="s">
        <v>176</v>
      </c>
      <c r="H692" s="1" t="s">
        <v>45</v>
      </c>
      <c r="I692" s="1">
        <v>98115</v>
      </c>
      <c r="J692" s="1" t="s">
        <v>112</v>
      </c>
      <c r="K692" s="1" t="s">
        <v>1735</v>
      </c>
      <c r="L692" s="1" t="s">
        <v>19</v>
      </c>
      <c r="M692" s="1" t="s">
        <v>48</v>
      </c>
      <c r="N692" s="1" t="s">
        <v>1736</v>
      </c>
      <c r="O692" s="3">
        <v>515.88</v>
      </c>
      <c r="P692" s="1">
        <v>6</v>
      </c>
      <c r="Q692" s="1">
        <v>0</v>
      </c>
      <c r="R692" s="2">
        <v>113.49</v>
      </c>
      <c r="S692" s="1" t="s">
        <v>115</v>
      </c>
      <c r="T692" s="1" t="s">
        <v>87</v>
      </c>
      <c r="U692" s="2">
        <v>402.39</v>
      </c>
      <c r="V692" s="2">
        <v>85.980000813801993</v>
      </c>
      <c r="W692" s="11">
        <f>(sales[[#This Row],[Profit]]/sales[[#This Row],[Sales]])*100</f>
        <v>21.999302163293788</v>
      </c>
      <c r="X692" s="1">
        <f>YEAR(sales[[#This Row],[order_date]])</f>
        <v>2014</v>
      </c>
    </row>
    <row r="693" spans="1:24" hidden="1" x14ac:dyDescent="0.25">
      <c r="A693" s="1" t="s">
        <v>725</v>
      </c>
      <c r="B693" s="15" t="s">
        <v>726</v>
      </c>
      <c r="C693" s="13" t="s">
        <v>726</v>
      </c>
      <c r="D693" s="1" t="s">
        <v>181</v>
      </c>
      <c r="E693" s="1" t="s">
        <v>79</v>
      </c>
      <c r="F693" s="1" t="s">
        <v>80</v>
      </c>
      <c r="G693" s="1" t="s">
        <v>152</v>
      </c>
      <c r="H693" s="1" t="s">
        <v>36</v>
      </c>
      <c r="I693" s="1">
        <v>10009</v>
      </c>
      <c r="J693" s="1" t="s">
        <v>82</v>
      </c>
      <c r="K693" s="1" t="s">
        <v>1902</v>
      </c>
      <c r="L693" s="1" t="s">
        <v>20</v>
      </c>
      <c r="M693" s="1" t="s">
        <v>132</v>
      </c>
      <c r="N693" s="1" t="s">
        <v>1903</v>
      </c>
      <c r="O693" s="3">
        <v>601.29999999999995</v>
      </c>
      <c r="P693" s="1">
        <v>2</v>
      </c>
      <c r="Q693" s="1">
        <v>0</v>
      </c>
      <c r="R693" s="2">
        <v>198.43</v>
      </c>
      <c r="S693" s="1" t="s">
        <v>86</v>
      </c>
      <c r="T693" s="1" t="s">
        <v>87</v>
      </c>
      <c r="U693" s="2">
        <v>402.87</v>
      </c>
      <c r="V693" s="2">
        <v>300.64999389648398</v>
      </c>
      <c r="W693" s="11">
        <f>(sales[[#This Row],[Profit]]/sales[[#This Row],[Sales]])*100</f>
        <v>33.000166306336276</v>
      </c>
      <c r="X693" s="1" t="e">
        <f>YEAR(sales[[#This Row],[order_date]])</f>
        <v>#VALUE!</v>
      </c>
    </row>
    <row r="694" spans="1:24" hidden="1" x14ac:dyDescent="0.25">
      <c r="A694" s="1" t="s">
        <v>234</v>
      </c>
      <c r="B694" s="15" t="s">
        <v>235</v>
      </c>
      <c r="C694" s="13" t="s">
        <v>235</v>
      </c>
      <c r="D694" s="1" t="s">
        <v>181</v>
      </c>
      <c r="E694" s="1" t="s">
        <v>79</v>
      </c>
      <c r="F694" s="1" t="s">
        <v>80</v>
      </c>
      <c r="G694" s="1" t="s">
        <v>236</v>
      </c>
      <c r="H694" s="1" t="s">
        <v>26</v>
      </c>
      <c r="I694" s="1">
        <v>92374</v>
      </c>
      <c r="J694" s="1" t="s">
        <v>112</v>
      </c>
      <c r="K694" s="1" t="s">
        <v>1904</v>
      </c>
      <c r="L694" s="1" t="s">
        <v>19</v>
      </c>
      <c r="M694" s="1" t="s">
        <v>1535</v>
      </c>
      <c r="N694" s="1" t="s">
        <v>1905</v>
      </c>
      <c r="O694" s="3">
        <v>425.83</v>
      </c>
      <c r="P694" s="1">
        <v>1</v>
      </c>
      <c r="Q694" s="1">
        <v>0.15</v>
      </c>
      <c r="R694" s="2">
        <v>20.04</v>
      </c>
      <c r="S694" s="1" t="s">
        <v>115</v>
      </c>
      <c r="T694" s="1" t="s">
        <v>87</v>
      </c>
      <c r="U694" s="2">
        <v>405.78998000000001</v>
      </c>
      <c r="V694" s="2">
        <v>500.97645830390297</v>
      </c>
      <c r="W694" s="11">
        <f>(sales[[#This Row],[Profit]]/sales[[#This Row],[Sales]])*100</f>
        <v>4.7061033745861023</v>
      </c>
      <c r="X694" s="1" t="e">
        <f>YEAR(sales[[#This Row],[order_date]])</f>
        <v>#VALUE!</v>
      </c>
    </row>
    <row r="695" spans="1:24" hidden="1" x14ac:dyDescent="0.25">
      <c r="A695" s="1" t="s">
        <v>878</v>
      </c>
      <c r="B695" s="15" t="s">
        <v>367</v>
      </c>
      <c r="C695" s="13" t="s">
        <v>451</v>
      </c>
      <c r="D695" s="1" t="s">
        <v>78</v>
      </c>
      <c r="E695" s="1" t="s">
        <v>158</v>
      </c>
      <c r="F695" s="1" t="s">
        <v>80</v>
      </c>
      <c r="G695" s="1" t="s">
        <v>389</v>
      </c>
      <c r="H695" s="1" t="s">
        <v>44</v>
      </c>
      <c r="I695" s="1">
        <v>22153</v>
      </c>
      <c r="J695" s="1" t="s">
        <v>92</v>
      </c>
      <c r="K695" s="1" t="s">
        <v>1906</v>
      </c>
      <c r="L695" s="1" t="s">
        <v>21</v>
      </c>
      <c r="M695" s="1" t="s">
        <v>51</v>
      </c>
      <c r="N695" s="1" t="s">
        <v>1907</v>
      </c>
      <c r="O695" s="3">
        <v>579.95000000000005</v>
      </c>
      <c r="P695" s="1">
        <v>5</v>
      </c>
      <c r="Q695" s="1">
        <v>0</v>
      </c>
      <c r="R695" s="2">
        <v>168.19</v>
      </c>
      <c r="S695" s="1" t="s">
        <v>96</v>
      </c>
      <c r="T695" s="1" t="s">
        <v>87</v>
      </c>
      <c r="U695" s="2">
        <v>411.76</v>
      </c>
      <c r="V695" s="2">
        <v>115.99000244140601</v>
      </c>
      <c r="W695" s="11">
        <f>(sales[[#This Row],[Profit]]/sales[[#This Row],[Sales]])*100</f>
        <v>29.000775928959388</v>
      </c>
      <c r="X695" s="1" t="e">
        <f>YEAR(sales[[#This Row],[order_date]])</f>
        <v>#VALUE!</v>
      </c>
    </row>
    <row r="696" spans="1:24" x14ac:dyDescent="0.25">
      <c r="A696" s="1" t="s">
        <v>1908</v>
      </c>
      <c r="B696" s="15">
        <v>42797</v>
      </c>
      <c r="C696" s="13">
        <v>42950</v>
      </c>
      <c r="D696" s="1" t="s">
        <v>90</v>
      </c>
      <c r="E696" s="1" t="s">
        <v>158</v>
      </c>
      <c r="F696" s="1" t="s">
        <v>80</v>
      </c>
      <c r="G696" s="1" t="s">
        <v>159</v>
      </c>
      <c r="H696" s="1" t="s">
        <v>26</v>
      </c>
      <c r="I696" s="1">
        <v>90004</v>
      </c>
      <c r="J696" s="1" t="s">
        <v>112</v>
      </c>
      <c r="K696" s="1" t="s">
        <v>1705</v>
      </c>
      <c r="L696" s="1" t="s">
        <v>19</v>
      </c>
      <c r="M696" s="1" t="s">
        <v>48</v>
      </c>
      <c r="N696" s="1" t="s">
        <v>1706</v>
      </c>
      <c r="O696" s="3">
        <v>399.67</v>
      </c>
      <c r="P696" s="1">
        <v>7</v>
      </c>
      <c r="Q696" s="1">
        <v>0.2</v>
      </c>
      <c r="R696" s="2">
        <v>-14.99</v>
      </c>
      <c r="S696" s="1" t="s">
        <v>115</v>
      </c>
      <c r="T696" s="1" t="s">
        <v>87</v>
      </c>
      <c r="U696" s="2">
        <v>414.66</v>
      </c>
      <c r="V696" s="2">
        <v>71.369645520825202</v>
      </c>
      <c r="W696" s="11">
        <f>(sales[[#This Row],[Profit]]/sales[[#This Row],[Sales]])*100</f>
        <v>-3.7505942402482049</v>
      </c>
      <c r="X696" s="1">
        <f>YEAR(sales[[#This Row],[order_date]])</f>
        <v>2017</v>
      </c>
    </row>
    <row r="697" spans="1:24" x14ac:dyDescent="0.25">
      <c r="A697" s="1" t="s">
        <v>939</v>
      </c>
      <c r="B697" s="15">
        <v>42133</v>
      </c>
      <c r="C697" s="13">
        <v>42256</v>
      </c>
      <c r="D697" s="1" t="s">
        <v>90</v>
      </c>
      <c r="E697" s="1" t="s">
        <v>79</v>
      </c>
      <c r="F697" s="1" t="s">
        <v>80</v>
      </c>
      <c r="G697" s="1" t="s">
        <v>346</v>
      </c>
      <c r="H697" s="1" t="s">
        <v>26</v>
      </c>
      <c r="I697" s="1">
        <v>92105</v>
      </c>
      <c r="J697" s="1" t="s">
        <v>112</v>
      </c>
      <c r="K697" s="1" t="s">
        <v>1909</v>
      </c>
      <c r="L697" s="1" t="s">
        <v>19</v>
      </c>
      <c r="M697" s="1" t="s">
        <v>1535</v>
      </c>
      <c r="N697" s="1" t="s">
        <v>1910</v>
      </c>
      <c r="O697" s="3">
        <v>411.33</v>
      </c>
      <c r="P697" s="1">
        <v>4</v>
      </c>
      <c r="Q697" s="1">
        <v>0.15</v>
      </c>
      <c r="R697" s="2">
        <v>-4.84</v>
      </c>
      <c r="S697" s="1" t="s">
        <v>115</v>
      </c>
      <c r="T697" s="1" t="s">
        <v>87</v>
      </c>
      <c r="U697" s="2">
        <v>416.16998000000001</v>
      </c>
      <c r="V697" s="2">
        <v>120.979408663717</v>
      </c>
      <c r="W697" s="11">
        <f>(sales[[#This Row],[Profit]]/sales[[#This Row],[Sales]])*100</f>
        <v>-1.1766707996012933</v>
      </c>
      <c r="X697" s="1">
        <f>YEAR(sales[[#This Row],[order_date]])</f>
        <v>2015</v>
      </c>
    </row>
    <row r="698" spans="1:24" x14ac:dyDescent="0.25">
      <c r="A698" s="1" t="s">
        <v>839</v>
      </c>
      <c r="B698" s="15">
        <v>42188</v>
      </c>
      <c r="C698" s="13">
        <v>42280</v>
      </c>
      <c r="D698" s="1" t="s">
        <v>78</v>
      </c>
      <c r="E698" s="1" t="s">
        <v>110</v>
      </c>
      <c r="F698" s="1" t="s">
        <v>80</v>
      </c>
      <c r="G698" s="1" t="s">
        <v>840</v>
      </c>
      <c r="H698" s="1" t="s">
        <v>28</v>
      </c>
      <c r="I698" s="1">
        <v>19711</v>
      </c>
      <c r="J698" s="1" t="s">
        <v>82</v>
      </c>
      <c r="K698" s="1" t="s">
        <v>1911</v>
      </c>
      <c r="L698" s="1" t="s">
        <v>21</v>
      </c>
      <c r="M698" s="1" t="s">
        <v>51</v>
      </c>
      <c r="N698" s="1" t="s">
        <v>1912</v>
      </c>
      <c r="O698" s="3">
        <v>587.97</v>
      </c>
      <c r="P698" s="1">
        <v>3</v>
      </c>
      <c r="Q698" s="1">
        <v>0</v>
      </c>
      <c r="R698" s="2">
        <v>170.51</v>
      </c>
      <c r="S698" s="1" t="s">
        <v>86</v>
      </c>
      <c r="T698" s="1" t="s">
        <v>87</v>
      </c>
      <c r="U698" s="2">
        <v>417.45996000000002</v>
      </c>
      <c r="V698" s="2">
        <v>195.989990234375</v>
      </c>
      <c r="W698" s="11">
        <f>(sales[[#This Row],[Profit]]/sales[[#This Row],[Sales]])*100</f>
        <v>28.999778900284024</v>
      </c>
      <c r="X698" s="1">
        <f>YEAR(sales[[#This Row],[order_date]])</f>
        <v>2015</v>
      </c>
    </row>
    <row r="699" spans="1:24" hidden="1" x14ac:dyDescent="0.25">
      <c r="A699" s="1" t="s">
        <v>1126</v>
      </c>
      <c r="B699" s="15">
        <v>42312</v>
      </c>
      <c r="C699" s="13" t="s">
        <v>1127</v>
      </c>
      <c r="D699" s="1" t="s">
        <v>100</v>
      </c>
      <c r="E699" s="1" t="s">
        <v>79</v>
      </c>
      <c r="F699" s="1" t="s">
        <v>80</v>
      </c>
      <c r="G699" s="1" t="s">
        <v>159</v>
      </c>
      <c r="H699" s="1" t="s">
        <v>26</v>
      </c>
      <c r="I699" s="1">
        <v>90004</v>
      </c>
      <c r="J699" s="1" t="s">
        <v>112</v>
      </c>
      <c r="K699" s="1" t="s">
        <v>1913</v>
      </c>
      <c r="L699" s="1" t="s">
        <v>21</v>
      </c>
      <c r="M699" s="1" t="s">
        <v>49</v>
      </c>
      <c r="N699" s="1" t="s">
        <v>1914</v>
      </c>
      <c r="O699" s="3">
        <v>639.97</v>
      </c>
      <c r="P699" s="1">
        <v>4</v>
      </c>
      <c r="Q699" s="1">
        <v>0.2</v>
      </c>
      <c r="R699" s="2">
        <v>215.99</v>
      </c>
      <c r="S699" s="1" t="s">
        <v>115</v>
      </c>
      <c r="T699" s="1" t="s">
        <v>87</v>
      </c>
      <c r="U699" s="2">
        <v>423.97998000000001</v>
      </c>
      <c r="V699" s="2">
        <v>199.99061658974901</v>
      </c>
      <c r="W699" s="11">
        <f>(sales[[#This Row],[Profit]]/sales[[#This Row],[Sales]])*100</f>
        <v>33.750019532165574</v>
      </c>
      <c r="X699" s="1">
        <f>YEAR(sales[[#This Row],[order_date]])</f>
        <v>2015</v>
      </c>
    </row>
    <row r="700" spans="1:24" x14ac:dyDescent="0.25">
      <c r="A700" s="1" t="s">
        <v>1915</v>
      </c>
      <c r="B700" s="15">
        <v>42801</v>
      </c>
      <c r="C700" s="13">
        <v>43015</v>
      </c>
      <c r="D700" s="1" t="s">
        <v>90</v>
      </c>
      <c r="E700" s="1" t="s">
        <v>79</v>
      </c>
      <c r="F700" s="1" t="s">
        <v>80</v>
      </c>
      <c r="G700" s="1" t="s">
        <v>1916</v>
      </c>
      <c r="H700" s="1" t="s">
        <v>1078</v>
      </c>
      <c r="I700" s="1">
        <v>87401</v>
      </c>
      <c r="J700" s="1" t="s">
        <v>112</v>
      </c>
      <c r="K700" s="1" t="s">
        <v>1917</v>
      </c>
      <c r="L700" s="1" t="s">
        <v>19</v>
      </c>
      <c r="M700" s="1" t="s">
        <v>104</v>
      </c>
      <c r="N700" s="1" t="s">
        <v>1918</v>
      </c>
      <c r="O700" s="3">
        <v>545.85</v>
      </c>
      <c r="P700" s="1">
        <v>9</v>
      </c>
      <c r="Q700" s="1">
        <v>0</v>
      </c>
      <c r="R700" s="2">
        <v>114.63</v>
      </c>
      <c r="S700" s="1" t="s">
        <v>115</v>
      </c>
      <c r="T700" s="1" t="s">
        <v>87</v>
      </c>
      <c r="U700" s="2">
        <v>431.21996999999999</v>
      </c>
      <c r="V700" s="2">
        <v>60.6499972873263</v>
      </c>
      <c r="W700" s="11">
        <f>(sales[[#This Row],[Profit]]/sales[[#This Row],[Sales]])*100</f>
        <v>21.000274800769443</v>
      </c>
      <c r="X700" s="1">
        <f>YEAR(sales[[#This Row],[order_date]])</f>
        <v>2017</v>
      </c>
    </row>
    <row r="701" spans="1:24" x14ac:dyDescent="0.25">
      <c r="A701" s="1" t="s">
        <v>479</v>
      </c>
      <c r="B701" s="15">
        <v>42440</v>
      </c>
      <c r="C701" s="13">
        <v>42501</v>
      </c>
      <c r="D701" s="1" t="s">
        <v>78</v>
      </c>
      <c r="E701" s="1" t="s">
        <v>79</v>
      </c>
      <c r="F701" s="1" t="s">
        <v>80</v>
      </c>
      <c r="G701" s="1" t="s">
        <v>480</v>
      </c>
      <c r="H701" s="1" t="s">
        <v>40</v>
      </c>
      <c r="I701" s="1">
        <v>97206</v>
      </c>
      <c r="J701" s="1" t="s">
        <v>112</v>
      </c>
      <c r="K701" s="1" t="s">
        <v>1919</v>
      </c>
      <c r="L701" s="1" t="s">
        <v>21</v>
      </c>
      <c r="M701" s="1" t="s">
        <v>1695</v>
      </c>
      <c r="N701" s="1" t="s">
        <v>1920</v>
      </c>
      <c r="O701" s="3">
        <v>179.99</v>
      </c>
      <c r="P701" s="1">
        <v>3</v>
      </c>
      <c r="Q701" s="1">
        <v>0.7</v>
      </c>
      <c r="R701" s="2">
        <v>-251.99</v>
      </c>
      <c r="S701" s="1" t="s">
        <v>115</v>
      </c>
      <c r="T701" s="1" t="s">
        <v>87</v>
      </c>
      <c r="U701" s="2">
        <v>431.98</v>
      </c>
      <c r="V701" s="2">
        <v>199.98888704556001</v>
      </c>
      <c r="W701" s="11">
        <f>(sales[[#This Row],[Profit]]/sales[[#This Row],[Sales]])*100</f>
        <v>-140.00222234568588</v>
      </c>
      <c r="X701" s="1">
        <f>YEAR(sales[[#This Row],[order_date]])</f>
        <v>2016</v>
      </c>
    </row>
    <row r="702" spans="1:24" hidden="1" x14ac:dyDescent="0.25">
      <c r="A702" s="1" t="s">
        <v>1921</v>
      </c>
      <c r="B702" s="15" t="s">
        <v>1922</v>
      </c>
      <c r="C702" s="13" t="s">
        <v>1923</v>
      </c>
      <c r="D702" s="1" t="s">
        <v>78</v>
      </c>
      <c r="E702" s="1" t="s">
        <v>158</v>
      </c>
      <c r="F702" s="1" t="s">
        <v>80</v>
      </c>
      <c r="G702" s="1" t="s">
        <v>159</v>
      </c>
      <c r="H702" s="1" t="s">
        <v>26</v>
      </c>
      <c r="I702" s="1">
        <v>90049</v>
      </c>
      <c r="J702" s="1" t="s">
        <v>112</v>
      </c>
      <c r="K702" s="1" t="s">
        <v>1924</v>
      </c>
      <c r="L702" s="1" t="s">
        <v>19</v>
      </c>
      <c r="M702" s="1" t="s">
        <v>48</v>
      </c>
      <c r="N702" s="1" t="s">
        <v>1925</v>
      </c>
      <c r="O702" s="3">
        <v>447.84</v>
      </c>
      <c r="P702" s="1">
        <v>5</v>
      </c>
      <c r="Q702" s="1">
        <v>0.2</v>
      </c>
      <c r="R702" s="2">
        <v>11.2</v>
      </c>
      <c r="S702" s="1" t="s">
        <v>115</v>
      </c>
      <c r="T702" s="1" t="s">
        <v>87</v>
      </c>
      <c r="U702" s="2">
        <v>436.63997999999998</v>
      </c>
      <c r="V702" s="2">
        <v>111.959999501556</v>
      </c>
      <c r="W702" s="11">
        <f>(sales[[#This Row],[Profit]]/sales[[#This Row],[Sales]])*100</f>
        <v>2.5008931761343338</v>
      </c>
      <c r="X702" s="1" t="e">
        <f>YEAR(sales[[#This Row],[order_date]])</f>
        <v>#VALUE!</v>
      </c>
    </row>
    <row r="703" spans="1:24" hidden="1" x14ac:dyDescent="0.25">
      <c r="A703" s="1" t="s">
        <v>1432</v>
      </c>
      <c r="B703" s="15" t="s">
        <v>1433</v>
      </c>
      <c r="C703" s="13" t="s">
        <v>1307</v>
      </c>
      <c r="D703" s="1" t="s">
        <v>90</v>
      </c>
      <c r="E703" s="1" t="s">
        <v>158</v>
      </c>
      <c r="F703" s="1" t="s">
        <v>80</v>
      </c>
      <c r="G703" s="1" t="s">
        <v>1434</v>
      </c>
      <c r="H703" s="1" t="s">
        <v>41</v>
      </c>
      <c r="I703" s="1">
        <v>17403</v>
      </c>
      <c r="J703" s="1" t="s">
        <v>82</v>
      </c>
      <c r="K703" s="1" t="s">
        <v>1926</v>
      </c>
      <c r="L703" s="1" t="s">
        <v>19</v>
      </c>
      <c r="M703" s="1" t="s">
        <v>50</v>
      </c>
      <c r="N703" s="1" t="s">
        <v>1927</v>
      </c>
      <c r="O703" s="3">
        <v>422.06</v>
      </c>
      <c r="P703" s="1">
        <v>3</v>
      </c>
      <c r="Q703" s="1">
        <v>0.3</v>
      </c>
      <c r="R703" s="2">
        <v>-18.09</v>
      </c>
      <c r="S703" s="1" t="s">
        <v>86</v>
      </c>
      <c r="T703" s="1" t="s">
        <v>87</v>
      </c>
      <c r="U703" s="2">
        <v>440.15</v>
      </c>
      <c r="V703" s="2">
        <v>200.98095464106299</v>
      </c>
      <c r="W703" s="11">
        <f>(sales[[#This Row],[Profit]]/sales[[#This Row],[Sales]])*100</f>
        <v>-4.2861204568070885</v>
      </c>
      <c r="X703" s="1" t="e">
        <f>YEAR(sales[[#This Row],[order_date]])</f>
        <v>#VALUE!</v>
      </c>
    </row>
    <row r="704" spans="1:24" hidden="1" x14ac:dyDescent="0.25">
      <c r="A704" s="1" t="s">
        <v>822</v>
      </c>
      <c r="B704" s="15" t="s">
        <v>302</v>
      </c>
      <c r="C704" s="13" t="s">
        <v>823</v>
      </c>
      <c r="D704" s="1" t="s">
        <v>90</v>
      </c>
      <c r="E704" s="1" t="s">
        <v>79</v>
      </c>
      <c r="F704" s="1" t="s">
        <v>80</v>
      </c>
      <c r="G704" s="1" t="s">
        <v>119</v>
      </c>
      <c r="H704" s="1" t="s">
        <v>25</v>
      </c>
      <c r="I704" s="1">
        <v>85023</v>
      </c>
      <c r="J704" s="1" t="s">
        <v>112</v>
      </c>
      <c r="K704" s="1" t="s">
        <v>1928</v>
      </c>
      <c r="L704" s="1" t="s">
        <v>21</v>
      </c>
      <c r="M704" s="1" t="s">
        <v>51</v>
      </c>
      <c r="N704" s="1" t="s">
        <v>1929</v>
      </c>
      <c r="O704" s="3">
        <v>471.92</v>
      </c>
      <c r="P704" s="1">
        <v>2</v>
      </c>
      <c r="Q704" s="1">
        <v>0.2</v>
      </c>
      <c r="R704" s="2">
        <v>29.5</v>
      </c>
      <c r="S704" s="1" t="s">
        <v>115</v>
      </c>
      <c r="T704" s="1" t="s">
        <v>87</v>
      </c>
      <c r="U704" s="2">
        <v>442.42</v>
      </c>
      <c r="V704" s="2">
        <v>294.95000949110801</v>
      </c>
      <c r="W704" s="11">
        <f>(sales[[#This Row],[Profit]]/sales[[#This Row],[Sales]])*100</f>
        <v>6.2510595016104427</v>
      </c>
      <c r="X704" s="1" t="e">
        <f>YEAR(sales[[#This Row],[order_date]])</f>
        <v>#VALUE!</v>
      </c>
    </row>
    <row r="705" spans="1:24" hidden="1" x14ac:dyDescent="0.25">
      <c r="A705" s="1" t="s">
        <v>942</v>
      </c>
      <c r="B705" s="15" t="s">
        <v>943</v>
      </c>
      <c r="C705" s="13" t="s">
        <v>944</v>
      </c>
      <c r="D705" s="1" t="s">
        <v>78</v>
      </c>
      <c r="E705" s="1" t="s">
        <v>79</v>
      </c>
      <c r="F705" s="1" t="s">
        <v>80</v>
      </c>
      <c r="G705" s="1" t="s">
        <v>945</v>
      </c>
      <c r="H705" s="1" t="s">
        <v>26</v>
      </c>
      <c r="I705" s="1">
        <v>92592</v>
      </c>
      <c r="J705" s="1" t="s">
        <v>112</v>
      </c>
      <c r="K705" s="1" t="s">
        <v>1930</v>
      </c>
      <c r="L705" s="1" t="s">
        <v>21</v>
      </c>
      <c r="M705" s="1" t="s">
        <v>51</v>
      </c>
      <c r="N705" s="1" t="s">
        <v>1931</v>
      </c>
      <c r="O705" s="3">
        <v>494.38</v>
      </c>
      <c r="P705" s="1">
        <v>3</v>
      </c>
      <c r="Q705" s="1">
        <v>0.2</v>
      </c>
      <c r="R705" s="2">
        <v>49.44</v>
      </c>
      <c r="S705" s="1" t="s">
        <v>115</v>
      </c>
      <c r="T705" s="1" t="s">
        <v>87</v>
      </c>
      <c r="U705" s="2">
        <v>444.94</v>
      </c>
      <c r="V705" s="2">
        <v>205.99166946854999</v>
      </c>
      <c r="W705" s="11">
        <f>(sales[[#This Row],[Profit]]/sales[[#This Row],[Sales]])*100</f>
        <v>10.000404547109511</v>
      </c>
      <c r="X705" s="1" t="e">
        <f>YEAR(sales[[#This Row],[order_date]])</f>
        <v>#VALUE!</v>
      </c>
    </row>
    <row r="706" spans="1:24" hidden="1" x14ac:dyDescent="0.25">
      <c r="A706" s="1" t="s">
        <v>1219</v>
      </c>
      <c r="B706" s="15" t="s">
        <v>587</v>
      </c>
      <c r="C706" s="13" t="s">
        <v>930</v>
      </c>
      <c r="D706" s="1" t="s">
        <v>100</v>
      </c>
      <c r="E706" s="1" t="s">
        <v>79</v>
      </c>
      <c r="F706" s="1" t="s">
        <v>80</v>
      </c>
      <c r="G706" s="1" t="s">
        <v>1220</v>
      </c>
      <c r="H706" s="1" t="s">
        <v>25</v>
      </c>
      <c r="I706" s="1">
        <v>85204</v>
      </c>
      <c r="J706" s="1" t="s">
        <v>112</v>
      </c>
      <c r="K706" s="1" t="s">
        <v>1932</v>
      </c>
      <c r="L706" s="1" t="s">
        <v>20</v>
      </c>
      <c r="M706" s="1" t="s">
        <v>47</v>
      </c>
      <c r="N706" s="1" t="s">
        <v>1933</v>
      </c>
      <c r="O706" s="3">
        <v>415.87</v>
      </c>
      <c r="P706" s="1">
        <v>8</v>
      </c>
      <c r="Q706" s="1">
        <v>0.2</v>
      </c>
      <c r="R706" s="2">
        <v>-41.59</v>
      </c>
      <c r="S706" s="1" t="s">
        <v>115</v>
      </c>
      <c r="T706" s="1" t="s">
        <v>87</v>
      </c>
      <c r="U706" s="2">
        <v>457.46</v>
      </c>
      <c r="V706" s="2">
        <v>64.979686979128701</v>
      </c>
      <c r="W706" s="11">
        <f>(sales[[#This Row],[Profit]]/sales[[#This Row],[Sales]])*100</f>
        <v>-10.000721379277179</v>
      </c>
      <c r="X706" s="1" t="e">
        <f>YEAR(sales[[#This Row],[order_date]])</f>
        <v>#VALUE!</v>
      </c>
    </row>
    <row r="707" spans="1:24" hidden="1" x14ac:dyDescent="0.25">
      <c r="A707" s="1" t="s">
        <v>897</v>
      </c>
      <c r="B707" s="15" t="s">
        <v>898</v>
      </c>
      <c r="C707" s="13" t="s">
        <v>899</v>
      </c>
      <c r="D707" s="1" t="s">
        <v>90</v>
      </c>
      <c r="E707" s="1" t="s">
        <v>79</v>
      </c>
      <c r="F707" s="1" t="s">
        <v>80</v>
      </c>
      <c r="G707" s="1" t="s">
        <v>900</v>
      </c>
      <c r="H707" s="1" t="s">
        <v>43</v>
      </c>
      <c r="I707" s="1">
        <v>78207</v>
      </c>
      <c r="J707" s="1" t="s">
        <v>102</v>
      </c>
      <c r="K707" s="1" t="s">
        <v>1934</v>
      </c>
      <c r="L707" s="1" t="s">
        <v>21</v>
      </c>
      <c r="M707" s="1" t="s">
        <v>507</v>
      </c>
      <c r="N707" s="1" t="s">
        <v>1935</v>
      </c>
      <c r="O707" s="3">
        <v>431.14</v>
      </c>
      <c r="P707" s="1">
        <v>9</v>
      </c>
      <c r="Q707" s="1">
        <v>0.2</v>
      </c>
      <c r="R707" s="2">
        <v>-26.95</v>
      </c>
      <c r="S707" s="1" t="s">
        <v>106</v>
      </c>
      <c r="T707" s="1" t="s">
        <v>87</v>
      </c>
      <c r="U707" s="2">
        <v>458.09003000000001</v>
      </c>
      <c r="V707" s="2">
        <v>59.880557813133201</v>
      </c>
      <c r="W707" s="11">
        <f>(sales[[#This Row],[Profit]]/sales[[#This Row],[Sales]])*100</f>
        <v>-6.2508697870761241</v>
      </c>
      <c r="X707" s="1" t="e">
        <f>YEAR(sales[[#This Row],[order_date]])</f>
        <v>#VALUE!</v>
      </c>
    </row>
    <row r="708" spans="1:24" hidden="1" x14ac:dyDescent="0.25">
      <c r="A708" s="1" t="s">
        <v>501</v>
      </c>
      <c r="B708" s="15" t="s">
        <v>502</v>
      </c>
      <c r="C708" s="13" t="s">
        <v>503</v>
      </c>
      <c r="D708" s="1" t="s">
        <v>90</v>
      </c>
      <c r="E708" s="1" t="s">
        <v>158</v>
      </c>
      <c r="F708" s="1" t="s">
        <v>80</v>
      </c>
      <c r="G708" s="1" t="s">
        <v>176</v>
      </c>
      <c r="H708" s="1" t="s">
        <v>45</v>
      </c>
      <c r="I708" s="1">
        <v>98103</v>
      </c>
      <c r="J708" s="1" t="s">
        <v>112</v>
      </c>
      <c r="K708" s="1" t="s">
        <v>1936</v>
      </c>
      <c r="L708" s="1" t="s">
        <v>20</v>
      </c>
      <c r="M708" s="1" t="s">
        <v>47</v>
      </c>
      <c r="N708" s="1" t="s">
        <v>1937</v>
      </c>
      <c r="O708" s="3">
        <v>485.88</v>
      </c>
      <c r="P708" s="1">
        <v>6</v>
      </c>
      <c r="Q708" s="1">
        <v>0</v>
      </c>
      <c r="R708" s="2">
        <v>9.7200000000000006</v>
      </c>
      <c r="S708" s="1" t="s">
        <v>115</v>
      </c>
      <c r="T708" s="1" t="s">
        <v>87</v>
      </c>
      <c r="U708" s="2">
        <v>476.16</v>
      </c>
      <c r="V708" s="2">
        <v>80.980000813801993</v>
      </c>
      <c r="W708" s="11">
        <f>(sales[[#This Row],[Profit]]/sales[[#This Row],[Sales]])*100</f>
        <v>2.0004939491232405</v>
      </c>
      <c r="X708" s="1" t="e">
        <f>YEAR(sales[[#This Row],[order_date]])</f>
        <v>#VALUE!</v>
      </c>
    </row>
    <row r="709" spans="1:24" hidden="1" x14ac:dyDescent="0.25">
      <c r="A709" s="1" t="s">
        <v>403</v>
      </c>
      <c r="B709" s="15" t="s">
        <v>404</v>
      </c>
      <c r="C709" s="13" t="s">
        <v>405</v>
      </c>
      <c r="D709" s="1" t="s">
        <v>78</v>
      </c>
      <c r="E709" s="1" t="s">
        <v>158</v>
      </c>
      <c r="F709" s="1" t="s">
        <v>80</v>
      </c>
      <c r="G709" s="1" t="s">
        <v>406</v>
      </c>
      <c r="H709" s="1" t="s">
        <v>26</v>
      </c>
      <c r="I709" s="1">
        <v>94533</v>
      </c>
      <c r="J709" s="1" t="s">
        <v>112</v>
      </c>
      <c r="K709" s="1" t="s">
        <v>1938</v>
      </c>
      <c r="L709" s="1" t="s">
        <v>21</v>
      </c>
      <c r="M709" s="1" t="s">
        <v>1695</v>
      </c>
      <c r="N709" s="1" t="s">
        <v>1939</v>
      </c>
      <c r="O709" s="3">
        <v>532.72</v>
      </c>
      <c r="P709" s="1">
        <v>2</v>
      </c>
      <c r="Q709" s="1">
        <v>0.2</v>
      </c>
      <c r="R709" s="2">
        <v>53.27</v>
      </c>
      <c r="S709" s="1" t="s">
        <v>115</v>
      </c>
      <c r="T709" s="1" t="s">
        <v>87</v>
      </c>
      <c r="U709" s="2">
        <v>479.44997999999998</v>
      </c>
      <c r="V709" s="2">
        <v>332.94998292978801</v>
      </c>
      <c r="W709" s="11">
        <f>(sales[[#This Row],[Profit]]/sales[[#This Row],[Sales]])*100</f>
        <v>9.9996245682534912</v>
      </c>
      <c r="X709" s="1" t="e">
        <f>YEAR(sales[[#This Row],[order_date]])</f>
        <v>#VALUE!</v>
      </c>
    </row>
    <row r="710" spans="1:24" hidden="1" x14ac:dyDescent="0.25">
      <c r="A710" s="1" t="s">
        <v>590</v>
      </c>
      <c r="B710" s="15" t="s">
        <v>591</v>
      </c>
      <c r="C710" s="13">
        <v>42036</v>
      </c>
      <c r="D710" s="1" t="s">
        <v>90</v>
      </c>
      <c r="E710" s="1" t="s">
        <v>158</v>
      </c>
      <c r="F710" s="1" t="s">
        <v>80</v>
      </c>
      <c r="G710" s="1" t="s">
        <v>137</v>
      </c>
      <c r="H710" s="1" t="s">
        <v>26</v>
      </c>
      <c r="I710" s="1">
        <v>94110</v>
      </c>
      <c r="J710" s="1" t="s">
        <v>112</v>
      </c>
      <c r="K710" s="1" t="s">
        <v>1940</v>
      </c>
      <c r="L710" s="1" t="s">
        <v>21</v>
      </c>
      <c r="M710" s="1" t="s">
        <v>1695</v>
      </c>
      <c r="N710" s="1" t="s">
        <v>1941</v>
      </c>
      <c r="O710" s="3">
        <v>767.95</v>
      </c>
      <c r="P710" s="1">
        <v>6</v>
      </c>
      <c r="Q710" s="1">
        <v>0.2</v>
      </c>
      <c r="R710" s="2">
        <v>287.98</v>
      </c>
      <c r="S710" s="1" t="s">
        <v>115</v>
      </c>
      <c r="T710" s="1" t="s">
        <v>87</v>
      </c>
      <c r="U710" s="2">
        <v>479.97</v>
      </c>
      <c r="V710" s="2">
        <v>159.98958647247201</v>
      </c>
      <c r="W710" s="11">
        <f>(sales[[#This Row],[Profit]]/sales[[#This Row],[Sales]])*100</f>
        <v>37.499837228986259</v>
      </c>
      <c r="X710" s="1" t="e">
        <f>YEAR(sales[[#This Row],[order_date]])</f>
        <v>#VALUE!</v>
      </c>
    </row>
    <row r="711" spans="1:24" hidden="1" x14ac:dyDescent="0.25">
      <c r="A711" s="1" t="s">
        <v>1942</v>
      </c>
      <c r="B711" s="15">
        <v>42985</v>
      </c>
      <c r="C711" s="13" t="s">
        <v>1943</v>
      </c>
      <c r="D711" s="1" t="s">
        <v>90</v>
      </c>
      <c r="E711" s="1" t="s">
        <v>110</v>
      </c>
      <c r="F711" s="1" t="s">
        <v>80</v>
      </c>
      <c r="G711" s="1" t="s">
        <v>1944</v>
      </c>
      <c r="H711" s="1" t="s">
        <v>31</v>
      </c>
      <c r="I711" s="1">
        <v>47905</v>
      </c>
      <c r="J711" s="1" t="s">
        <v>102</v>
      </c>
      <c r="K711" s="1" t="s">
        <v>1945</v>
      </c>
      <c r="L711" s="1" t="s">
        <v>19</v>
      </c>
      <c r="M711" s="1" t="s">
        <v>104</v>
      </c>
      <c r="N711" s="1" t="s">
        <v>1946</v>
      </c>
      <c r="O711" s="3">
        <v>526.45000000000005</v>
      </c>
      <c r="P711" s="1">
        <v>5</v>
      </c>
      <c r="Q711" s="1">
        <v>0</v>
      </c>
      <c r="R711" s="2">
        <v>31.59</v>
      </c>
      <c r="S711" s="1" t="s">
        <v>106</v>
      </c>
      <c r="T711" s="1" t="s">
        <v>87</v>
      </c>
      <c r="U711" s="2">
        <v>494.86002000000002</v>
      </c>
      <c r="V711" s="2">
        <v>105.290002441406</v>
      </c>
      <c r="W711" s="11">
        <f>(sales[[#This Row],[Profit]]/sales[[#This Row],[Sales]])*100</f>
        <v>6.0005698546870541</v>
      </c>
      <c r="X711" s="1">
        <f>YEAR(sales[[#This Row],[order_date]])</f>
        <v>2017</v>
      </c>
    </row>
    <row r="712" spans="1:24" x14ac:dyDescent="0.25">
      <c r="A712" s="1" t="s">
        <v>326</v>
      </c>
      <c r="B712" s="15">
        <v>42865</v>
      </c>
      <c r="C712" s="13">
        <v>43018</v>
      </c>
      <c r="D712" s="1" t="s">
        <v>90</v>
      </c>
      <c r="E712" s="1" t="s">
        <v>158</v>
      </c>
      <c r="F712" s="1" t="s">
        <v>80</v>
      </c>
      <c r="G712" s="1" t="s">
        <v>327</v>
      </c>
      <c r="H712" s="1" t="s">
        <v>26</v>
      </c>
      <c r="I712" s="1">
        <v>95928</v>
      </c>
      <c r="J712" s="1" t="s">
        <v>112</v>
      </c>
      <c r="K712" s="1" t="s">
        <v>1947</v>
      </c>
      <c r="L712" s="1" t="s">
        <v>19</v>
      </c>
      <c r="M712" s="1" t="s">
        <v>50</v>
      </c>
      <c r="N712" s="1" t="s">
        <v>1948</v>
      </c>
      <c r="O712" s="3">
        <v>435.17</v>
      </c>
      <c r="P712" s="1">
        <v>4</v>
      </c>
      <c r="Q712" s="1">
        <v>0.2</v>
      </c>
      <c r="R712" s="2">
        <v>-59.84</v>
      </c>
      <c r="S712" s="1" t="s">
        <v>115</v>
      </c>
      <c r="T712" s="1" t="s">
        <v>87</v>
      </c>
      <c r="U712" s="2">
        <v>495.01</v>
      </c>
      <c r="V712" s="2">
        <v>135.990629702771</v>
      </c>
      <c r="W712" s="11">
        <f>(sales[[#This Row],[Profit]]/sales[[#This Row],[Sales]])*100</f>
        <v>-13.750947905416275</v>
      </c>
      <c r="X712" s="1">
        <f>YEAR(sales[[#This Row],[order_date]])</f>
        <v>2017</v>
      </c>
    </row>
    <row r="713" spans="1:24" hidden="1" x14ac:dyDescent="0.25">
      <c r="A713" s="1" t="s">
        <v>1025</v>
      </c>
      <c r="B713" s="15">
        <v>41953</v>
      </c>
      <c r="C713" s="13" t="s">
        <v>1026</v>
      </c>
      <c r="D713" s="1" t="s">
        <v>78</v>
      </c>
      <c r="E713" s="1" t="s">
        <v>79</v>
      </c>
      <c r="F713" s="1" t="s">
        <v>80</v>
      </c>
      <c r="G713" s="1" t="s">
        <v>257</v>
      </c>
      <c r="H713" s="1" t="s">
        <v>26</v>
      </c>
      <c r="I713" s="1">
        <v>91104</v>
      </c>
      <c r="J713" s="1" t="s">
        <v>112</v>
      </c>
      <c r="K713" s="1" t="s">
        <v>1949</v>
      </c>
      <c r="L713" s="1" t="s">
        <v>19</v>
      </c>
      <c r="M713" s="1" t="s">
        <v>50</v>
      </c>
      <c r="N713" s="1" t="s">
        <v>1950</v>
      </c>
      <c r="O713" s="3">
        <v>433.57</v>
      </c>
      <c r="P713" s="1">
        <v>2</v>
      </c>
      <c r="Q713" s="1">
        <v>0.2</v>
      </c>
      <c r="R713" s="2">
        <v>-65.040000000000006</v>
      </c>
      <c r="S713" s="1" t="s">
        <v>115</v>
      </c>
      <c r="T713" s="1" t="s">
        <v>87</v>
      </c>
      <c r="U713" s="2">
        <v>498.61002000000002</v>
      </c>
      <c r="V713" s="2">
        <v>270.98125558712002</v>
      </c>
      <c r="W713" s="11">
        <f>(sales[[#This Row],[Profit]]/sales[[#This Row],[Sales]])*100</f>
        <v>-15.001037894688288</v>
      </c>
      <c r="X713" s="1">
        <f>YEAR(sales[[#This Row],[order_date]])</f>
        <v>2014</v>
      </c>
    </row>
    <row r="714" spans="1:24" hidden="1" x14ac:dyDescent="0.25">
      <c r="A714" s="1" t="s">
        <v>205</v>
      </c>
      <c r="B714" s="15" t="s">
        <v>206</v>
      </c>
      <c r="C714" s="13" t="s">
        <v>207</v>
      </c>
      <c r="D714" s="1" t="s">
        <v>90</v>
      </c>
      <c r="E714" s="1" t="s">
        <v>158</v>
      </c>
      <c r="F714" s="1" t="s">
        <v>80</v>
      </c>
      <c r="G714" s="1" t="s">
        <v>130</v>
      </c>
      <c r="H714" s="1" t="s">
        <v>27</v>
      </c>
      <c r="I714" s="1">
        <v>80219</v>
      </c>
      <c r="J714" s="1" t="s">
        <v>112</v>
      </c>
      <c r="K714" s="1" t="s">
        <v>1951</v>
      </c>
      <c r="L714" s="1" t="s">
        <v>19</v>
      </c>
      <c r="M714" s="1" t="s">
        <v>50</v>
      </c>
      <c r="N714" s="1" t="s">
        <v>1952</v>
      </c>
      <c r="O714" s="3">
        <v>544.01</v>
      </c>
      <c r="P714" s="1">
        <v>3</v>
      </c>
      <c r="Q714" s="1">
        <v>0.2</v>
      </c>
      <c r="R714" s="2">
        <v>40.799999999999997</v>
      </c>
      <c r="S714" s="1" t="s">
        <v>115</v>
      </c>
      <c r="T714" s="1" t="s">
        <v>87</v>
      </c>
      <c r="U714" s="2">
        <v>503.21001999999999</v>
      </c>
      <c r="V714" s="2">
        <v>226.670838246758</v>
      </c>
      <c r="W714" s="11">
        <f>(sales[[#This Row],[Profit]]/sales[[#This Row],[Sales]])*100</f>
        <v>7.499862134887227</v>
      </c>
      <c r="X714" s="1" t="e">
        <f>YEAR(sales[[#This Row],[order_date]])</f>
        <v>#VALUE!</v>
      </c>
    </row>
    <row r="715" spans="1:24" hidden="1" x14ac:dyDescent="0.25">
      <c r="A715" s="1" t="s">
        <v>134</v>
      </c>
      <c r="B715" s="15" t="s">
        <v>135</v>
      </c>
      <c r="C715" s="13" t="s">
        <v>136</v>
      </c>
      <c r="D715" s="1" t="s">
        <v>78</v>
      </c>
      <c r="E715" s="1" t="s">
        <v>110</v>
      </c>
      <c r="F715" s="1" t="s">
        <v>80</v>
      </c>
      <c r="G715" s="1" t="s">
        <v>137</v>
      </c>
      <c r="H715" s="1" t="s">
        <v>26</v>
      </c>
      <c r="I715" s="1">
        <v>94110</v>
      </c>
      <c r="J715" s="1" t="s">
        <v>112</v>
      </c>
      <c r="K715" s="1" t="s">
        <v>1951</v>
      </c>
      <c r="L715" s="1" t="s">
        <v>19</v>
      </c>
      <c r="M715" s="1" t="s">
        <v>50</v>
      </c>
      <c r="N715" s="1" t="s">
        <v>1952</v>
      </c>
      <c r="O715" s="3">
        <v>544.01</v>
      </c>
      <c r="P715" s="1">
        <v>3</v>
      </c>
      <c r="Q715" s="1">
        <v>0.2</v>
      </c>
      <c r="R715" s="2">
        <v>40.799999999999997</v>
      </c>
      <c r="S715" s="1" t="s">
        <v>115</v>
      </c>
      <c r="T715" s="1" t="s">
        <v>87</v>
      </c>
      <c r="U715" s="2">
        <v>503.21001999999999</v>
      </c>
      <c r="V715" s="2">
        <v>226.670838246758</v>
      </c>
      <c r="W715" s="11">
        <f>(sales[[#This Row],[Profit]]/sales[[#This Row],[Sales]])*100</f>
        <v>7.499862134887227</v>
      </c>
      <c r="X715" s="1" t="e">
        <f>YEAR(sales[[#This Row],[order_date]])</f>
        <v>#VALUE!</v>
      </c>
    </row>
    <row r="716" spans="1:24" hidden="1" x14ac:dyDescent="0.25">
      <c r="A716" s="1" t="s">
        <v>1569</v>
      </c>
      <c r="B716" s="15" t="s">
        <v>473</v>
      </c>
      <c r="C716" s="13" t="s">
        <v>1570</v>
      </c>
      <c r="D716" s="1" t="s">
        <v>78</v>
      </c>
      <c r="E716" s="1" t="s">
        <v>158</v>
      </c>
      <c r="F716" s="1" t="s">
        <v>80</v>
      </c>
      <c r="G716" s="1" t="s">
        <v>159</v>
      </c>
      <c r="H716" s="1" t="s">
        <v>26</v>
      </c>
      <c r="I716" s="1">
        <v>90045</v>
      </c>
      <c r="J716" s="1" t="s">
        <v>112</v>
      </c>
      <c r="K716" s="1" t="s">
        <v>1953</v>
      </c>
      <c r="L716" s="1" t="s">
        <v>19</v>
      </c>
      <c r="M716" s="1" t="s">
        <v>48</v>
      </c>
      <c r="N716" s="1" t="s">
        <v>1954</v>
      </c>
      <c r="O716" s="3">
        <v>510.24</v>
      </c>
      <c r="P716" s="1">
        <v>3</v>
      </c>
      <c r="Q716" s="1">
        <v>0.2</v>
      </c>
      <c r="R716" s="2">
        <v>6.38</v>
      </c>
      <c r="S716" s="1" t="s">
        <v>115</v>
      </c>
      <c r="T716" s="1" t="s">
        <v>87</v>
      </c>
      <c r="U716" s="2">
        <v>503.86</v>
      </c>
      <c r="V716" s="2">
        <v>212.59999672298599</v>
      </c>
      <c r="W716" s="11">
        <f>(sales[[#This Row],[Profit]]/sales[[#This Row],[Sales]])*100</f>
        <v>1.2503919724051427</v>
      </c>
      <c r="X716" s="1" t="e">
        <f>YEAR(sales[[#This Row],[order_date]])</f>
        <v>#VALUE!</v>
      </c>
    </row>
    <row r="717" spans="1:24" x14ac:dyDescent="0.25">
      <c r="A717" s="1" t="s">
        <v>568</v>
      </c>
      <c r="B717" s="15">
        <v>41646</v>
      </c>
      <c r="C717" s="13">
        <v>41766</v>
      </c>
      <c r="D717" s="1" t="s">
        <v>90</v>
      </c>
      <c r="E717" s="1" t="s">
        <v>158</v>
      </c>
      <c r="F717" s="1" t="s">
        <v>80</v>
      </c>
      <c r="G717" s="1" t="s">
        <v>569</v>
      </c>
      <c r="H717" s="1" t="s">
        <v>540</v>
      </c>
      <c r="I717" s="1">
        <v>32725</v>
      </c>
      <c r="J717" s="1" t="s">
        <v>92</v>
      </c>
      <c r="K717" s="1" t="s">
        <v>1955</v>
      </c>
      <c r="L717" s="1" t="s">
        <v>21</v>
      </c>
      <c r="M717" s="1" t="s">
        <v>51</v>
      </c>
      <c r="N717" s="1" t="s">
        <v>1956</v>
      </c>
      <c r="O717" s="3">
        <v>575.91999999999996</v>
      </c>
      <c r="P717" s="1">
        <v>2</v>
      </c>
      <c r="Q717" s="1">
        <v>0.2</v>
      </c>
      <c r="R717" s="2">
        <v>71.989999999999995</v>
      </c>
      <c r="S717" s="1" t="s">
        <v>96</v>
      </c>
      <c r="T717" s="1" t="s">
        <v>87</v>
      </c>
      <c r="U717" s="2">
        <v>503.93</v>
      </c>
      <c r="V717" s="2">
        <v>359.94999065976498</v>
      </c>
      <c r="W717" s="11">
        <f>(sales[[#This Row],[Profit]]/sales[[#This Row],[Sales]])*100</f>
        <v>12.5</v>
      </c>
      <c r="X717" s="1">
        <f>YEAR(sales[[#This Row],[order_date]])</f>
        <v>2014</v>
      </c>
    </row>
    <row r="718" spans="1:24" hidden="1" x14ac:dyDescent="0.25">
      <c r="A718" s="1" t="s">
        <v>835</v>
      </c>
      <c r="B718" s="15" t="s">
        <v>836</v>
      </c>
      <c r="C718" s="13">
        <v>42435</v>
      </c>
      <c r="D718" s="1" t="s">
        <v>90</v>
      </c>
      <c r="E718" s="1" t="s">
        <v>79</v>
      </c>
      <c r="F718" s="1" t="s">
        <v>80</v>
      </c>
      <c r="G718" s="1" t="s">
        <v>159</v>
      </c>
      <c r="H718" s="1" t="s">
        <v>26</v>
      </c>
      <c r="I718" s="1">
        <v>90004</v>
      </c>
      <c r="J718" s="1" t="s">
        <v>112</v>
      </c>
      <c r="K718" s="1" t="s">
        <v>1957</v>
      </c>
      <c r="L718" s="1" t="s">
        <v>21</v>
      </c>
      <c r="M718" s="1" t="s">
        <v>1695</v>
      </c>
      <c r="N718" s="1" t="s">
        <v>1958</v>
      </c>
      <c r="O718" s="3">
        <v>558.4</v>
      </c>
      <c r="P718" s="1">
        <v>2</v>
      </c>
      <c r="Q718" s="1">
        <v>0.2</v>
      </c>
      <c r="R718" s="2">
        <v>41.88</v>
      </c>
      <c r="S718" s="1" t="s">
        <v>115</v>
      </c>
      <c r="T718" s="1" t="s">
        <v>87</v>
      </c>
      <c r="U718" s="2">
        <v>516.52</v>
      </c>
      <c r="V718" s="2">
        <v>349.00001655891498</v>
      </c>
      <c r="W718" s="11">
        <f>(sales[[#This Row],[Profit]]/sales[[#This Row],[Sales]])*100</f>
        <v>7.5000000000000009</v>
      </c>
      <c r="X718" s="1" t="e">
        <f>YEAR(sales[[#This Row],[order_date]])</f>
        <v>#VALUE!</v>
      </c>
    </row>
    <row r="719" spans="1:24" hidden="1" x14ac:dyDescent="0.25">
      <c r="A719" s="1" t="s">
        <v>1573</v>
      </c>
      <c r="B719" s="15" t="s">
        <v>1574</v>
      </c>
      <c r="C719" s="13">
        <v>42038</v>
      </c>
      <c r="D719" s="1" t="s">
        <v>90</v>
      </c>
      <c r="E719" s="1" t="s">
        <v>158</v>
      </c>
      <c r="F719" s="1" t="s">
        <v>80</v>
      </c>
      <c r="G719" s="1" t="s">
        <v>1575</v>
      </c>
      <c r="H719" s="1" t="s">
        <v>1576</v>
      </c>
      <c r="I719" s="1">
        <v>2908</v>
      </c>
      <c r="J719" s="1" t="s">
        <v>82</v>
      </c>
      <c r="K719" s="1" t="s">
        <v>1665</v>
      </c>
      <c r="L719" s="1" t="s">
        <v>19</v>
      </c>
      <c r="M719" s="1" t="s">
        <v>48</v>
      </c>
      <c r="N719" s="1" t="s">
        <v>1666</v>
      </c>
      <c r="O719" s="3">
        <v>493.92</v>
      </c>
      <c r="P719" s="1">
        <v>7</v>
      </c>
      <c r="Q719" s="1">
        <v>0.3</v>
      </c>
      <c r="R719" s="2">
        <v>-28.22</v>
      </c>
      <c r="S719" s="1" t="s">
        <v>86</v>
      </c>
      <c r="T719" s="1" t="s">
        <v>87</v>
      </c>
      <c r="U719" s="2">
        <v>522.14</v>
      </c>
      <c r="V719" s="2">
        <v>100.800004456967</v>
      </c>
      <c r="W719" s="11">
        <f>(sales[[#This Row],[Profit]]/sales[[#This Row],[Sales]])*100</f>
        <v>-5.7134758665370908</v>
      </c>
      <c r="X719" s="1" t="e">
        <f>YEAR(sales[[#This Row],[order_date]])</f>
        <v>#VALUE!</v>
      </c>
    </row>
    <row r="720" spans="1:24" hidden="1" x14ac:dyDescent="0.25">
      <c r="A720" s="1" t="s">
        <v>1959</v>
      </c>
      <c r="B720" s="15" t="s">
        <v>1960</v>
      </c>
      <c r="C720" s="13" t="s">
        <v>1961</v>
      </c>
      <c r="D720" s="1" t="s">
        <v>78</v>
      </c>
      <c r="E720" s="1" t="s">
        <v>110</v>
      </c>
      <c r="F720" s="1" t="s">
        <v>80</v>
      </c>
      <c r="G720" s="1" t="s">
        <v>718</v>
      </c>
      <c r="H720" s="1" t="s">
        <v>26</v>
      </c>
      <c r="I720" s="1">
        <v>94601</v>
      </c>
      <c r="J720" s="1" t="s">
        <v>112</v>
      </c>
      <c r="K720" s="1" t="s">
        <v>1962</v>
      </c>
      <c r="L720" s="1" t="s">
        <v>19</v>
      </c>
      <c r="M720" s="1" t="s">
        <v>50</v>
      </c>
      <c r="N720" s="1" t="s">
        <v>1963</v>
      </c>
      <c r="O720" s="3">
        <v>454.27</v>
      </c>
      <c r="P720" s="1">
        <v>8</v>
      </c>
      <c r="Q720" s="1">
        <v>0.2</v>
      </c>
      <c r="R720" s="2">
        <v>-73.819999999999993</v>
      </c>
      <c r="S720" s="1" t="s">
        <v>115</v>
      </c>
      <c r="T720" s="1" t="s">
        <v>87</v>
      </c>
      <c r="U720" s="2">
        <v>528.08996999999999</v>
      </c>
      <c r="V720" s="2">
        <v>70.979686047806098</v>
      </c>
      <c r="W720" s="11">
        <f>(sales[[#This Row],[Profit]]/sales[[#This Row],[Sales]])*100</f>
        <v>-16.250247650075945</v>
      </c>
      <c r="X720" s="1" t="e">
        <f>YEAR(sales[[#This Row],[order_date]])</f>
        <v>#VALUE!</v>
      </c>
    </row>
    <row r="721" spans="1:24" hidden="1" x14ac:dyDescent="0.25">
      <c r="A721" s="1" t="s">
        <v>421</v>
      </c>
      <c r="B721" s="15">
        <v>41950</v>
      </c>
      <c r="C721" s="13" t="s">
        <v>422</v>
      </c>
      <c r="D721" s="1" t="s">
        <v>78</v>
      </c>
      <c r="E721" s="1" t="s">
        <v>79</v>
      </c>
      <c r="F721" s="1" t="s">
        <v>80</v>
      </c>
      <c r="G721" s="1" t="s">
        <v>292</v>
      </c>
      <c r="H721" s="1" t="s">
        <v>43</v>
      </c>
      <c r="I721" s="1">
        <v>79907</v>
      </c>
      <c r="J721" s="1" t="s">
        <v>102</v>
      </c>
      <c r="K721" s="1" t="s">
        <v>1964</v>
      </c>
      <c r="L721" s="1" t="s">
        <v>21</v>
      </c>
      <c r="M721" s="1" t="s">
        <v>51</v>
      </c>
      <c r="N721" s="1" t="s">
        <v>1965</v>
      </c>
      <c r="O721" s="3">
        <v>575.97</v>
      </c>
      <c r="P721" s="1">
        <v>4</v>
      </c>
      <c r="Q721" s="1">
        <v>0.2</v>
      </c>
      <c r="R721" s="2">
        <v>43.2</v>
      </c>
      <c r="S721" s="1" t="s">
        <v>106</v>
      </c>
      <c r="T721" s="1" t="s">
        <v>87</v>
      </c>
      <c r="U721" s="2">
        <v>532.76995999999997</v>
      </c>
      <c r="V721" s="2">
        <v>179.990616515243</v>
      </c>
      <c r="W721" s="11">
        <f>(sales[[#This Row],[Profit]]/sales[[#This Row],[Sales]])*100</f>
        <v>7.5003906453461129</v>
      </c>
      <c r="X721" s="1">
        <f>YEAR(sales[[#This Row],[order_date]])</f>
        <v>2014</v>
      </c>
    </row>
    <row r="722" spans="1:24" hidden="1" x14ac:dyDescent="0.25">
      <c r="A722" s="1" t="s">
        <v>1317</v>
      </c>
      <c r="B722" s="15" t="s">
        <v>1318</v>
      </c>
      <c r="C722" s="13" t="s">
        <v>917</v>
      </c>
      <c r="D722" s="1" t="s">
        <v>90</v>
      </c>
      <c r="E722" s="1" t="s">
        <v>79</v>
      </c>
      <c r="F722" s="1" t="s">
        <v>80</v>
      </c>
      <c r="G722" s="1" t="s">
        <v>159</v>
      </c>
      <c r="H722" s="1" t="s">
        <v>26</v>
      </c>
      <c r="I722" s="1">
        <v>90036</v>
      </c>
      <c r="J722" s="1" t="s">
        <v>112</v>
      </c>
      <c r="K722" s="1" t="s">
        <v>1966</v>
      </c>
      <c r="L722" s="1" t="s">
        <v>19</v>
      </c>
      <c r="M722" s="1" t="s">
        <v>50</v>
      </c>
      <c r="N722" s="1" t="s">
        <v>1967</v>
      </c>
      <c r="O722" s="3">
        <v>594.82000000000005</v>
      </c>
      <c r="P722" s="1">
        <v>2</v>
      </c>
      <c r="Q722" s="1">
        <v>0.2</v>
      </c>
      <c r="R722" s="2">
        <v>59.48</v>
      </c>
      <c r="S722" s="1" t="s">
        <v>115</v>
      </c>
      <c r="T722" s="1" t="s">
        <v>87</v>
      </c>
      <c r="U722" s="2">
        <v>535.34</v>
      </c>
      <c r="V722" s="2">
        <v>371.76250596256</v>
      </c>
      <c r="W722" s="11">
        <f>(sales[[#This Row],[Profit]]/sales[[#This Row],[Sales]])*100</f>
        <v>9.9996637638277104</v>
      </c>
      <c r="X722" s="1" t="e">
        <f>YEAR(sales[[#This Row],[order_date]])</f>
        <v>#VALUE!</v>
      </c>
    </row>
    <row r="723" spans="1:24" x14ac:dyDescent="0.25">
      <c r="A723" s="1" t="s">
        <v>653</v>
      </c>
      <c r="B723" s="15">
        <v>42747</v>
      </c>
      <c r="C723" s="13">
        <v>42898</v>
      </c>
      <c r="D723" s="1" t="s">
        <v>90</v>
      </c>
      <c r="E723" s="1" t="s">
        <v>158</v>
      </c>
      <c r="F723" s="1" t="s">
        <v>80</v>
      </c>
      <c r="G723" s="1" t="s">
        <v>176</v>
      </c>
      <c r="H723" s="1" t="s">
        <v>45</v>
      </c>
      <c r="I723" s="1">
        <v>98105</v>
      </c>
      <c r="J723" s="1" t="s">
        <v>112</v>
      </c>
      <c r="K723" s="1" t="s">
        <v>1968</v>
      </c>
      <c r="L723" s="1" t="s">
        <v>20</v>
      </c>
      <c r="M723" s="1" t="s">
        <v>47</v>
      </c>
      <c r="N723" s="1" t="s">
        <v>1969</v>
      </c>
      <c r="O723" s="3">
        <v>541.24</v>
      </c>
      <c r="P723" s="1">
        <v>4</v>
      </c>
      <c r="Q723" s="1">
        <v>0</v>
      </c>
      <c r="R723" s="2">
        <v>5.41</v>
      </c>
      <c r="S723" s="1" t="s">
        <v>115</v>
      </c>
      <c r="T723" s="1" t="s">
        <v>87</v>
      </c>
      <c r="U723" s="2">
        <v>535.83000000000004</v>
      </c>
      <c r="V723" s="2">
        <v>135.30999755859301</v>
      </c>
      <c r="W723" s="11">
        <f>(sales[[#This Row],[Profit]]/sales[[#This Row],[Sales]])*100</f>
        <v>0.99955657379351115</v>
      </c>
      <c r="X723" s="1">
        <f>YEAR(sales[[#This Row],[order_date]])</f>
        <v>2017</v>
      </c>
    </row>
    <row r="724" spans="1:24" hidden="1" x14ac:dyDescent="0.25">
      <c r="A724" s="1" t="s">
        <v>1832</v>
      </c>
      <c r="B724" s="15" t="s">
        <v>1833</v>
      </c>
      <c r="C724" s="13" t="s">
        <v>1525</v>
      </c>
      <c r="D724" s="1" t="s">
        <v>90</v>
      </c>
      <c r="E724" s="1" t="s">
        <v>158</v>
      </c>
      <c r="F724" s="1" t="s">
        <v>80</v>
      </c>
      <c r="G724" s="1" t="s">
        <v>1834</v>
      </c>
      <c r="H724" s="1" t="s">
        <v>1835</v>
      </c>
      <c r="I724" s="1">
        <v>83704</v>
      </c>
      <c r="J724" s="1" t="s">
        <v>112</v>
      </c>
      <c r="K724" s="1" t="s">
        <v>1970</v>
      </c>
      <c r="L724" s="1" t="s">
        <v>19</v>
      </c>
      <c r="M724" s="1" t="s">
        <v>48</v>
      </c>
      <c r="N724" s="1" t="s">
        <v>1971</v>
      </c>
      <c r="O724" s="3">
        <v>696.42</v>
      </c>
      <c r="P724" s="1">
        <v>2</v>
      </c>
      <c r="Q724" s="1">
        <v>0</v>
      </c>
      <c r="R724" s="2">
        <v>160.18</v>
      </c>
      <c r="S724" s="1" t="s">
        <v>115</v>
      </c>
      <c r="T724" s="1" t="s">
        <v>87</v>
      </c>
      <c r="U724" s="2">
        <v>536.24</v>
      </c>
      <c r="V724" s="2">
        <v>348.20999145507801</v>
      </c>
      <c r="W724" s="11">
        <f>(sales[[#This Row],[Profit]]/sales[[#This Row],[Sales]])*100</f>
        <v>23.000488211136961</v>
      </c>
      <c r="X724" s="1" t="e">
        <f>YEAR(sales[[#This Row],[order_date]])</f>
        <v>#VALUE!</v>
      </c>
    </row>
    <row r="725" spans="1:24" hidden="1" x14ac:dyDescent="0.25">
      <c r="A725" s="1" t="s">
        <v>1524</v>
      </c>
      <c r="B725" s="15" t="s">
        <v>1525</v>
      </c>
      <c r="C725" s="13" t="s">
        <v>1526</v>
      </c>
      <c r="D725" s="1" t="s">
        <v>90</v>
      </c>
      <c r="E725" s="1" t="s">
        <v>79</v>
      </c>
      <c r="F725" s="1" t="s">
        <v>80</v>
      </c>
      <c r="G725" s="1" t="s">
        <v>718</v>
      </c>
      <c r="H725" s="1" t="s">
        <v>26</v>
      </c>
      <c r="I725" s="1">
        <v>94601</v>
      </c>
      <c r="J725" s="1" t="s">
        <v>112</v>
      </c>
      <c r="K725" s="1" t="s">
        <v>1972</v>
      </c>
      <c r="L725" s="1" t="s">
        <v>19</v>
      </c>
      <c r="M725" s="1" t="s">
        <v>50</v>
      </c>
      <c r="N725" s="1" t="s">
        <v>1973</v>
      </c>
      <c r="O725" s="3">
        <v>572.16</v>
      </c>
      <c r="P725" s="1">
        <v>3</v>
      </c>
      <c r="Q725" s="1">
        <v>0.2</v>
      </c>
      <c r="R725" s="2">
        <v>35.76</v>
      </c>
      <c r="S725" s="1" t="s">
        <v>115</v>
      </c>
      <c r="T725" s="1" t="s">
        <v>87</v>
      </c>
      <c r="U725" s="2">
        <v>536.39995999999996</v>
      </c>
      <c r="V725" s="2">
        <v>238.39998969832999</v>
      </c>
      <c r="W725" s="11">
        <f>(sales[[#This Row],[Profit]]/sales[[#This Row],[Sales]])*100</f>
        <v>6.25</v>
      </c>
      <c r="X725" s="1" t="e">
        <f>YEAR(sales[[#This Row],[order_date]])</f>
        <v>#VALUE!</v>
      </c>
    </row>
    <row r="726" spans="1:24" hidden="1" x14ac:dyDescent="0.25">
      <c r="A726" s="1" t="s">
        <v>715</v>
      </c>
      <c r="B726" s="15" t="s">
        <v>716</v>
      </c>
      <c r="C726" s="13" t="s">
        <v>717</v>
      </c>
      <c r="D726" s="1" t="s">
        <v>78</v>
      </c>
      <c r="E726" s="1" t="s">
        <v>79</v>
      </c>
      <c r="F726" s="1" t="s">
        <v>80</v>
      </c>
      <c r="G726" s="1" t="s">
        <v>718</v>
      </c>
      <c r="H726" s="1" t="s">
        <v>26</v>
      </c>
      <c r="I726" s="1">
        <v>94601</v>
      </c>
      <c r="J726" s="1" t="s">
        <v>112</v>
      </c>
      <c r="K726" s="1" t="s">
        <v>1974</v>
      </c>
      <c r="L726" s="1" t="s">
        <v>19</v>
      </c>
      <c r="M726" s="1" t="s">
        <v>48</v>
      </c>
      <c r="N726" s="1" t="s">
        <v>1975</v>
      </c>
      <c r="O726" s="3">
        <v>568.73</v>
      </c>
      <c r="P726" s="1">
        <v>3</v>
      </c>
      <c r="Q726" s="1">
        <v>0.2</v>
      </c>
      <c r="R726" s="2">
        <v>28.44</v>
      </c>
      <c r="S726" s="1" t="s">
        <v>115</v>
      </c>
      <c r="T726" s="1" t="s">
        <v>87</v>
      </c>
      <c r="U726" s="2">
        <v>540.29</v>
      </c>
      <c r="V726" s="2">
        <v>236.97082607809699</v>
      </c>
      <c r="W726" s="11">
        <f>(sales[[#This Row],[Profit]]/sales[[#This Row],[Sales]])*100</f>
        <v>5.0006154062560437</v>
      </c>
      <c r="X726" s="1" t="e">
        <f>YEAR(sales[[#This Row],[order_date]])</f>
        <v>#VALUE!</v>
      </c>
    </row>
    <row r="727" spans="1:24" x14ac:dyDescent="0.25">
      <c r="A727" s="1" t="s">
        <v>311</v>
      </c>
      <c r="B727" s="15">
        <v>42409</v>
      </c>
      <c r="C727" s="13">
        <v>42530</v>
      </c>
      <c r="D727" s="1" t="s">
        <v>90</v>
      </c>
      <c r="E727" s="1" t="s">
        <v>79</v>
      </c>
      <c r="F727" s="1" t="s">
        <v>80</v>
      </c>
      <c r="G727" s="1" t="s">
        <v>159</v>
      </c>
      <c r="H727" s="1" t="s">
        <v>26</v>
      </c>
      <c r="I727" s="1">
        <v>90036</v>
      </c>
      <c r="J727" s="1" t="s">
        <v>112</v>
      </c>
      <c r="K727" s="1" t="s">
        <v>1974</v>
      </c>
      <c r="L727" s="1" t="s">
        <v>19</v>
      </c>
      <c r="M727" s="1" t="s">
        <v>48</v>
      </c>
      <c r="N727" s="1" t="s">
        <v>1975</v>
      </c>
      <c r="O727" s="3">
        <v>568.73</v>
      </c>
      <c r="P727" s="1">
        <v>3</v>
      </c>
      <c r="Q727" s="1">
        <v>0.2</v>
      </c>
      <c r="R727" s="2">
        <v>28.44</v>
      </c>
      <c r="S727" s="1" t="s">
        <v>115</v>
      </c>
      <c r="T727" s="1" t="s">
        <v>87</v>
      </c>
      <c r="U727" s="2">
        <v>540.29</v>
      </c>
      <c r="V727" s="2">
        <v>236.97082607809699</v>
      </c>
      <c r="W727" s="11">
        <f>(sales[[#This Row],[Profit]]/sales[[#This Row],[Sales]])*100</f>
        <v>5.0006154062560437</v>
      </c>
      <c r="X727" s="1">
        <f>YEAR(sales[[#This Row],[order_date]])</f>
        <v>2016</v>
      </c>
    </row>
    <row r="728" spans="1:24" hidden="1" x14ac:dyDescent="0.25">
      <c r="A728" s="1" t="s">
        <v>818</v>
      </c>
      <c r="B728" s="15">
        <v>43014</v>
      </c>
      <c r="C728" s="13" t="s">
        <v>819</v>
      </c>
      <c r="D728" s="1" t="s">
        <v>78</v>
      </c>
      <c r="E728" s="1" t="s">
        <v>110</v>
      </c>
      <c r="F728" s="1" t="s">
        <v>80</v>
      </c>
      <c r="G728" s="1" t="s">
        <v>159</v>
      </c>
      <c r="H728" s="1" t="s">
        <v>26</v>
      </c>
      <c r="I728" s="1">
        <v>90045</v>
      </c>
      <c r="J728" s="1" t="s">
        <v>112</v>
      </c>
      <c r="K728" s="1" t="s">
        <v>1856</v>
      </c>
      <c r="L728" s="1" t="s">
        <v>19</v>
      </c>
      <c r="M728" s="1" t="s">
        <v>1535</v>
      </c>
      <c r="N728" s="1" t="s">
        <v>1857</v>
      </c>
      <c r="O728" s="3">
        <v>514.16999999999996</v>
      </c>
      <c r="P728" s="1">
        <v>5</v>
      </c>
      <c r="Q728" s="1">
        <v>0.15</v>
      </c>
      <c r="R728" s="2">
        <v>-30.25</v>
      </c>
      <c r="S728" s="1" t="s">
        <v>115</v>
      </c>
      <c r="T728" s="1" t="s">
        <v>87</v>
      </c>
      <c r="U728" s="2">
        <v>544.41999999999996</v>
      </c>
      <c r="V728" s="2">
        <v>120.981173297806</v>
      </c>
      <c r="W728" s="11">
        <f>(sales[[#This Row],[Profit]]/sales[[#This Row],[Sales]])*100</f>
        <v>-5.8832681797848965</v>
      </c>
      <c r="X728" s="1">
        <f>YEAR(sales[[#This Row],[order_date]])</f>
        <v>2017</v>
      </c>
    </row>
    <row r="729" spans="1:24" hidden="1" x14ac:dyDescent="0.25">
      <c r="A729" s="1" t="s">
        <v>957</v>
      </c>
      <c r="B729" s="15" t="s">
        <v>758</v>
      </c>
      <c r="C729" s="13" t="s">
        <v>548</v>
      </c>
      <c r="D729" s="1" t="s">
        <v>100</v>
      </c>
      <c r="E729" s="1" t="s">
        <v>158</v>
      </c>
      <c r="F729" s="1" t="s">
        <v>80</v>
      </c>
      <c r="G729" s="1" t="s">
        <v>958</v>
      </c>
      <c r="H729" s="1" t="s">
        <v>26</v>
      </c>
      <c r="I729" s="1">
        <v>90301</v>
      </c>
      <c r="J729" s="1" t="s">
        <v>112</v>
      </c>
      <c r="K729" s="1" t="s">
        <v>1976</v>
      </c>
      <c r="L729" s="1" t="s">
        <v>20</v>
      </c>
      <c r="M729" s="1" t="s">
        <v>94</v>
      </c>
      <c r="N729" s="1" t="s">
        <v>1977</v>
      </c>
      <c r="O729" s="3">
        <v>841.57</v>
      </c>
      <c r="P729" s="1">
        <v>2</v>
      </c>
      <c r="Q729" s="1">
        <v>0.2</v>
      </c>
      <c r="R729" s="2">
        <v>294.55</v>
      </c>
      <c r="S729" s="1" t="s">
        <v>115</v>
      </c>
      <c r="T729" s="1" t="s">
        <v>87</v>
      </c>
      <c r="U729" s="2">
        <v>547.02</v>
      </c>
      <c r="V729" s="2">
        <v>525.98125653706904</v>
      </c>
      <c r="W729" s="11">
        <f>(sales[[#This Row],[Profit]]/sales[[#This Row],[Sales]])*100</f>
        <v>35.000059412764237</v>
      </c>
      <c r="X729" s="1" t="e">
        <f>YEAR(sales[[#This Row],[order_date]])</f>
        <v>#VALUE!</v>
      </c>
    </row>
    <row r="730" spans="1:24" hidden="1" x14ac:dyDescent="0.25">
      <c r="A730" s="1" t="s">
        <v>957</v>
      </c>
      <c r="B730" s="15" t="s">
        <v>758</v>
      </c>
      <c r="C730" s="13" t="s">
        <v>548</v>
      </c>
      <c r="D730" s="1" t="s">
        <v>100</v>
      </c>
      <c r="E730" s="1" t="s">
        <v>158</v>
      </c>
      <c r="F730" s="1" t="s">
        <v>80</v>
      </c>
      <c r="G730" s="1" t="s">
        <v>958</v>
      </c>
      <c r="H730" s="1" t="s">
        <v>26</v>
      </c>
      <c r="I730" s="1">
        <v>90301</v>
      </c>
      <c r="J730" s="1" t="s">
        <v>112</v>
      </c>
      <c r="K730" s="1" t="s">
        <v>1978</v>
      </c>
      <c r="L730" s="1" t="s">
        <v>21</v>
      </c>
      <c r="M730" s="1" t="s">
        <v>49</v>
      </c>
      <c r="N730" s="1" t="s">
        <v>1979</v>
      </c>
      <c r="O730" s="3">
        <v>879.98</v>
      </c>
      <c r="P730" s="1">
        <v>2</v>
      </c>
      <c r="Q730" s="1">
        <v>0.2</v>
      </c>
      <c r="R730" s="2">
        <v>329.99</v>
      </c>
      <c r="S730" s="1" t="s">
        <v>115</v>
      </c>
      <c r="T730" s="1" t="s">
        <v>87</v>
      </c>
      <c r="U730" s="2">
        <v>549.99</v>
      </c>
      <c r="V730" s="2">
        <v>549.98748984183101</v>
      </c>
      <c r="W730" s="11">
        <f>(sales[[#This Row],[Profit]]/sales[[#This Row],[Sales]])*100</f>
        <v>37.499715902634151</v>
      </c>
      <c r="X730" s="1" t="e">
        <f>YEAR(sales[[#This Row],[order_date]])</f>
        <v>#VALUE!</v>
      </c>
    </row>
    <row r="731" spans="1:24" hidden="1" x14ac:dyDescent="0.25">
      <c r="A731" s="1" t="s">
        <v>549</v>
      </c>
      <c r="B731" s="15" t="s">
        <v>550</v>
      </c>
      <c r="C731" s="13" t="s">
        <v>551</v>
      </c>
      <c r="D731" s="1" t="s">
        <v>90</v>
      </c>
      <c r="E731" s="1" t="s">
        <v>79</v>
      </c>
      <c r="F731" s="1" t="s">
        <v>80</v>
      </c>
      <c r="G731" s="1" t="s">
        <v>152</v>
      </c>
      <c r="H731" s="1" t="s">
        <v>36</v>
      </c>
      <c r="I731" s="1">
        <v>10011</v>
      </c>
      <c r="J731" s="1" t="s">
        <v>82</v>
      </c>
      <c r="K731" s="1" t="s">
        <v>1978</v>
      </c>
      <c r="L731" s="1" t="s">
        <v>21</v>
      </c>
      <c r="M731" s="1" t="s">
        <v>49</v>
      </c>
      <c r="N731" s="1" t="s">
        <v>1979</v>
      </c>
      <c r="O731" s="3">
        <v>879.98</v>
      </c>
      <c r="P731" s="1">
        <v>2</v>
      </c>
      <c r="Q731" s="1">
        <v>0.2</v>
      </c>
      <c r="R731" s="2">
        <v>329.99</v>
      </c>
      <c r="S731" s="1" t="s">
        <v>86</v>
      </c>
      <c r="T731" s="1" t="s">
        <v>87</v>
      </c>
      <c r="U731" s="2">
        <v>549.99</v>
      </c>
      <c r="V731" s="2">
        <v>549.98748984183101</v>
      </c>
      <c r="W731" s="11">
        <f>(sales[[#This Row],[Profit]]/sales[[#This Row],[Sales]])*100</f>
        <v>37.499715902634151</v>
      </c>
      <c r="X731" s="1" t="e">
        <f>YEAR(sales[[#This Row],[order_date]])</f>
        <v>#VALUE!</v>
      </c>
    </row>
    <row r="732" spans="1:24" hidden="1" x14ac:dyDescent="0.25">
      <c r="A732" s="1" t="s">
        <v>963</v>
      </c>
      <c r="B732" s="15" t="s">
        <v>497</v>
      </c>
      <c r="C732" s="13" t="s">
        <v>964</v>
      </c>
      <c r="D732" s="1" t="s">
        <v>90</v>
      </c>
      <c r="E732" s="1" t="s">
        <v>158</v>
      </c>
      <c r="F732" s="1" t="s">
        <v>80</v>
      </c>
      <c r="G732" s="1" t="s">
        <v>159</v>
      </c>
      <c r="H732" s="1" t="s">
        <v>26</v>
      </c>
      <c r="I732" s="1">
        <v>90032</v>
      </c>
      <c r="J732" s="1" t="s">
        <v>112</v>
      </c>
      <c r="K732" s="1" t="s">
        <v>1776</v>
      </c>
      <c r="L732" s="1" t="s">
        <v>20</v>
      </c>
      <c r="M732" s="1" t="s">
        <v>263</v>
      </c>
      <c r="N732" s="1" t="s">
        <v>1777</v>
      </c>
      <c r="O732" s="3">
        <v>579.29999999999995</v>
      </c>
      <c r="P732" s="1">
        <v>5</v>
      </c>
      <c r="Q732" s="1">
        <v>0</v>
      </c>
      <c r="R732" s="2">
        <v>28.97</v>
      </c>
      <c r="S732" s="1" t="s">
        <v>115</v>
      </c>
      <c r="T732" s="1" t="s">
        <v>87</v>
      </c>
      <c r="U732" s="2">
        <v>550.33000000000004</v>
      </c>
      <c r="V732" s="2">
        <v>115.85999755859299</v>
      </c>
      <c r="W732" s="11">
        <f>(sales[[#This Row],[Profit]]/sales[[#This Row],[Sales]])*100</f>
        <v>5.0008631106507853</v>
      </c>
      <c r="X732" s="1" t="e">
        <f>YEAR(sales[[#This Row],[order_date]])</f>
        <v>#VALUE!</v>
      </c>
    </row>
    <row r="733" spans="1:24" hidden="1" x14ac:dyDescent="0.25">
      <c r="A733" s="1" t="s">
        <v>1484</v>
      </c>
      <c r="B733" s="15" t="s">
        <v>135</v>
      </c>
      <c r="C733" s="13" t="s">
        <v>1485</v>
      </c>
      <c r="D733" s="1" t="s">
        <v>90</v>
      </c>
      <c r="E733" s="1" t="s">
        <v>158</v>
      </c>
      <c r="F733" s="1" t="s">
        <v>80</v>
      </c>
      <c r="G733" s="1" t="s">
        <v>137</v>
      </c>
      <c r="H733" s="1" t="s">
        <v>26</v>
      </c>
      <c r="I733" s="1">
        <v>94122</v>
      </c>
      <c r="J733" s="1" t="s">
        <v>112</v>
      </c>
      <c r="K733" s="1" t="s">
        <v>1980</v>
      </c>
      <c r="L733" s="1" t="s">
        <v>19</v>
      </c>
      <c r="M733" s="1" t="s">
        <v>1535</v>
      </c>
      <c r="N733" s="1" t="s">
        <v>1981</v>
      </c>
      <c r="O733" s="3">
        <v>586.4</v>
      </c>
      <c r="P733" s="1">
        <v>6</v>
      </c>
      <c r="Q733" s="1">
        <v>0.15</v>
      </c>
      <c r="R733" s="2">
        <v>34.49</v>
      </c>
      <c r="S733" s="1" t="s">
        <v>115</v>
      </c>
      <c r="T733" s="1" t="s">
        <v>87</v>
      </c>
      <c r="U733" s="2">
        <v>551.91003000000001</v>
      </c>
      <c r="V733" s="2">
        <v>114.98039775021201</v>
      </c>
      <c r="W733" s="11">
        <f>(sales[[#This Row],[Profit]]/sales[[#This Row],[Sales]])*100</f>
        <v>5.8816507503410644</v>
      </c>
      <c r="X733" s="1" t="e">
        <f>YEAR(sales[[#This Row],[order_date]])</f>
        <v>#VALUE!</v>
      </c>
    </row>
    <row r="734" spans="1:24" hidden="1" x14ac:dyDescent="0.25">
      <c r="A734" s="1" t="s">
        <v>646</v>
      </c>
      <c r="B734" s="15" t="s">
        <v>647</v>
      </c>
      <c r="C734" s="13" t="s">
        <v>648</v>
      </c>
      <c r="D734" s="1" t="s">
        <v>78</v>
      </c>
      <c r="E734" s="1" t="s">
        <v>110</v>
      </c>
      <c r="F734" s="1" t="s">
        <v>80</v>
      </c>
      <c r="G734" s="1" t="s">
        <v>81</v>
      </c>
      <c r="H734" s="1" t="s">
        <v>38</v>
      </c>
      <c r="I734" s="1">
        <v>45373</v>
      </c>
      <c r="J734" s="1" t="s">
        <v>82</v>
      </c>
      <c r="K734" s="1" t="s">
        <v>1982</v>
      </c>
      <c r="L734" s="1" t="s">
        <v>19</v>
      </c>
      <c r="M734" s="1" t="s">
        <v>48</v>
      </c>
      <c r="N734" s="1" t="s">
        <v>1983</v>
      </c>
      <c r="O734" s="3">
        <v>455.97</v>
      </c>
      <c r="P734" s="1">
        <v>5</v>
      </c>
      <c r="Q734" s="1">
        <v>0.4</v>
      </c>
      <c r="R734" s="2">
        <v>-106.39</v>
      </c>
      <c r="S734" s="1" t="s">
        <v>86</v>
      </c>
      <c r="T734" s="1" t="s">
        <v>87</v>
      </c>
      <c r="U734" s="2">
        <v>562.36</v>
      </c>
      <c r="V734" s="2">
        <v>151.99000191678601</v>
      </c>
      <c r="W734" s="11">
        <f>(sales[[#This Row],[Profit]]/sales[[#This Row],[Sales]])*100</f>
        <v>-23.332675395311096</v>
      </c>
      <c r="X734" s="1" t="e">
        <f>YEAR(sales[[#This Row],[order_date]])</f>
        <v>#VALUE!</v>
      </c>
    </row>
    <row r="735" spans="1:24" hidden="1" x14ac:dyDescent="0.25">
      <c r="A735" s="1" t="s">
        <v>1581</v>
      </c>
      <c r="B735" s="15" t="s">
        <v>1582</v>
      </c>
      <c r="C735" s="13">
        <v>42775</v>
      </c>
      <c r="D735" s="1" t="s">
        <v>100</v>
      </c>
      <c r="E735" s="1" t="s">
        <v>158</v>
      </c>
      <c r="F735" s="1" t="s">
        <v>80</v>
      </c>
      <c r="G735" s="1" t="s">
        <v>1337</v>
      </c>
      <c r="H735" s="1" t="s">
        <v>45</v>
      </c>
      <c r="I735" s="1">
        <v>99207</v>
      </c>
      <c r="J735" s="1" t="s">
        <v>112</v>
      </c>
      <c r="K735" s="1" t="s">
        <v>1984</v>
      </c>
      <c r="L735" s="1" t="s">
        <v>19</v>
      </c>
      <c r="M735" s="1" t="s">
        <v>50</v>
      </c>
      <c r="N735" s="1" t="s">
        <v>1985</v>
      </c>
      <c r="O735" s="3">
        <v>569.57000000000005</v>
      </c>
      <c r="P735" s="1">
        <v>2</v>
      </c>
      <c r="Q735" s="1">
        <v>0.2</v>
      </c>
      <c r="R735" s="2">
        <v>7.12</v>
      </c>
      <c r="S735" s="1" t="s">
        <v>115</v>
      </c>
      <c r="T735" s="1" t="s">
        <v>87</v>
      </c>
      <c r="U735" s="2">
        <v>562.45000000000005</v>
      </c>
      <c r="V735" s="2">
        <v>355.98125590376998</v>
      </c>
      <c r="W735" s="11">
        <f>(sales[[#This Row],[Profit]]/sales[[#This Row],[Sales]])*100</f>
        <v>1.2500658391418087</v>
      </c>
      <c r="X735" s="1" t="e">
        <f>YEAR(sales[[#This Row],[order_date]])</f>
        <v>#VALUE!</v>
      </c>
    </row>
    <row r="736" spans="1:24" hidden="1" x14ac:dyDescent="0.25">
      <c r="A736" s="1" t="s">
        <v>725</v>
      </c>
      <c r="B736" s="15" t="s">
        <v>726</v>
      </c>
      <c r="C736" s="13" t="s">
        <v>726</v>
      </c>
      <c r="D736" s="1" t="s">
        <v>181</v>
      </c>
      <c r="E736" s="1" t="s">
        <v>79</v>
      </c>
      <c r="F736" s="1" t="s">
        <v>80</v>
      </c>
      <c r="G736" s="1" t="s">
        <v>152</v>
      </c>
      <c r="H736" s="1" t="s">
        <v>36</v>
      </c>
      <c r="I736" s="1">
        <v>10009</v>
      </c>
      <c r="J736" s="1" t="s">
        <v>82</v>
      </c>
      <c r="K736" s="1" t="s">
        <v>1986</v>
      </c>
      <c r="L736" s="1" t="s">
        <v>19</v>
      </c>
      <c r="M736" s="1" t="s">
        <v>48</v>
      </c>
      <c r="N736" s="1" t="s">
        <v>1736</v>
      </c>
      <c r="O736" s="3">
        <v>464.29</v>
      </c>
      <c r="P736" s="1">
        <v>9</v>
      </c>
      <c r="Q736" s="1">
        <v>0.4</v>
      </c>
      <c r="R736" s="2">
        <v>-108.33</v>
      </c>
      <c r="S736" s="1" t="s">
        <v>86</v>
      </c>
      <c r="T736" s="1" t="s">
        <v>87</v>
      </c>
      <c r="U736" s="2">
        <v>572.62</v>
      </c>
      <c r="V736" s="2">
        <v>85.9796320661534</v>
      </c>
      <c r="W736" s="11">
        <f>(sales[[#This Row],[Profit]]/sales[[#This Row],[Sales]])*100</f>
        <v>-23.332400008615302</v>
      </c>
      <c r="X736" s="1" t="e">
        <f>YEAR(sales[[#This Row],[order_date]])</f>
        <v>#VALUE!</v>
      </c>
    </row>
    <row r="737" spans="1:24" x14ac:dyDescent="0.25">
      <c r="A737" s="1" t="s">
        <v>749</v>
      </c>
      <c r="B737" s="15">
        <v>41891</v>
      </c>
      <c r="C737" s="13">
        <v>41982</v>
      </c>
      <c r="D737" s="1" t="s">
        <v>100</v>
      </c>
      <c r="E737" s="1" t="s">
        <v>158</v>
      </c>
      <c r="F737" s="1" t="s">
        <v>80</v>
      </c>
      <c r="G737" s="1" t="s">
        <v>261</v>
      </c>
      <c r="H737" s="1" t="s">
        <v>33</v>
      </c>
      <c r="I737" s="1">
        <v>1852</v>
      </c>
      <c r="J737" s="1" t="s">
        <v>82</v>
      </c>
      <c r="K737" s="1" t="s">
        <v>1987</v>
      </c>
      <c r="L737" s="1" t="s">
        <v>19</v>
      </c>
      <c r="M737" s="1" t="s">
        <v>50</v>
      </c>
      <c r="N737" s="1" t="s">
        <v>1988</v>
      </c>
      <c r="O737" s="3">
        <v>785.88</v>
      </c>
      <c r="P737" s="1">
        <v>6</v>
      </c>
      <c r="Q737" s="1">
        <v>0</v>
      </c>
      <c r="R737" s="2">
        <v>212.19</v>
      </c>
      <c r="S737" s="1" t="s">
        <v>86</v>
      </c>
      <c r="T737" s="1" t="s">
        <v>87</v>
      </c>
      <c r="U737" s="2">
        <v>573.69000000000005</v>
      </c>
      <c r="V737" s="2">
        <v>130.98000081380201</v>
      </c>
      <c r="W737" s="11">
        <f>(sales[[#This Row],[Profit]]/sales[[#This Row],[Sales]])*100</f>
        <v>27.0003053901359</v>
      </c>
      <c r="X737" s="1">
        <f>YEAR(sales[[#This Row],[order_date]])</f>
        <v>2014</v>
      </c>
    </row>
    <row r="738" spans="1:24" hidden="1" x14ac:dyDescent="0.25">
      <c r="A738" s="1" t="s">
        <v>249</v>
      </c>
      <c r="B738" s="15" t="s">
        <v>250</v>
      </c>
      <c r="C738" s="13">
        <v>42042</v>
      </c>
      <c r="D738" s="1" t="s">
        <v>90</v>
      </c>
      <c r="E738" s="1" t="s">
        <v>158</v>
      </c>
      <c r="F738" s="1" t="s">
        <v>80</v>
      </c>
      <c r="G738" s="1" t="s">
        <v>251</v>
      </c>
      <c r="H738" s="1" t="s">
        <v>25</v>
      </c>
      <c r="I738" s="1">
        <v>85234</v>
      </c>
      <c r="J738" s="1" t="s">
        <v>112</v>
      </c>
      <c r="K738" s="1" t="s">
        <v>1989</v>
      </c>
      <c r="L738" s="1" t="s">
        <v>19</v>
      </c>
      <c r="M738" s="1" t="s">
        <v>104</v>
      </c>
      <c r="N738" s="1" t="s">
        <v>1990</v>
      </c>
      <c r="O738" s="3">
        <v>621.76</v>
      </c>
      <c r="P738" s="1">
        <v>4</v>
      </c>
      <c r="Q738" s="1">
        <v>0.2</v>
      </c>
      <c r="R738" s="2">
        <v>46.63</v>
      </c>
      <c r="S738" s="1" t="s">
        <v>115</v>
      </c>
      <c r="T738" s="1" t="s">
        <v>87</v>
      </c>
      <c r="U738" s="2">
        <v>575.13</v>
      </c>
      <c r="V738" s="2">
        <v>194.30000377558099</v>
      </c>
      <c r="W738" s="11">
        <f>(sales[[#This Row],[Profit]]/sales[[#This Row],[Sales]])*100</f>
        <v>7.499678332475554</v>
      </c>
      <c r="X738" s="1" t="e">
        <f>YEAR(sales[[#This Row],[order_date]])</f>
        <v>#VALUE!</v>
      </c>
    </row>
    <row r="739" spans="1:24" hidden="1" x14ac:dyDescent="0.25">
      <c r="A739" s="1" t="s">
        <v>205</v>
      </c>
      <c r="B739" s="15" t="s">
        <v>206</v>
      </c>
      <c r="C739" s="13" t="s">
        <v>207</v>
      </c>
      <c r="D739" s="1" t="s">
        <v>90</v>
      </c>
      <c r="E739" s="1" t="s">
        <v>158</v>
      </c>
      <c r="F739" s="1" t="s">
        <v>80</v>
      </c>
      <c r="G739" s="1" t="s">
        <v>130</v>
      </c>
      <c r="H739" s="1" t="s">
        <v>27</v>
      </c>
      <c r="I739" s="1">
        <v>80219</v>
      </c>
      <c r="J739" s="1" t="s">
        <v>112</v>
      </c>
      <c r="K739" s="1" t="s">
        <v>1991</v>
      </c>
      <c r="L739" s="1" t="s">
        <v>20</v>
      </c>
      <c r="M739" s="1" t="s">
        <v>47</v>
      </c>
      <c r="N739" s="1" t="s">
        <v>1992</v>
      </c>
      <c r="O739" s="3">
        <v>593.57000000000005</v>
      </c>
      <c r="P739" s="1">
        <v>2</v>
      </c>
      <c r="Q739" s="1">
        <v>0.2</v>
      </c>
      <c r="R739" s="2">
        <v>0</v>
      </c>
      <c r="S739" s="1" t="s">
        <v>115</v>
      </c>
      <c r="T739" s="1" t="s">
        <v>87</v>
      </c>
      <c r="U739" s="2">
        <v>593.57000000000005</v>
      </c>
      <c r="V739" s="2">
        <v>370.98125595964899</v>
      </c>
      <c r="W739" s="11">
        <f>(sales[[#This Row],[Profit]]/sales[[#This Row],[Sales]])*100</f>
        <v>0</v>
      </c>
      <c r="X739" s="1" t="e">
        <f>YEAR(sales[[#This Row],[order_date]])</f>
        <v>#VALUE!</v>
      </c>
    </row>
    <row r="740" spans="1:24" hidden="1" x14ac:dyDescent="0.25">
      <c r="A740" s="1" t="s">
        <v>537</v>
      </c>
      <c r="B740" s="15">
        <v>42349</v>
      </c>
      <c r="C740" s="13" t="s">
        <v>538</v>
      </c>
      <c r="D740" s="1" t="s">
        <v>90</v>
      </c>
      <c r="E740" s="1" t="s">
        <v>158</v>
      </c>
      <c r="F740" s="1" t="s">
        <v>80</v>
      </c>
      <c r="G740" s="1" t="s">
        <v>539</v>
      </c>
      <c r="H740" s="1" t="s">
        <v>540</v>
      </c>
      <c r="I740" s="1">
        <v>33317</v>
      </c>
      <c r="J740" s="1" t="s">
        <v>92</v>
      </c>
      <c r="K740" s="1" t="s">
        <v>1993</v>
      </c>
      <c r="L740" s="1" t="s">
        <v>19</v>
      </c>
      <c r="M740" s="1" t="s">
        <v>50</v>
      </c>
      <c r="N740" s="1" t="s">
        <v>1994</v>
      </c>
      <c r="O740" s="3">
        <v>523.91999999999996</v>
      </c>
      <c r="P740" s="1">
        <v>5</v>
      </c>
      <c r="Q740" s="1">
        <v>0.2</v>
      </c>
      <c r="R740" s="2">
        <v>-72.040000000000006</v>
      </c>
      <c r="S740" s="1" t="s">
        <v>96</v>
      </c>
      <c r="T740" s="1" t="s">
        <v>87</v>
      </c>
      <c r="U740" s="2">
        <v>595.95996000000002</v>
      </c>
      <c r="V740" s="2">
        <v>130.979996215477</v>
      </c>
      <c r="W740" s="11">
        <f>(sales[[#This Row],[Profit]]/sales[[#This Row],[Sales]])*100</f>
        <v>-13.750190868834938</v>
      </c>
      <c r="X740" s="1">
        <f>YEAR(sales[[#This Row],[order_date]])</f>
        <v>2015</v>
      </c>
    </row>
    <row r="741" spans="1:24" x14ac:dyDescent="0.25">
      <c r="A741" s="1" t="s">
        <v>1714</v>
      </c>
      <c r="B741" s="15">
        <v>42797</v>
      </c>
      <c r="C741" s="13">
        <v>42950</v>
      </c>
      <c r="D741" s="1" t="s">
        <v>90</v>
      </c>
      <c r="E741" s="1" t="s">
        <v>79</v>
      </c>
      <c r="F741" s="1" t="s">
        <v>80</v>
      </c>
      <c r="G741" s="1" t="s">
        <v>159</v>
      </c>
      <c r="H741" s="1" t="s">
        <v>26</v>
      </c>
      <c r="I741" s="1">
        <v>90008</v>
      </c>
      <c r="J741" s="1" t="s">
        <v>112</v>
      </c>
      <c r="K741" s="1" t="s">
        <v>1995</v>
      </c>
      <c r="L741" s="1" t="s">
        <v>21</v>
      </c>
      <c r="M741" s="1" t="s">
        <v>507</v>
      </c>
      <c r="N741" s="1" t="s">
        <v>1996</v>
      </c>
      <c r="O741" s="3">
        <v>1049.44</v>
      </c>
      <c r="P741" s="1">
        <v>8</v>
      </c>
      <c r="Q741" s="1">
        <v>0</v>
      </c>
      <c r="R741" s="2">
        <v>440.76</v>
      </c>
      <c r="S741" s="1" t="s">
        <v>115</v>
      </c>
      <c r="T741" s="1" t="s">
        <v>87</v>
      </c>
      <c r="U741" s="2">
        <v>608.67993000000001</v>
      </c>
      <c r="V741" s="2">
        <v>131.17999267578099</v>
      </c>
      <c r="W741" s="11">
        <f>(sales[[#This Row],[Profit]]/sales[[#This Row],[Sales]])*100</f>
        <v>41.999542613203225</v>
      </c>
      <c r="X741" s="1">
        <f>YEAR(sales[[#This Row],[order_date]])</f>
        <v>2017</v>
      </c>
    </row>
    <row r="742" spans="1:24" hidden="1" x14ac:dyDescent="0.25">
      <c r="A742" s="1" t="s">
        <v>254</v>
      </c>
      <c r="B742" s="15" t="s">
        <v>255</v>
      </c>
      <c r="C742" s="13" t="s">
        <v>256</v>
      </c>
      <c r="D742" s="1" t="s">
        <v>90</v>
      </c>
      <c r="E742" s="1" t="s">
        <v>110</v>
      </c>
      <c r="F742" s="1" t="s">
        <v>80</v>
      </c>
      <c r="G742" s="1" t="s">
        <v>257</v>
      </c>
      <c r="H742" s="1" t="s">
        <v>26</v>
      </c>
      <c r="I742" s="1">
        <v>91104</v>
      </c>
      <c r="J742" s="1" t="s">
        <v>112</v>
      </c>
      <c r="K742" s="1" t="s">
        <v>1997</v>
      </c>
      <c r="L742" s="1" t="s">
        <v>21</v>
      </c>
      <c r="M742" s="1" t="s">
        <v>51</v>
      </c>
      <c r="N742" s="1" t="s">
        <v>1998</v>
      </c>
      <c r="O742" s="3">
        <v>659.98</v>
      </c>
      <c r="P742" s="1">
        <v>3</v>
      </c>
      <c r="Q742" s="1">
        <v>0.2</v>
      </c>
      <c r="R742" s="2">
        <v>49.5</v>
      </c>
      <c r="S742" s="1" t="s">
        <v>115</v>
      </c>
      <c r="T742" s="1" t="s">
        <v>87</v>
      </c>
      <c r="U742" s="2">
        <v>610.48</v>
      </c>
      <c r="V742" s="2">
        <v>274.99165955306898</v>
      </c>
      <c r="W742" s="11">
        <f>(sales[[#This Row],[Profit]]/sales[[#This Row],[Sales]])*100</f>
        <v>7.5002272796145339</v>
      </c>
      <c r="X742" s="1" t="e">
        <f>YEAR(sales[[#This Row],[order_date]])</f>
        <v>#VALUE!</v>
      </c>
    </row>
    <row r="743" spans="1:24" x14ac:dyDescent="0.25">
      <c r="A743" s="1" t="s">
        <v>848</v>
      </c>
      <c r="B743" s="15">
        <v>42409</v>
      </c>
      <c r="C743" s="13">
        <v>42530</v>
      </c>
      <c r="D743" s="1" t="s">
        <v>90</v>
      </c>
      <c r="E743" s="1" t="s">
        <v>79</v>
      </c>
      <c r="F743" s="1" t="s">
        <v>80</v>
      </c>
      <c r="G743" s="1" t="s">
        <v>849</v>
      </c>
      <c r="H743" s="1" t="s">
        <v>37</v>
      </c>
      <c r="I743" s="1">
        <v>28205</v>
      </c>
      <c r="J743" s="1" t="s">
        <v>92</v>
      </c>
      <c r="K743" s="1" t="s">
        <v>1999</v>
      </c>
      <c r="L743" s="1" t="s">
        <v>19</v>
      </c>
      <c r="M743" s="1" t="s">
        <v>48</v>
      </c>
      <c r="N743" s="1" t="s">
        <v>2000</v>
      </c>
      <c r="O743" s="3">
        <v>472.52</v>
      </c>
      <c r="P743" s="1">
        <v>3</v>
      </c>
      <c r="Q743" s="1">
        <v>0.4</v>
      </c>
      <c r="R743" s="2">
        <v>-149.63</v>
      </c>
      <c r="S743" s="1" t="s">
        <v>96</v>
      </c>
      <c r="T743" s="1" t="s">
        <v>87</v>
      </c>
      <c r="U743" s="2">
        <v>622.15</v>
      </c>
      <c r="V743" s="2">
        <v>262.511107615409</v>
      </c>
      <c r="W743" s="11">
        <f>(sales[[#This Row],[Profit]]/sales[[#This Row],[Sales]])*100</f>
        <v>-31.666384491661731</v>
      </c>
      <c r="X743" s="1">
        <f>YEAR(sales[[#This Row],[order_date]])</f>
        <v>2016</v>
      </c>
    </row>
    <row r="744" spans="1:24" hidden="1" x14ac:dyDescent="0.25">
      <c r="A744" s="1" t="s">
        <v>496</v>
      </c>
      <c r="B744" s="15" t="s">
        <v>497</v>
      </c>
      <c r="C744" s="13" t="s">
        <v>498</v>
      </c>
      <c r="D744" s="1" t="s">
        <v>78</v>
      </c>
      <c r="E744" s="1" t="s">
        <v>110</v>
      </c>
      <c r="F744" s="1" t="s">
        <v>80</v>
      </c>
      <c r="G744" s="1" t="s">
        <v>111</v>
      </c>
      <c r="H744" s="1" t="s">
        <v>40</v>
      </c>
      <c r="I744" s="1">
        <v>97301</v>
      </c>
      <c r="J744" s="1" t="s">
        <v>112</v>
      </c>
      <c r="K744" s="1" t="s">
        <v>2001</v>
      </c>
      <c r="L744" s="1" t="s">
        <v>19</v>
      </c>
      <c r="M744" s="1" t="s">
        <v>48</v>
      </c>
      <c r="N744" s="1" t="s">
        <v>2002</v>
      </c>
      <c r="O744" s="3">
        <v>377.45</v>
      </c>
      <c r="P744" s="1">
        <v>5</v>
      </c>
      <c r="Q744" s="1">
        <v>0.5</v>
      </c>
      <c r="R744" s="2">
        <v>-264.22000000000003</v>
      </c>
      <c r="S744" s="1" t="s">
        <v>115</v>
      </c>
      <c r="T744" s="1" t="s">
        <v>87</v>
      </c>
      <c r="U744" s="2">
        <v>641.67003999999997</v>
      </c>
      <c r="V744" s="2">
        <v>150.98000488281201</v>
      </c>
      <c r="W744" s="11">
        <f>(sales[[#This Row],[Profit]]/sales[[#This Row],[Sales]])*100</f>
        <v>-70.001324678765414</v>
      </c>
      <c r="X744" s="1" t="e">
        <f>YEAR(sales[[#This Row],[order_date]])</f>
        <v>#VALUE!</v>
      </c>
    </row>
    <row r="745" spans="1:24" hidden="1" x14ac:dyDescent="0.25">
      <c r="A745" s="1" t="s">
        <v>2003</v>
      </c>
      <c r="B745" s="15" t="s">
        <v>909</v>
      </c>
      <c r="C745" s="13" t="s">
        <v>266</v>
      </c>
      <c r="D745" s="1" t="s">
        <v>90</v>
      </c>
      <c r="E745" s="1" t="s">
        <v>79</v>
      </c>
      <c r="F745" s="1" t="s">
        <v>80</v>
      </c>
      <c r="G745" s="1" t="s">
        <v>176</v>
      </c>
      <c r="H745" s="1" t="s">
        <v>45</v>
      </c>
      <c r="I745" s="1">
        <v>98115</v>
      </c>
      <c r="J745" s="1" t="s">
        <v>112</v>
      </c>
      <c r="K745" s="1" t="s">
        <v>1770</v>
      </c>
      <c r="L745" s="1" t="s">
        <v>19</v>
      </c>
      <c r="M745" s="1" t="s">
        <v>50</v>
      </c>
      <c r="N745" s="1" t="s">
        <v>1771</v>
      </c>
      <c r="O745" s="3">
        <v>698.35</v>
      </c>
      <c r="P745" s="1">
        <v>3</v>
      </c>
      <c r="Q745" s="1">
        <v>0.2</v>
      </c>
      <c r="R745" s="2">
        <v>52.38</v>
      </c>
      <c r="S745" s="1" t="s">
        <v>115</v>
      </c>
      <c r="T745" s="1" t="s">
        <v>87</v>
      </c>
      <c r="U745" s="2">
        <v>645.97</v>
      </c>
      <c r="V745" s="2">
        <v>290.979157578122</v>
      </c>
      <c r="W745" s="11">
        <f>(sales[[#This Row],[Profit]]/sales[[#This Row],[Sales]])*100</f>
        <v>7.5005369800243429</v>
      </c>
      <c r="X745" s="1" t="e">
        <f>YEAR(sales[[#This Row],[order_date]])</f>
        <v>#VALUE!</v>
      </c>
    </row>
    <row r="746" spans="1:24" hidden="1" x14ac:dyDescent="0.25">
      <c r="A746" s="1" t="s">
        <v>557</v>
      </c>
      <c r="B746" s="15">
        <v>42708</v>
      </c>
      <c r="C746" s="13" t="s">
        <v>558</v>
      </c>
      <c r="D746" s="1" t="s">
        <v>90</v>
      </c>
      <c r="E746" s="1" t="s">
        <v>79</v>
      </c>
      <c r="F746" s="1" t="s">
        <v>80</v>
      </c>
      <c r="G746" s="1" t="s">
        <v>159</v>
      </c>
      <c r="H746" s="1" t="s">
        <v>26</v>
      </c>
      <c r="I746" s="1">
        <v>90036</v>
      </c>
      <c r="J746" s="1" t="s">
        <v>112</v>
      </c>
      <c r="K746" s="1" t="s">
        <v>2004</v>
      </c>
      <c r="L746" s="1" t="s">
        <v>19</v>
      </c>
      <c r="M746" s="1" t="s">
        <v>50</v>
      </c>
      <c r="N746" s="1" t="s">
        <v>2005</v>
      </c>
      <c r="O746" s="3">
        <v>638.29</v>
      </c>
      <c r="P746" s="1">
        <v>7</v>
      </c>
      <c r="Q746" s="1">
        <v>0.2</v>
      </c>
      <c r="R746" s="2">
        <v>-31.91</v>
      </c>
      <c r="S746" s="1" t="s">
        <v>115</v>
      </c>
      <c r="T746" s="1" t="s">
        <v>87</v>
      </c>
      <c r="U746" s="2">
        <v>670.19994999999994</v>
      </c>
      <c r="V746" s="2">
        <v>113.980353643778</v>
      </c>
      <c r="W746" s="11">
        <f>(sales[[#This Row],[Profit]]/sales[[#This Row],[Sales]])*100</f>
        <v>-4.9992949913048932</v>
      </c>
      <c r="X746" s="1">
        <f>YEAR(sales[[#This Row],[order_date]])</f>
        <v>2016</v>
      </c>
    </row>
    <row r="747" spans="1:24" x14ac:dyDescent="0.25">
      <c r="A747" s="1" t="s">
        <v>1455</v>
      </c>
      <c r="B747" s="15">
        <v>42501</v>
      </c>
      <c r="C747" s="13">
        <v>42562</v>
      </c>
      <c r="D747" s="1" t="s">
        <v>78</v>
      </c>
      <c r="E747" s="1" t="s">
        <v>79</v>
      </c>
      <c r="F747" s="1" t="s">
        <v>80</v>
      </c>
      <c r="G747" s="1" t="s">
        <v>1456</v>
      </c>
      <c r="H747" s="1" t="s">
        <v>44</v>
      </c>
      <c r="I747" s="1">
        <v>23464</v>
      </c>
      <c r="J747" s="1" t="s">
        <v>92</v>
      </c>
      <c r="K747" s="1" t="s">
        <v>2006</v>
      </c>
      <c r="L747" s="1" t="s">
        <v>19</v>
      </c>
      <c r="M747" s="1" t="s">
        <v>104</v>
      </c>
      <c r="N747" s="1" t="s">
        <v>2007</v>
      </c>
      <c r="O747" s="3">
        <v>756.8</v>
      </c>
      <c r="P747" s="1">
        <v>5</v>
      </c>
      <c r="Q747" s="1">
        <v>0</v>
      </c>
      <c r="R747" s="2">
        <v>75.680000000000007</v>
      </c>
      <c r="S747" s="1" t="s">
        <v>96</v>
      </c>
      <c r="T747" s="1" t="s">
        <v>87</v>
      </c>
      <c r="U747" s="2">
        <v>681.12</v>
      </c>
      <c r="V747" s="2">
        <v>151.35999755859299</v>
      </c>
      <c r="W747" s="11">
        <f>(sales[[#This Row],[Profit]]/sales[[#This Row],[Sales]])*100</f>
        <v>10.000000000000002</v>
      </c>
      <c r="X747" s="1">
        <f>YEAR(sales[[#This Row],[order_date]])</f>
        <v>2016</v>
      </c>
    </row>
    <row r="748" spans="1:24" x14ac:dyDescent="0.25">
      <c r="A748" s="1" t="s">
        <v>1296</v>
      </c>
      <c r="B748" s="15">
        <v>42927</v>
      </c>
      <c r="C748" s="13">
        <v>43080</v>
      </c>
      <c r="D748" s="1" t="s">
        <v>100</v>
      </c>
      <c r="E748" s="1" t="s">
        <v>110</v>
      </c>
      <c r="F748" s="1" t="s">
        <v>80</v>
      </c>
      <c r="G748" s="1" t="s">
        <v>308</v>
      </c>
      <c r="H748" s="1" t="s">
        <v>26</v>
      </c>
      <c r="I748" s="1">
        <v>94513</v>
      </c>
      <c r="J748" s="1" t="s">
        <v>112</v>
      </c>
      <c r="K748" s="1" t="s">
        <v>2008</v>
      </c>
      <c r="L748" s="1" t="s">
        <v>21</v>
      </c>
      <c r="M748" s="1" t="s">
        <v>51</v>
      </c>
      <c r="N748" s="1" t="s">
        <v>2009</v>
      </c>
      <c r="O748" s="3">
        <v>761.54</v>
      </c>
      <c r="P748" s="1">
        <v>7</v>
      </c>
      <c r="Q748" s="1">
        <v>0.2</v>
      </c>
      <c r="R748" s="2">
        <v>66.64</v>
      </c>
      <c r="S748" s="1" t="s">
        <v>115</v>
      </c>
      <c r="T748" s="1" t="s">
        <v>87</v>
      </c>
      <c r="U748" s="2">
        <v>694.89995999999996</v>
      </c>
      <c r="V748" s="2">
        <v>135.98928229719601</v>
      </c>
      <c r="W748" s="11">
        <f>(sales[[#This Row],[Profit]]/sales[[#This Row],[Sales]])*100</f>
        <v>8.7506893925466809</v>
      </c>
      <c r="X748" s="1">
        <f>YEAR(sales[[#This Row],[order_date]])</f>
        <v>2017</v>
      </c>
    </row>
    <row r="749" spans="1:24" x14ac:dyDescent="0.25">
      <c r="A749" s="1" t="s">
        <v>260</v>
      </c>
      <c r="B749" s="15">
        <v>42778</v>
      </c>
      <c r="C749" s="13">
        <v>42837</v>
      </c>
      <c r="D749" s="1" t="s">
        <v>78</v>
      </c>
      <c r="E749" s="1" t="s">
        <v>79</v>
      </c>
      <c r="F749" s="1" t="s">
        <v>80</v>
      </c>
      <c r="G749" s="1" t="s">
        <v>261</v>
      </c>
      <c r="H749" s="1" t="s">
        <v>33</v>
      </c>
      <c r="I749" s="1">
        <v>1852</v>
      </c>
      <c r="J749" s="1" t="s">
        <v>82</v>
      </c>
      <c r="K749" s="1" t="s">
        <v>2010</v>
      </c>
      <c r="L749" s="1" t="s">
        <v>21</v>
      </c>
      <c r="M749" s="1" t="s">
        <v>51</v>
      </c>
      <c r="N749" s="1" t="s">
        <v>2011</v>
      </c>
      <c r="O749" s="3">
        <v>979.95</v>
      </c>
      <c r="P749" s="1">
        <v>5</v>
      </c>
      <c r="Q749" s="1">
        <v>0</v>
      </c>
      <c r="R749" s="2">
        <v>284.19</v>
      </c>
      <c r="S749" s="1" t="s">
        <v>86</v>
      </c>
      <c r="T749" s="1" t="s">
        <v>87</v>
      </c>
      <c r="U749" s="2">
        <v>695.76</v>
      </c>
      <c r="V749" s="2">
        <v>195.99000244140601</v>
      </c>
      <c r="W749" s="11">
        <f>(sales[[#This Row],[Profit]]/sales[[#This Row],[Sales]])*100</f>
        <v>29.000459207102402</v>
      </c>
      <c r="X749" s="1">
        <f>YEAR(sales[[#This Row],[order_date]])</f>
        <v>2017</v>
      </c>
    </row>
    <row r="750" spans="1:24" x14ac:dyDescent="0.25">
      <c r="A750" s="1" t="s">
        <v>814</v>
      </c>
      <c r="B750" s="15">
        <v>42036</v>
      </c>
      <c r="C750" s="13">
        <v>42248</v>
      </c>
      <c r="D750" s="1" t="s">
        <v>90</v>
      </c>
      <c r="E750" s="1" t="s">
        <v>158</v>
      </c>
      <c r="F750" s="1" t="s">
        <v>80</v>
      </c>
      <c r="G750" s="1" t="s">
        <v>815</v>
      </c>
      <c r="H750" s="1" t="s">
        <v>38</v>
      </c>
      <c r="I750" s="1">
        <v>44256</v>
      </c>
      <c r="J750" s="1" t="s">
        <v>82</v>
      </c>
      <c r="K750" s="1" t="s">
        <v>2012</v>
      </c>
      <c r="L750" s="1" t="s">
        <v>19</v>
      </c>
      <c r="M750" s="1" t="s">
        <v>1535</v>
      </c>
      <c r="N750" s="1" t="s">
        <v>2013</v>
      </c>
      <c r="O750" s="3">
        <v>452.45</v>
      </c>
      <c r="P750" s="1">
        <v>5</v>
      </c>
      <c r="Q750" s="1">
        <v>0.5</v>
      </c>
      <c r="R750" s="2">
        <v>-244.32</v>
      </c>
      <c r="S750" s="1" t="s">
        <v>86</v>
      </c>
      <c r="T750" s="1" t="s">
        <v>87</v>
      </c>
      <c r="U750" s="2">
        <v>696.77</v>
      </c>
      <c r="V750" s="2">
        <v>180.98000488281201</v>
      </c>
      <c r="W750" s="11">
        <f>(sales[[#This Row],[Profit]]/sales[[#This Row],[Sales]])*100</f>
        <v>-53.999336943308649</v>
      </c>
      <c r="X750" s="1">
        <f>YEAR(sales[[#This Row],[order_date]])</f>
        <v>2015</v>
      </c>
    </row>
    <row r="751" spans="1:24" x14ac:dyDescent="0.25">
      <c r="A751" s="1" t="s">
        <v>848</v>
      </c>
      <c r="B751" s="15">
        <v>42409</v>
      </c>
      <c r="C751" s="13">
        <v>42530</v>
      </c>
      <c r="D751" s="1" t="s">
        <v>90</v>
      </c>
      <c r="E751" s="1" t="s">
        <v>79</v>
      </c>
      <c r="F751" s="1" t="s">
        <v>80</v>
      </c>
      <c r="G751" s="1" t="s">
        <v>849</v>
      </c>
      <c r="H751" s="1" t="s">
        <v>37</v>
      </c>
      <c r="I751" s="1">
        <v>28205</v>
      </c>
      <c r="J751" s="1" t="s">
        <v>92</v>
      </c>
      <c r="K751" s="1" t="s">
        <v>1852</v>
      </c>
      <c r="L751" s="1" t="s">
        <v>21</v>
      </c>
      <c r="M751" s="1" t="s">
        <v>507</v>
      </c>
      <c r="N751" s="1" t="s">
        <v>2014</v>
      </c>
      <c r="O751" s="3">
        <v>1012.68</v>
      </c>
      <c r="P751" s="1">
        <v>3</v>
      </c>
      <c r="Q751" s="1">
        <v>0.2</v>
      </c>
      <c r="R751" s="2">
        <v>303.8</v>
      </c>
      <c r="S751" s="1" t="s">
        <v>96</v>
      </c>
      <c r="T751" s="1" t="s">
        <v>87</v>
      </c>
      <c r="U751" s="2">
        <v>708.88</v>
      </c>
      <c r="V751" s="2">
        <v>421.94999852012802</v>
      </c>
      <c r="W751" s="11">
        <f>(sales[[#This Row],[Profit]]/sales[[#This Row],[Sales]])*100</f>
        <v>29.99960500849232</v>
      </c>
      <c r="X751" s="1">
        <f>YEAR(sales[[#This Row],[order_date]])</f>
        <v>2016</v>
      </c>
    </row>
    <row r="752" spans="1:24" hidden="1" x14ac:dyDescent="0.25">
      <c r="A752" s="1" t="s">
        <v>549</v>
      </c>
      <c r="B752" s="15" t="s">
        <v>550</v>
      </c>
      <c r="C752" s="13" t="s">
        <v>551</v>
      </c>
      <c r="D752" s="1" t="s">
        <v>90</v>
      </c>
      <c r="E752" s="1" t="s">
        <v>79</v>
      </c>
      <c r="F752" s="1" t="s">
        <v>80</v>
      </c>
      <c r="G752" s="1" t="s">
        <v>152</v>
      </c>
      <c r="H752" s="1" t="s">
        <v>36</v>
      </c>
      <c r="I752" s="1">
        <v>10011</v>
      </c>
      <c r="J752" s="1" t="s">
        <v>82</v>
      </c>
      <c r="K752" s="1" t="s">
        <v>2015</v>
      </c>
      <c r="L752" s="1" t="s">
        <v>20</v>
      </c>
      <c r="M752" s="1" t="s">
        <v>47</v>
      </c>
      <c r="N752" s="1" t="s">
        <v>2016</v>
      </c>
      <c r="O752" s="3">
        <v>991.2</v>
      </c>
      <c r="P752" s="1">
        <v>6</v>
      </c>
      <c r="Q752" s="1">
        <v>0</v>
      </c>
      <c r="R752" s="2">
        <v>257.70999999999998</v>
      </c>
      <c r="S752" s="1" t="s">
        <v>86</v>
      </c>
      <c r="T752" s="1" t="s">
        <v>87</v>
      </c>
      <c r="U752" s="2">
        <v>733.49</v>
      </c>
      <c r="V752" s="2">
        <v>165.20000203450499</v>
      </c>
      <c r="W752" s="11">
        <f>(sales[[#This Row],[Profit]]/sales[[#This Row],[Sales]])*100</f>
        <v>25.999798224374494</v>
      </c>
      <c r="X752" s="1" t="e">
        <f>YEAR(sales[[#This Row],[order_date]])</f>
        <v>#VALUE!</v>
      </c>
    </row>
    <row r="753" spans="1:24" hidden="1" x14ac:dyDescent="0.25">
      <c r="A753" s="1" t="s">
        <v>1198</v>
      </c>
      <c r="B753" s="15">
        <v>42618</v>
      </c>
      <c r="C753" s="13" t="s">
        <v>1199</v>
      </c>
      <c r="D753" s="1" t="s">
        <v>90</v>
      </c>
      <c r="E753" s="1" t="s">
        <v>158</v>
      </c>
      <c r="F753" s="1" t="s">
        <v>80</v>
      </c>
      <c r="G753" s="1" t="s">
        <v>1200</v>
      </c>
      <c r="H753" s="1" t="s">
        <v>43</v>
      </c>
      <c r="I753" s="1">
        <v>78745</v>
      </c>
      <c r="J753" s="1" t="s">
        <v>102</v>
      </c>
      <c r="K753" s="1" t="s">
        <v>1624</v>
      </c>
      <c r="L753" s="1" t="s">
        <v>20</v>
      </c>
      <c r="M753" s="1" t="s">
        <v>47</v>
      </c>
      <c r="N753" s="1" t="s">
        <v>1625</v>
      </c>
      <c r="O753" s="3">
        <v>856.66</v>
      </c>
      <c r="P753" s="1">
        <v>6</v>
      </c>
      <c r="Q753" s="1">
        <v>0.2</v>
      </c>
      <c r="R753" s="2">
        <v>107.08</v>
      </c>
      <c r="S753" s="1" t="s">
        <v>106</v>
      </c>
      <c r="T753" s="1" t="s">
        <v>87</v>
      </c>
      <c r="U753" s="2">
        <v>749.57996000000003</v>
      </c>
      <c r="V753" s="2">
        <v>178.47082840329901</v>
      </c>
      <c r="W753" s="11">
        <f>(sales[[#This Row],[Profit]]/sales[[#This Row],[Sales]])*100</f>
        <v>12.499708168935166</v>
      </c>
      <c r="X753" s="1">
        <f>YEAR(sales[[#This Row],[order_date]])</f>
        <v>2016</v>
      </c>
    </row>
    <row r="754" spans="1:24" hidden="1" x14ac:dyDescent="0.25">
      <c r="A754" s="1" t="s">
        <v>269</v>
      </c>
      <c r="B754" s="15" t="s">
        <v>270</v>
      </c>
      <c r="C754" s="13">
        <v>42466</v>
      </c>
      <c r="D754" s="1" t="s">
        <v>90</v>
      </c>
      <c r="E754" s="1" t="s">
        <v>158</v>
      </c>
      <c r="F754" s="1" t="s">
        <v>80</v>
      </c>
      <c r="G754" s="1" t="s">
        <v>271</v>
      </c>
      <c r="H754" s="1" t="s">
        <v>27</v>
      </c>
      <c r="I754" s="1">
        <v>80134</v>
      </c>
      <c r="J754" s="1" t="s">
        <v>112</v>
      </c>
      <c r="K754" s="1" t="s">
        <v>2017</v>
      </c>
      <c r="L754" s="1" t="s">
        <v>19</v>
      </c>
      <c r="M754" s="1" t="s">
        <v>50</v>
      </c>
      <c r="N754" s="1" t="s">
        <v>2018</v>
      </c>
      <c r="O754" s="3">
        <v>801.57</v>
      </c>
      <c r="P754" s="1">
        <v>2</v>
      </c>
      <c r="Q754" s="1">
        <v>0.2</v>
      </c>
      <c r="R754" s="2">
        <v>50.1</v>
      </c>
      <c r="S754" s="1" t="s">
        <v>115</v>
      </c>
      <c r="T754" s="1" t="s">
        <v>87</v>
      </c>
      <c r="U754" s="2">
        <v>751.47002999999995</v>
      </c>
      <c r="V754" s="2">
        <v>500.98125644393701</v>
      </c>
      <c r="W754" s="11">
        <f>(sales[[#This Row],[Profit]]/sales[[#This Row],[Sales]])*100</f>
        <v>6.250233915939968</v>
      </c>
      <c r="X754" s="1" t="e">
        <f>YEAR(sales[[#This Row],[order_date]])</f>
        <v>#VALUE!</v>
      </c>
    </row>
    <row r="755" spans="1:24" hidden="1" x14ac:dyDescent="0.25">
      <c r="A755" s="1" t="s">
        <v>631</v>
      </c>
      <c r="B755" s="15" t="s">
        <v>632</v>
      </c>
      <c r="C755" s="13" t="s">
        <v>605</v>
      </c>
      <c r="D755" s="1" t="s">
        <v>90</v>
      </c>
      <c r="E755" s="1" t="s">
        <v>110</v>
      </c>
      <c r="F755" s="1" t="s">
        <v>80</v>
      </c>
      <c r="G755" s="1" t="s">
        <v>633</v>
      </c>
      <c r="H755" s="1" t="s">
        <v>26</v>
      </c>
      <c r="I755" s="1">
        <v>94591</v>
      </c>
      <c r="J755" s="1" t="s">
        <v>112</v>
      </c>
      <c r="K755" s="1" t="s">
        <v>2019</v>
      </c>
      <c r="L755" s="1" t="s">
        <v>19</v>
      </c>
      <c r="M755" s="1" t="s">
        <v>104</v>
      </c>
      <c r="N755" s="1" t="s">
        <v>2020</v>
      </c>
      <c r="O755" s="3">
        <v>1049.2</v>
      </c>
      <c r="P755" s="1">
        <v>5</v>
      </c>
      <c r="Q755" s="1">
        <v>0</v>
      </c>
      <c r="R755" s="2">
        <v>272.79000000000002</v>
      </c>
      <c r="S755" s="1" t="s">
        <v>115</v>
      </c>
      <c r="T755" s="1" t="s">
        <v>87</v>
      </c>
      <c r="U755" s="2">
        <v>776.40989999999999</v>
      </c>
      <c r="V755" s="2">
        <v>209.83999023437499</v>
      </c>
      <c r="W755" s="11">
        <f>(sales[[#This Row],[Profit]]/sales[[#This Row],[Sales]])*100</f>
        <v>25.999809378574152</v>
      </c>
      <c r="X755" s="1" t="e">
        <f>YEAR(sales[[#This Row],[order_date]])</f>
        <v>#VALUE!</v>
      </c>
    </row>
    <row r="756" spans="1:24" x14ac:dyDescent="0.25">
      <c r="A756" s="1" t="s">
        <v>224</v>
      </c>
      <c r="B756" s="15">
        <v>42686</v>
      </c>
      <c r="C756" s="13">
        <v>42686</v>
      </c>
      <c r="D756" s="1" t="s">
        <v>181</v>
      </c>
      <c r="E756" s="1" t="s">
        <v>79</v>
      </c>
      <c r="F756" s="1" t="s">
        <v>80</v>
      </c>
      <c r="G756" s="1" t="s">
        <v>225</v>
      </c>
      <c r="H756" s="1" t="s">
        <v>26</v>
      </c>
      <c r="I756" s="1">
        <v>92804</v>
      </c>
      <c r="J756" s="1" t="s">
        <v>112</v>
      </c>
      <c r="K756" s="1" t="s">
        <v>2021</v>
      </c>
      <c r="L756" s="1" t="s">
        <v>19</v>
      </c>
      <c r="M756" s="1" t="s">
        <v>48</v>
      </c>
      <c r="N756" s="1" t="s">
        <v>2022</v>
      </c>
      <c r="O756" s="3">
        <v>892.14</v>
      </c>
      <c r="P756" s="1">
        <v>7</v>
      </c>
      <c r="Q756" s="1">
        <v>0.2</v>
      </c>
      <c r="R756" s="2">
        <v>111.52</v>
      </c>
      <c r="S756" s="1" t="s">
        <v>115</v>
      </c>
      <c r="T756" s="1" t="s">
        <v>87</v>
      </c>
      <c r="U756" s="2">
        <v>780.62</v>
      </c>
      <c r="V756" s="2">
        <v>159.310717494985</v>
      </c>
      <c r="W756" s="11">
        <f>(sales[[#This Row],[Profit]]/sales[[#This Row],[Sales]])*100</f>
        <v>12.500280225076782</v>
      </c>
      <c r="X756" s="1">
        <f>YEAR(sales[[#This Row],[order_date]])</f>
        <v>2016</v>
      </c>
    </row>
    <row r="757" spans="1:24" x14ac:dyDescent="0.25">
      <c r="A757" s="1" t="s">
        <v>543</v>
      </c>
      <c r="B757" s="15">
        <v>41737</v>
      </c>
      <c r="C757" s="13">
        <v>41890</v>
      </c>
      <c r="D757" s="1" t="s">
        <v>100</v>
      </c>
      <c r="E757" s="1" t="s">
        <v>79</v>
      </c>
      <c r="F757" s="1" t="s">
        <v>80</v>
      </c>
      <c r="G757" s="1" t="s">
        <v>544</v>
      </c>
      <c r="H757" s="1" t="s">
        <v>318</v>
      </c>
      <c r="I757" s="1">
        <v>84062</v>
      </c>
      <c r="J757" s="1" t="s">
        <v>112</v>
      </c>
      <c r="K757" s="1" t="s">
        <v>2023</v>
      </c>
      <c r="L757" s="1" t="s">
        <v>20</v>
      </c>
      <c r="M757" s="1" t="s">
        <v>132</v>
      </c>
      <c r="N757" s="1" t="s">
        <v>2024</v>
      </c>
      <c r="O757" s="3">
        <v>1089.75</v>
      </c>
      <c r="P757" s="1">
        <v>3</v>
      </c>
      <c r="Q757" s="1">
        <v>0</v>
      </c>
      <c r="R757" s="2">
        <v>305.13</v>
      </c>
      <c r="S757" s="1" t="s">
        <v>115</v>
      </c>
      <c r="T757" s="1" t="s">
        <v>87</v>
      </c>
      <c r="U757" s="2">
        <v>784.62</v>
      </c>
      <c r="V757" s="2">
        <v>363.25</v>
      </c>
      <c r="W757" s="11">
        <f>(sales[[#This Row],[Profit]]/sales[[#This Row],[Sales]])*100</f>
        <v>27.999999999999996</v>
      </c>
      <c r="X757" s="1">
        <f>YEAR(sales[[#This Row],[order_date]])</f>
        <v>2014</v>
      </c>
    </row>
    <row r="758" spans="1:24" hidden="1" x14ac:dyDescent="0.25">
      <c r="A758" s="1" t="s">
        <v>403</v>
      </c>
      <c r="B758" s="15" t="s">
        <v>404</v>
      </c>
      <c r="C758" s="13" t="s">
        <v>405</v>
      </c>
      <c r="D758" s="1" t="s">
        <v>78</v>
      </c>
      <c r="E758" s="1" t="s">
        <v>158</v>
      </c>
      <c r="F758" s="1" t="s">
        <v>80</v>
      </c>
      <c r="G758" s="1" t="s">
        <v>406</v>
      </c>
      <c r="H758" s="1" t="s">
        <v>26</v>
      </c>
      <c r="I758" s="1">
        <v>94533</v>
      </c>
      <c r="J758" s="1" t="s">
        <v>112</v>
      </c>
      <c r="K758" s="1" t="s">
        <v>1866</v>
      </c>
      <c r="L758" s="1" t="s">
        <v>20</v>
      </c>
      <c r="M758" s="1" t="s">
        <v>47</v>
      </c>
      <c r="N758" s="1" t="s">
        <v>1867</v>
      </c>
      <c r="O758" s="3">
        <v>795.48</v>
      </c>
      <c r="P758" s="1">
        <v>7</v>
      </c>
      <c r="Q758" s="1">
        <v>0</v>
      </c>
      <c r="R758" s="2">
        <v>7.95</v>
      </c>
      <c r="S758" s="1" t="s">
        <v>115</v>
      </c>
      <c r="T758" s="1" t="s">
        <v>87</v>
      </c>
      <c r="U758" s="2">
        <v>787.52997000000005</v>
      </c>
      <c r="V758" s="2">
        <v>113.639997209821</v>
      </c>
      <c r="W758" s="11">
        <f>(sales[[#This Row],[Profit]]/sales[[#This Row],[Sales]])*100</f>
        <v>0.99939659073766773</v>
      </c>
      <c r="X758" s="1" t="e">
        <f>YEAR(sales[[#This Row],[order_date]])</f>
        <v>#VALUE!</v>
      </c>
    </row>
    <row r="759" spans="1:24" hidden="1" x14ac:dyDescent="0.25">
      <c r="A759" s="1" t="s">
        <v>704</v>
      </c>
      <c r="B759" s="15" t="s">
        <v>705</v>
      </c>
      <c r="C759" s="13" t="s">
        <v>706</v>
      </c>
      <c r="D759" s="1" t="s">
        <v>100</v>
      </c>
      <c r="E759" s="1" t="s">
        <v>110</v>
      </c>
      <c r="F759" s="1" t="s">
        <v>80</v>
      </c>
      <c r="G759" s="1" t="s">
        <v>159</v>
      </c>
      <c r="H759" s="1" t="s">
        <v>26</v>
      </c>
      <c r="I759" s="1">
        <v>90036</v>
      </c>
      <c r="J759" s="1" t="s">
        <v>112</v>
      </c>
      <c r="K759" s="1" t="s">
        <v>1966</v>
      </c>
      <c r="L759" s="1" t="s">
        <v>19</v>
      </c>
      <c r="M759" s="1" t="s">
        <v>50</v>
      </c>
      <c r="N759" s="1" t="s">
        <v>1967</v>
      </c>
      <c r="O759" s="3">
        <v>892.22</v>
      </c>
      <c r="P759" s="1">
        <v>3</v>
      </c>
      <c r="Q759" s="1">
        <v>0.2</v>
      </c>
      <c r="R759" s="2">
        <v>89.22</v>
      </c>
      <c r="S759" s="1" t="s">
        <v>115</v>
      </c>
      <c r="T759" s="1" t="s">
        <v>87</v>
      </c>
      <c r="U759" s="2">
        <v>803</v>
      </c>
      <c r="V759" s="2">
        <v>371.75832251120897</v>
      </c>
      <c r="W759" s="11">
        <f>(sales[[#This Row],[Profit]]/sales[[#This Row],[Sales]])*100</f>
        <v>9.999775840039451</v>
      </c>
      <c r="X759" s="1" t="e">
        <f>YEAR(sales[[#This Row],[order_date]])</f>
        <v>#VALUE!</v>
      </c>
    </row>
    <row r="760" spans="1:24" hidden="1" x14ac:dyDescent="0.25">
      <c r="A760" s="1" t="s">
        <v>704</v>
      </c>
      <c r="B760" s="15" t="s">
        <v>705</v>
      </c>
      <c r="C760" s="13" t="s">
        <v>706</v>
      </c>
      <c r="D760" s="1" t="s">
        <v>100</v>
      </c>
      <c r="E760" s="1" t="s">
        <v>110</v>
      </c>
      <c r="F760" s="1" t="s">
        <v>80</v>
      </c>
      <c r="G760" s="1" t="s">
        <v>159</v>
      </c>
      <c r="H760" s="1" t="s">
        <v>26</v>
      </c>
      <c r="I760" s="1">
        <v>90036</v>
      </c>
      <c r="J760" s="1" t="s">
        <v>112</v>
      </c>
      <c r="K760" s="1" t="s">
        <v>2025</v>
      </c>
      <c r="L760" s="1" t="s">
        <v>21</v>
      </c>
      <c r="M760" s="1" t="s">
        <v>51</v>
      </c>
      <c r="N760" s="1" t="s">
        <v>2026</v>
      </c>
      <c r="O760" s="3">
        <v>889.54</v>
      </c>
      <c r="P760" s="1">
        <v>8</v>
      </c>
      <c r="Q760" s="1">
        <v>0.2</v>
      </c>
      <c r="R760" s="2">
        <v>66.72</v>
      </c>
      <c r="S760" s="1" t="s">
        <v>115</v>
      </c>
      <c r="T760" s="1" t="s">
        <v>87</v>
      </c>
      <c r="U760" s="2">
        <v>822.81994999999995</v>
      </c>
      <c r="V760" s="2">
        <v>138.990622084552</v>
      </c>
      <c r="W760" s="11">
        <f>(sales[[#This Row],[Profit]]/sales[[#This Row],[Sales]])*100</f>
        <v>7.500505879443307</v>
      </c>
      <c r="X760" s="1" t="e">
        <f>YEAR(sales[[#This Row],[order_date]])</f>
        <v>#VALUE!</v>
      </c>
    </row>
    <row r="761" spans="1:24" hidden="1" x14ac:dyDescent="0.25">
      <c r="A761" s="1" t="s">
        <v>950</v>
      </c>
      <c r="B761" s="15" t="s">
        <v>951</v>
      </c>
      <c r="C761" s="13" t="s">
        <v>952</v>
      </c>
      <c r="D761" s="1" t="s">
        <v>90</v>
      </c>
      <c r="E761" s="1" t="s">
        <v>79</v>
      </c>
      <c r="F761" s="1" t="s">
        <v>80</v>
      </c>
      <c r="G761" s="1" t="s">
        <v>159</v>
      </c>
      <c r="H761" s="1" t="s">
        <v>26</v>
      </c>
      <c r="I761" s="1">
        <v>90032</v>
      </c>
      <c r="J761" s="1" t="s">
        <v>112</v>
      </c>
      <c r="K761" s="1" t="s">
        <v>2027</v>
      </c>
      <c r="L761" s="1" t="s">
        <v>19</v>
      </c>
      <c r="M761" s="1" t="s">
        <v>1535</v>
      </c>
      <c r="N761" s="1" t="s">
        <v>2028</v>
      </c>
      <c r="O761" s="3">
        <v>917.92</v>
      </c>
      <c r="P761" s="1">
        <v>9</v>
      </c>
      <c r="Q761" s="1">
        <v>0.15</v>
      </c>
      <c r="R761" s="2">
        <v>75.59</v>
      </c>
      <c r="S761" s="1" t="s">
        <v>115</v>
      </c>
      <c r="T761" s="1" t="s">
        <v>87</v>
      </c>
      <c r="U761" s="2">
        <v>842.32996000000003</v>
      </c>
      <c r="V761" s="2">
        <v>119.989541091097</v>
      </c>
      <c r="W761" s="11">
        <f>(sales[[#This Row],[Profit]]/sales[[#This Row],[Sales]])*100</f>
        <v>8.2349224333275242</v>
      </c>
      <c r="X761" s="1" t="e">
        <f>YEAR(sales[[#This Row],[order_date]])</f>
        <v>#VALUE!</v>
      </c>
    </row>
    <row r="762" spans="1:24" hidden="1" x14ac:dyDescent="0.25">
      <c r="A762" s="1" t="s">
        <v>205</v>
      </c>
      <c r="B762" s="15" t="s">
        <v>206</v>
      </c>
      <c r="C762" s="13" t="s">
        <v>207</v>
      </c>
      <c r="D762" s="1" t="s">
        <v>90</v>
      </c>
      <c r="E762" s="1" t="s">
        <v>158</v>
      </c>
      <c r="F762" s="1" t="s">
        <v>80</v>
      </c>
      <c r="G762" s="1" t="s">
        <v>130</v>
      </c>
      <c r="H762" s="1" t="s">
        <v>27</v>
      </c>
      <c r="I762" s="1">
        <v>80219</v>
      </c>
      <c r="J762" s="1" t="s">
        <v>112</v>
      </c>
      <c r="K762" s="1" t="s">
        <v>1984</v>
      </c>
      <c r="L762" s="1" t="s">
        <v>19</v>
      </c>
      <c r="M762" s="1" t="s">
        <v>50</v>
      </c>
      <c r="N762" s="1" t="s">
        <v>1985</v>
      </c>
      <c r="O762" s="3">
        <v>854.35</v>
      </c>
      <c r="P762" s="1">
        <v>3</v>
      </c>
      <c r="Q762" s="1">
        <v>0.2</v>
      </c>
      <c r="R762" s="2">
        <v>10.68</v>
      </c>
      <c r="S762" s="1" t="s">
        <v>115</v>
      </c>
      <c r="T762" s="1" t="s">
        <v>87</v>
      </c>
      <c r="U762" s="2">
        <v>843.67</v>
      </c>
      <c r="V762" s="2">
        <v>355.97915782026598</v>
      </c>
      <c r="W762" s="11">
        <f>(sales[[#This Row],[Profit]]/sales[[#This Row],[Sales]])*100</f>
        <v>1.2500731550301398</v>
      </c>
      <c r="X762" s="1" t="e">
        <f>YEAR(sales[[#This Row],[order_date]])</f>
        <v>#VALUE!</v>
      </c>
    </row>
    <row r="763" spans="1:24" hidden="1" x14ac:dyDescent="0.25">
      <c r="A763" s="1" t="s">
        <v>397</v>
      </c>
      <c r="B763" s="15">
        <v>42258</v>
      </c>
      <c r="C763" s="13" t="s">
        <v>316</v>
      </c>
      <c r="D763" s="1" t="s">
        <v>100</v>
      </c>
      <c r="E763" s="1" t="s">
        <v>79</v>
      </c>
      <c r="F763" s="1" t="s">
        <v>80</v>
      </c>
      <c r="G763" s="1" t="s">
        <v>398</v>
      </c>
      <c r="H763" s="1" t="s">
        <v>36</v>
      </c>
      <c r="I763" s="1">
        <v>11572</v>
      </c>
      <c r="J763" s="1" t="s">
        <v>82</v>
      </c>
      <c r="K763" s="1" t="s">
        <v>2029</v>
      </c>
      <c r="L763" s="1" t="s">
        <v>21</v>
      </c>
      <c r="M763" s="1" t="s">
        <v>507</v>
      </c>
      <c r="N763" s="1" t="s">
        <v>2030</v>
      </c>
      <c r="O763" s="3">
        <v>899.95</v>
      </c>
      <c r="P763" s="1">
        <v>5</v>
      </c>
      <c r="Q763" s="1">
        <v>0</v>
      </c>
      <c r="R763" s="2">
        <v>54</v>
      </c>
      <c r="S763" s="1" t="s">
        <v>86</v>
      </c>
      <c r="T763" s="1" t="s">
        <v>87</v>
      </c>
      <c r="U763" s="2">
        <v>845.95</v>
      </c>
      <c r="V763" s="2">
        <v>179.99000244140601</v>
      </c>
      <c r="W763" s="11">
        <f>(sales[[#This Row],[Profit]]/sales[[#This Row],[Sales]])*100</f>
        <v>6.0003333518528805</v>
      </c>
      <c r="X763" s="1">
        <f>YEAR(sales[[#This Row],[order_date]])</f>
        <v>2015</v>
      </c>
    </row>
    <row r="764" spans="1:24" hidden="1" x14ac:dyDescent="0.25">
      <c r="A764" s="1" t="s">
        <v>1493</v>
      </c>
      <c r="B764" s="15">
        <v>43041</v>
      </c>
      <c r="C764" s="13" t="s">
        <v>1494</v>
      </c>
      <c r="D764" s="1" t="s">
        <v>100</v>
      </c>
      <c r="E764" s="1" t="s">
        <v>158</v>
      </c>
      <c r="F764" s="1" t="s">
        <v>80</v>
      </c>
      <c r="G764" s="1" t="s">
        <v>176</v>
      </c>
      <c r="H764" s="1" t="s">
        <v>45</v>
      </c>
      <c r="I764" s="1">
        <v>98105</v>
      </c>
      <c r="J764" s="1" t="s">
        <v>112</v>
      </c>
      <c r="K764" s="1" t="s">
        <v>2031</v>
      </c>
      <c r="L764" s="1" t="s">
        <v>19</v>
      </c>
      <c r="M764" s="1" t="s">
        <v>50</v>
      </c>
      <c r="N764" s="1" t="s">
        <v>2032</v>
      </c>
      <c r="O764" s="3">
        <v>963.14</v>
      </c>
      <c r="P764" s="1">
        <v>4</v>
      </c>
      <c r="Q764" s="1">
        <v>0.2</v>
      </c>
      <c r="R764" s="2">
        <v>108.35</v>
      </c>
      <c r="S764" s="1" t="s">
        <v>115</v>
      </c>
      <c r="T764" s="1" t="s">
        <v>87</v>
      </c>
      <c r="U764" s="2">
        <v>854.79003999999998</v>
      </c>
      <c r="V764" s="2">
        <v>300.98125569887901</v>
      </c>
      <c r="W764" s="11">
        <f>(sales[[#This Row],[Profit]]/sales[[#This Row],[Sales]])*100</f>
        <v>11.249662562036672</v>
      </c>
      <c r="X764" s="1">
        <f>YEAR(sales[[#This Row],[order_date]])</f>
        <v>2017</v>
      </c>
    </row>
    <row r="765" spans="1:24" hidden="1" x14ac:dyDescent="0.25">
      <c r="A765" s="1" t="s">
        <v>228</v>
      </c>
      <c r="B765" s="15" t="s">
        <v>229</v>
      </c>
      <c r="C765" s="13" t="s">
        <v>230</v>
      </c>
      <c r="D765" s="1" t="s">
        <v>78</v>
      </c>
      <c r="E765" s="1" t="s">
        <v>79</v>
      </c>
      <c r="F765" s="1" t="s">
        <v>80</v>
      </c>
      <c r="G765" s="1" t="s">
        <v>231</v>
      </c>
      <c r="H765" s="1" t="s">
        <v>38</v>
      </c>
      <c r="I765" s="1">
        <v>43017</v>
      </c>
      <c r="J765" s="1" t="s">
        <v>82</v>
      </c>
      <c r="K765" s="1" t="s">
        <v>2033</v>
      </c>
      <c r="L765" s="1" t="s">
        <v>21</v>
      </c>
      <c r="M765" s="1" t="s">
        <v>1695</v>
      </c>
      <c r="N765" s="1" t="s">
        <v>2034</v>
      </c>
      <c r="O765" s="3">
        <v>479.99</v>
      </c>
      <c r="P765" s="1">
        <v>4</v>
      </c>
      <c r="Q765" s="1">
        <v>0.7</v>
      </c>
      <c r="R765" s="2">
        <v>-383.99</v>
      </c>
      <c r="S765" s="1" t="s">
        <v>86</v>
      </c>
      <c r="T765" s="1" t="s">
        <v>87</v>
      </c>
      <c r="U765" s="2">
        <v>863.98</v>
      </c>
      <c r="V765" s="2">
        <v>399.99164263440599</v>
      </c>
      <c r="W765" s="11">
        <f>(sales[[#This Row],[Profit]]/sales[[#This Row],[Sales]])*100</f>
        <v>-79.999583324652605</v>
      </c>
      <c r="X765" s="1" t="e">
        <f>YEAR(sales[[#This Row],[order_date]])</f>
        <v>#VALUE!</v>
      </c>
    </row>
    <row r="766" spans="1:24" hidden="1" x14ac:dyDescent="0.25">
      <c r="A766" s="1" t="s">
        <v>878</v>
      </c>
      <c r="B766" s="15" t="s">
        <v>367</v>
      </c>
      <c r="C766" s="13" t="s">
        <v>451</v>
      </c>
      <c r="D766" s="1" t="s">
        <v>78</v>
      </c>
      <c r="E766" s="1" t="s">
        <v>158</v>
      </c>
      <c r="F766" s="1" t="s">
        <v>80</v>
      </c>
      <c r="G766" s="1" t="s">
        <v>389</v>
      </c>
      <c r="H766" s="1" t="s">
        <v>44</v>
      </c>
      <c r="I766" s="1">
        <v>22153</v>
      </c>
      <c r="J766" s="1" t="s">
        <v>92</v>
      </c>
      <c r="K766" s="1" t="s">
        <v>2035</v>
      </c>
      <c r="L766" s="1" t="s">
        <v>19</v>
      </c>
      <c r="M766" s="1" t="s">
        <v>48</v>
      </c>
      <c r="N766" s="1" t="s">
        <v>2036</v>
      </c>
      <c r="O766" s="3">
        <v>1202.94</v>
      </c>
      <c r="P766" s="1">
        <v>3</v>
      </c>
      <c r="Q766" s="1">
        <v>0</v>
      </c>
      <c r="R766" s="2">
        <v>300.74</v>
      </c>
      <c r="S766" s="1" t="s">
        <v>96</v>
      </c>
      <c r="T766" s="1" t="s">
        <v>87</v>
      </c>
      <c r="U766" s="2">
        <v>902.19994999999994</v>
      </c>
      <c r="V766" s="2">
        <v>400.97998046875</v>
      </c>
      <c r="W766" s="11">
        <f>(sales[[#This Row],[Profit]]/sales[[#This Row],[Sales]])*100</f>
        <v>25.000415648328261</v>
      </c>
      <c r="X766" s="1" t="e">
        <f>YEAR(sales[[#This Row],[order_date]])</f>
        <v>#VALUE!</v>
      </c>
    </row>
    <row r="767" spans="1:24" hidden="1" x14ac:dyDescent="0.25">
      <c r="A767" s="1" t="s">
        <v>646</v>
      </c>
      <c r="B767" s="15" t="s">
        <v>647</v>
      </c>
      <c r="C767" s="13" t="s">
        <v>648</v>
      </c>
      <c r="D767" s="1" t="s">
        <v>78</v>
      </c>
      <c r="E767" s="1" t="s">
        <v>110</v>
      </c>
      <c r="F767" s="1" t="s">
        <v>80</v>
      </c>
      <c r="G767" s="1" t="s">
        <v>81</v>
      </c>
      <c r="H767" s="1" t="s">
        <v>38</v>
      </c>
      <c r="I767" s="1">
        <v>45373</v>
      </c>
      <c r="J767" s="1" t="s">
        <v>82</v>
      </c>
      <c r="K767" s="1" t="s">
        <v>2037</v>
      </c>
      <c r="L767" s="1" t="s">
        <v>19</v>
      </c>
      <c r="M767" s="1" t="s">
        <v>50</v>
      </c>
      <c r="N767" s="1" t="s">
        <v>2038</v>
      </c>
      <c r="O767" s="3">
        <v>899.43</v>
      </c>
      <c r="P767" s="1">
        <v>5</v>
      </c>
      <c r="Q767" s="1">
        <v>0.3</v>
      </c>
      <c r="R767" s="2">
        <v>-12.85</v>
      </c>
      <c r="S767" s="1" t="s">
        <v>86</v>
      </c>
      <c r="T767" s="1" t="s">
        <v>87</v>
      </c>
      <c r="U767" s="2">
        <v>912.27997000000005</v>
      </c>
      <c r="V767" s="2">
        <v>256.98000228370898</v>
      </c>
      <c r="W767" s="11">
        <f>(sales[[#This Row],[Profit]]/sales[[#This Row],[Sales]])*100</f>
        <v>-1.4286826100975063</v>
      </c>
      <c r="X767" s="1" t="e">
        <f>YEAR(sales[[#This Row],[order_date]])</f>
        <v>#VALUE!</v>
      </c>
    </row>
    <row r="768" spans="1:24" hidden="1" x14ac:dyDescent="0.25">
      <c r="A768" s="1" t="s">
        <v>1035</v>
      </c>
      <c r="B768" s="15" t="s">
        <v>1036</v>
      </c>
      <c r="C768" s="13" t="s">
        <v>1037</v>
      </c>
      <c r="D768" s="1" t="s">
        <v>78</v>
      </c>
      <c r="E768" s="1" t="s">
        <v>79</v>
      </c>
      <c r="F768" s="1" t="s">
        <v>80</v>
      </c>
      <c r="G768" s="1" t="s">
        <v>152</v>
      </c>
      <c r="H768" s="1" t="s">
        <v>36</v>
      </c>
      <c r="I768" s="1">
        <v>10035</v>
      </c>
      <c r="J768" s="1" t="s">
        <v>82</v>
      </c>
      <c r="K768" s="1" t="s">
        <v>2039</v>
      </c>
      <c r="L768" s="1" t="s">
        <v>21</v>
      </c>
      <c r="M768" s="1" t="s">
        <v>51</v>
      </c>
      <c r="N768" s="1" t="s">
        <v>2040</v>
      </c>
      <c r="O768" s="3">
        <v>1259.97</v>
      </c>
      <c r="P768" s="1">
        <v>3</v>
      </c>
      <c r="Q768" s="1">
        <v>0</v>
      </c>
      <c r="R768" s="2">
        <v>327.58999999999997</v>
      </c>
      <c r="S768" s="1" t="s">
        <v>86</v>
      </c>
      <c r="T768" s="1" t="s">
        <v>87</v>
      </c>
      <c r="U768" s="2">
        <v>932.38</v>
      </c>
      <c r="V768" s="2">
        <v>419.989990234375</v>
      </c>
      <c r="W768" s="11">
        <f>(sales[[#This Row],[Profit]]/sales[[#This Row],[Sales]])*100</f>
        <v>25.999825392668075</v>
      </c>
      <c r="X768" s="1" t="e">
        <f>YEAR(sales[[#This Row],[order_date]])</f>
        <v>#VALUE!</v>
      </c>
    </row>
    <row r="769" spans="1:24" hidden="1" x14ac:dyDescent="0.25">
      <c r="A769" s="1" t="s">
        <v>1201</v>
      </c>
      <c r="B769" s="15" t="s">
        <v>1202</v>
      </c>
      <c r="C769" s="13" t="s">
        <v>426</v>
      </c>
      <c r="D769" s="1" t="s">
        <v>100</v>
      </c>
      <c r="E769" s="1" t="s">
        <v>110</v>
      </c>
      <c r="F769" s="1" t="s">
        <v>80</v>
      </c>
      <c r="G769" s="1" t="s">
        <v>159</v>
      </c>
      <c r="H769" s="1" t="s">
        <v>26</v>
      </c>
      <c r="I769" s="1">
        <v>90004</v>
      </c>
      <c r="J769" s="1" t="s">
        <v>112</v>
      </c>
      <c r="K769" s="1" t="s">
        <v>1968</v>
      </c>
      <c r="L769" s="1" t="s">
        <v>20</v>
      </c>
      <c r="M769" s="1" t="s">
        <v>47</v>
      </c>
      <c r="N769" s="1" t="s">
        <v>1969</v>
      </c>
      <c r="O769" s="3">
        <v>947.17</v>
      </c>
      <c r="P769" s="1">
        <v>7</v>
      </c>
      <c r="Q769" s="1">
        <v>0</v>
      </c>
      <c r="R769" s="2">
        <v>9.4700000000000006</v>
      </c>
      <c r="S769" s="1" t="s">
        <v>115</v>
      </c>
      <c r="T769" s="1" t="s">
        <v>87</v>
      </c>
      <c r="U769" s="2">
        <v>937.7</v>
      </c>
      <c r="V769" s="2">
        <v>135.30999755859301</v>
      </c>
      <c r="W769" s="11">
        <f>(sales[[#This Row],[Profit]]/sales[[#This Row],[Sales]])*100</f>
        <v>0.99982051796404026</v>
      </c>
      <c r="X769" s="1" t="e">
        <f>YEAR(sales[[#This Row],[order_date]])</f>
        <v>#VALUE!</v>
      </c>
    </row>
    <row r="770" spans="1:24" hidden="1" x14ac:dyDescent="0.25">
      <c r="A770" s="1" t="s">
        <v>150</v>
      </c>
      <c r="B770" s="15" t="s">
        <v>151</v>
      </c>
      <c r="C770" s="13" t="s">
        <v>108</v>
      </c>
      <c r="D770" s="1" t="s">
        <v>90</v>
      </c>
      <c r="E770" s="1" t="s">
        <v>79</v>
      </c>
      <c r="F770" s="1" t="s">
        <v>80</v>
      </c>
      <c r="G770" s="1" t="s">
        <v>152</v>
      </c>
      <c r="H770" s="1" t="s">
        <v>36</v>
      </c>
      <c r="I770" s="1">
        <v>10035</v>
      </c>
      <c r="J770" s="1" t="s">
        <v>82</v>
      </c>
      <c r="K770" s="1" t="s">
        <v>2041</v>
      </c>
      <c r="L770" s="1" t="s">
        <v>21</v>
      </c>
      <c r="M770" s="1" t="s">
        <v>51</v>
      </c>
      <c r="N770" s="1" t="s">
        <v>2042</v>
      </c>
      <c r="O770" s="3">
        <v>1299.6600000000001</v>
      </c>
      <c r="P770" s="1">
        <v>2</v>
      </c>
      <c r="Q770" s="1">
        <v>0</v>
      </c>
      <c r="R770" s="2">
        <v>350.91</v>
      </c>
      <c r="S770" s="1" t="s">
        <v>86</v>
      </c>
      <c r="T770" s="1" t="s">
        <v>87</v>
      </c>
      <c r="U770" s="2">
        <v>948.75</v>
      </c>
      <c r="V770" s="2">
        <v>649.83001708984295</v>
      </c>
      <c r="W770" s="11">
        <f>(sales[[#This Row],[Profit]]/sales[[#This Row],[Sales]])*100</f>
        <v>27.00013849776095</v>
      </c>
      <c r="X770" s="1" t="e">
        <f>YEAR(sales[[#This Row],[order_date]])</f>
        <v>#VALUE!</v>
      </c>
    </row>
    <row r="771" spans="1:24" hidden="1" x14ac:dyDescent="0.25">
      <c r="A771" s="1" t="s">
        <v>2043</v>
      </c>
      <c r="B771" s="15" t="s">
        <v>2044</v>
      </c>
      <c r="C771" s="13" t="s">
        <v>2045</v>
      </c>
      <c r="D771" s="1" t="s">
        <v>90</v>
      </c>
      <c r="E771" s="1" t="s">
        <v>79</v>
      </c>
      <c r="F771" s="1" t="s">
        <v>80</v>
      </c>
      <c r="G771" s="1" t="s">
        <v>2046</v>
      </c>
      <c r="H771" s="1" t="s">
        <v>38</v>
      </c>
      <c r="I771" s="1">
        <v>44105</v>
      </c>
      <c r="J771" s="1" t="s">
        <v>82</v>
      </c>
      <c r="K771" s="1" t="s">
        <v>2041</v>
      </c>
      <c r="L771" s="1" t="s">
        <v>21</v>
      </c>
      <c r="M771" s="1" t="s">
        <v>51</v>
      </c>
      <c r="N771" s="1" t="s">
        <v>2042</v>
      </c>
      <c r="O771" s="3">
        <v>779.8</v>
      </c>
      <c r="P771" s="1">
        <v>2</v>
      </c>
      <c r="Q771" s="1">
        <v>0.4</v>
      </c>
      <c r="R771" s="2">
        <v>-168.96</v>
      </c>
      <c r="S771" s="1" t="s">
        <v>86</v>
      </c>
      <c r="T771" s="1" t="s">
        <v>87</v>
      </c>
      <c r="U771" s="2">
        <v>948.76</v>
      </c>
      <c r="V771" s="2">
        <v>649.83332961632095</v>
      </c>
      <c r="W771" s="11">
        <f>(sales[[#This Row],[Profit]]/sales[[#This Row],[Sales]])*100</f>
        <v>-21.667094126699155</v>
      </c>
      <c r="X771" s="1" t="e">
        <f>YEAR(sales[[#This Row],[order_date]])</f>
        <v>#VALUE!</v>
      </c>
    </row>
    <row r="772" spans="1:24" hidden="1" x14ac:dyDescent="0.25">
      <c r="A772" s="1" t="s">
        <v>1731</v>
      </c>
      <c r="B772" s="15">
        <v>42710</v>
      </c>
      <c r="C772" s="13" t="s">
        <v>1732</v>
      </c>
      <c r="D772" s="1" t="s">
        <v>100</v>
      </c>
      <c r="E772" s="1" t="s">
        <v>110</v>
      </c>
      <c r="F772" s="1" t="s">
        <v>80</v>
      </c>
      <c r="G772" s="1" t="s">
        <v>149</v>
      </c>
      <c r="H772" s="1" t="s">
        <v>30</v>
      </c>
      <c r="I772" s="1">
        <v>60623</v>
      </c>
      <c r="J772" s="1" t="s">
        <v>102</v>
      </c>
      <c r="K772" s="1" t="s">
        <v>2047</v>
      </c>
      <c r="L772" s="1" t="s">
        <v>21</v>
      </c>
      <c r="M772" s="1" t="s">
        <v>1695</v>
      </c>
      <c r="N772" s="1" t="s">
        <v>2048</v>
      </c>
      <c r="O772" s="3">
        <v>1007.98</v>
      </c>
      <c r="P772" s="1">
        <v>3</v>
      </c>
      <c r="Q772" s="1">
        <v>0.3</v>
      </c>
      <c r="R772" s="2">
        <v>43.2</v>
      </c>
      <c r="S772" s="1" t="s">
        <v>106</v>
      </c>
      <c r="T772" s="1" t="s">
        <v>87</v>
      </c>
      <c r="U772" s="2">
        <v>964.77997000000005</v>
      </c>
      <c r="V772" s="2">
        <v>479.99047506406998</v>
      </c>
      <c r="W772" s="11">
        <f>(sales[[#This Row],[Profit]]/sales[[#This Row],[Sales]])*100</f>
        <v>4.2857993214151078</v>
      </c>
      <c r="X772" s="1">
        <f>YEAR(sales[[#This Row],[order_date]])</f>
        <v>2016</v>
      </c>
    </row>
    <row r="773" spans="1:24" hidden="1" x14ac:dyDescent="0.25">
      <c r="A773" s="1" t="s">
        <v>654</v>
      </c>
      <c r="B773" s="15" t="s">
        <v>655</v>
      </c>
      <c r="C773" s="13" t="s">
        <v>656</v>
      </c>
      <c r="D773" s="1" t="s">
        <v>100</v>
      </c>
      <c r="E773" s="1" t="s">
        <v>158</v>
      </c>
      <c r="F773" s="1" t="s">
        <v>80</v>
      </c>
      <c r="G773" s="1" t="s">
        <v>657</v>
      </c>
      <c r="H773" s="1" t="s">
        <v>26</v>
      </c>
      <c r="I773" s="1">
        <v>92307</v>
      </c>
      <c r="J773" s="1" t="s">
        <v>112</v>
      </c>
      <c r="K773" s="1" t="s">
        <v>2049</v>
      </c>
      <c r="L773" s="1" t="s">
        <v>19</v>
      </c>
      <c r="M773" s="1" t="s">
        <v>1535</v>
      </c>
      <c r="N773" s="1" t="s">
        <v>2050</v>
      </c>
      <c r="O773" s="3">
        <v>1194.17</v>
      </c>
      <c r="P773" s="1">
        <v>5</v>
      </c>
      <c r="Q773" s="1">
        <v>0.15</v>
      </c>
      <c r="R773" s="2">
        <v>210.74</v>
      </c>
      <c r="S773" s="1" t="s">
        <v>115</v>
      </c>
      <c r="T773" s="1" t="s">
        <v>87</v>
      </c>
      <c r="U773" s="2">
        <v>983.43005000000005</v>
      </c>
      <c r="V773" s="2">
        <v>280.98118878098899</v>
      </c>
      <c r="W773" s="11">
        <f>(sales[[#This Row],[Profit]]/sales[[#This Row],[Sales]])*100</f>
        <v>17.647403635998224</v>
      </c>
      <c r="X773" s="1" t="e">
        <f>YEAR(sales[[#This Row],[order_date]])</f>
        <v>#VALUE!</v>
      </c>
    </row>
    <row r="774" spans="1:24" x14ac:dyDescent="0.25">
      <c r="A774" s="1" t="s">
        <v>311</v>
      </c>
      <c r="B774" s="15">
        <v>42409</v>
      </c>
      <c r="C774" s="13">
        <v>42530</v>
      </c>
      <c r="D774" s="1" t="s">
        <v>90</v>
      </c>
      <c r="E774" s="1" t="s">
        <v>79</v>
      </c>
      <c r="F774" s="1" t="s">
        <v>80</v>
      </c>
      <c r="G774" s="1" t="s">
        <v>159</v>
      </c>
      <c r="H774" s="1" t="s">
        <v>26</v>
      </c>
      <c r="I774" s="1">
        <v>90036</v>
      </c>
      <c r="J774" s="1" t="s">
        <v>112</v>
      </c>
      <c r="K774" s="1" t="s">
        <v>1930</v>
      </c>
      <c r="L774" s="1" t="s">
        <v>21</v>
      </c>
      <c r="M774" s="1" t="s">
        <v>51</v>
      </c>
      <c r="N774" s="1" t="s">
        <v>2051</v>
      </c>
      <c r="O774" s="3">
        <v>1091.17</v>
      </c>
      <c r="P774" s="1">
        <v>4</v>
      </c>
      <c r="Q774" s="1">
        <v>0.2</v>
      </c>
      <c r="R774" s="2">
        <v>68.2</v>
      </c>
      <c r="S774" s="1" t="s">
        <v>115</v>
      </c>
      <c r="T774" s="1" t="s">
        <v>87</v>
      </c>
      <c r="U774" s="2">
        <v>1022.97003</v>
      </c>
      <c r="V774" s="2">
        <v>340.99064000319902</v>
      </c>
      <c r="W774" s="11">
        <f>(sales[[#This Row],[Profit]]/sales[[#This Row],[Sales]])*100</f>
        <v>6.2501718339030576</v>
      </c>
      <c r="X774" s="1">
        <f>YEAR(sales[[#This Row],[order_date]])</f>
        <v>2016</v>
      </c>
    </row>
    <row r="775" spans="1:24" hidden="1" x14ac:dyDescent="0.25">
      <c r="A775" s="1" t="s">
        <v>1620</v>
      </c>
      <c r="B775" s="15">
        <v>43046</v>
      </c>
      <c r="C775" s="13" t="s">
        <v>1621</v>
      </c>
      <c r="D775" s="1" t="s">
        <v>90</v>
      </c>
      <c r="E775" s="1" t="s">
        <v>158</v>
      </c>
      <c r="F775" s="1" t="s">
        <v>80</v>
      </c>
      <c r="G775" s="1" t="s">
        <v>159</v>
      </c>
      <c r="H775" s="1" t="s">
        <v>26</v>
      </c>
      <c r="I775" s="1">
        <v>90049</v>
      </c>
      <c r="J775" s="1" t="s">
        <v>112</v>
      </c>
      <c r="K775" s="1" t="s">
        <v>2052</v>
      </c>
      <c r="L775" s="1" t="s">
        <v>21</v>
      </c>
      <c r="M775" s="1" t="s">
        <v>507</v>
      </c>
      <c r="N775" s="1" t="s">
        <v>2053</v>
      </c>
      <c r="O775" s="3">
        <v>1287.45</v>
      </c>
      <c r="P775" s="1">
        <v>5</v>
      </c>
      <c r="Q775" s="1">
        <v>0</v>
      </c>
      <c r="R775" s="2">
        <v>244.62</v>
      </c>
      <c r="S775" s="1" t="s">
        <v>115</v>
      </c>
      <c r="T775" s="1" t="s">
        <v>87</v>
      </c>
      <c r="U775" s="2">
        <v>1042.83</v>
      </c>
      <c r="V775" s="2">
        <v>257.489990234375</v>
      </c>
      <c r="W775" s="11">
        <f>(sales[[#This Row],[Profit]]/sales[[#This Row],[Sales]])*100</f>
        <v>19.000349528137015</v>
      </c>
      <c r="X775" s="1">
        <f>YEAR(sales[[#This Row],[order_date]])</f>
        <v>2017</v>
      </c>
    </row>
    <row r="776" spans="1:24" x14ac:dyDescent="0.25">
      <c r="A776" s="1" t="s">
        <v>749</v>
      </c>
      <c r="B776" s="15">
        <v>41891</v>
      </c>
      <c r="C776" s="13">
        <v>41982</v>
      </c>
      <c r="D776" s="1" t="s">
        <v>100</v>
      </c>
      <c r="E776" s="1" t="s">
        <v>158</v>
      </c>
      <c r="F776" s="1" t="s">
        <v>80</v>
      </c>
      <c r="G776" s="1" t="s">
        <v>261</v>
      </c>
      <c r="H776" s="1" t="s">
        <v>33</v>
      </c>
      <c r="I776" s="1">
        <v>1852</v>
      </c>
      <c r="J776" s="1" t="s">
        <v>82</v>
      </c>
      <c r="K776" s="1" t="s">
        <v>2054</v>
      </c>
      <c r="L776" s="1" t="s">
        <v>20</v>
      </c>
      <c r="M776" s="1" t="s">
        <v>47</v>
      </c>
      <c r="N776" s="1" t="s">
        <v>2055</v>
      </c>
      <c r="O776" s="3">
        <v>1325.85</v>
      </c>
      <c r="P776" s="1">
        <v>5</v>
      </c>
      <c r="Q776" s="1">
        <v>0</v>
      </c>
      <c r="R776" s="2">
        <v>238.65</v>
      </c>
      <c r="S776" s="1" t="s">
        <v>86</v>
      </c>
      <c r="T776" s="1" t="s">
        <v>87</v>
      </c>
      <c r="U776" s="2">
        <v>1087.2</v>
      </c>
      <c r="V776" s="2">
        <v>265.169995117187</v>
      </c>
      <c r="W776" s="11">
        <f>(sales[[#This Row],[Profit]]/sales[[#This Row],[Sales]])*100</f>
        <v>17.99977373005996</v>
      </c>
      <c r="X776" s="1">
        <f>YEAR(sales[[#This Row],[order_date]])</f>
        <v>2014</v>
      </c>
    </row>
    <row r="777" spans="1:24" hidden="1" x14ac:dyDescent="0.25">
      <c r="A777" s="1" t="s">
        <v>604</v>
      </c>
      <c r="B777" s="15" t="s">
        <v>605</v>
      </c>
      <c r="C777" s="13" t="s">
        <v>270</v>
      </c>
      <c r="D777" s="1" t="s">
        <v>90</v>
      </c>
      <c r="E777" s="1" t="s">
        <v>110</v>
      </c>
      <c r="F777" s="1" t="s">
        <v>80</v>
      </c>
      <c r="G777" s="1" t="s">
        <v>101</v>
      </c>
      <c r="H777" s="1" t="s">
        <v>29</v>
      </c>
      <c r="I777" s="1">
        <v>31907</v>
      </c>
      <c r="J777" s="1" t="s">
        <v>92</v>
      </c>
      <c r="K777" s="1" t="s">
        <v>1891</v>
      </c>
      <c r="L777" s="1" t="s">
        <v>20</v>
      </c>
      <c r="M777" s="1" t="s">
        <v>47</v>
      </c>
      <c r="N777" s="1" t="s">
        <v>1892</v>
      </c>
      <c r="O777" s="3">
        <v>1267.6500000000001</v>
      </c>
      <c r="P777" s="1">
        <v>9</v>
      </c>
      <c r="Q777" s="1">
        <v>0</v>
      </c>
      <c r="R777" s="2">
        <v>152.12</v>
      </c>
      <c r="S777" s="1" t="s">
        <v>96</v>
      </c>
      <c r="T777" s="1" t="s">
        <v>87</v>
      </c>
      <c r="U777" s="2">
        <v>1115.53</v>
      </c>
      <c r="V777" s="2">
        <v>140.85000271267299</v>
      </c>
      <c r="W777" s="11">
        <f>(sales[[#This Row],[Profit]]/sales[[#This Row],[Sales]])*100</f>
        <v>12.000157772255749</v>
      </c>
      <c r="X777" s="1" t="e">
        <f>YEAR(sales[[#This Row],[order_date]])</f>
        <v>#VALUE!</v>
      </c>
    </row>
    <row r="778" spans="1:24" hidden="1" x14ac:dyDescent="0.25">
      <c r="A778" s="1" t="s">
        <v>2003</v>
      </c>
      <c r="B778" s="15" t="s">
        <v>909</v>
      </c>
      <c r="C778" s="13" t="s">
        <v>266</v>
      </c>
      <c r="D778" s="1" t="s">
        <v>90</v>
      </c>
      <c r="E778" s="1" t="s">
        <v>79</v>
      </c>
      <c r="F778" s="1" t="s">
        <v>80</v>
      </c>
      <c r="G778" s="1" t="s">
        <v>176</v>
      </c>
      <c r="H778" s="1" t="s">
        <v>45</v>
      </c>
      <c r="I778" s="1">
        <v>98115</v>
      </c>
      <c r="J778" s="1" t="s">
        <v>112</v>
      </c>
      <c r="K778" s="1" t="s">
        <v>1785</v>
      </c>
      <c r="L778" s="1" t="s">
        <v>19</v>
      </c>
      <c r="M778" s="1" t="s">
        <v>48</v>
      </c>
      <c r="N778" s="1" t="s">
        <v>1786</v>
      </c>
      <c r="O778" s="3">
        <v>1747.25</v>
      </c>
      <c r="P778" s="1">
        <v>5</v>
      </c>
      <c r="Q778" s="1">
        <v>0</v>
      </c>
      <c r="R778" s="2">
        <v>629.01</v>
      </c>
      <c r="S778" s="1" t="s">
        <v>115</v>
      </c>
      <c r="T778" s="1" t="s">
        <v>87</v>
      </c>
      <c r="U778" s="2">
        <v>1118.24</v>
      </c>
      <c r="V778" s="2">
        <v>349.45</v>
      </c>
      <c r="W778" s="11">
        <f>(sales[[#This Row],[Profit]]/sales[[#This Row],[Sales]])*100</f>
        <v>36</v>
      </c>
      <c r="X778" s="1" t="e">
        <f>YEAR(sales[[#This Row],[order_date]])</f>
        <v>#VALUE!</v>
      </c>
    </row>
    <row r="779" spans="1:24" hidden="1" x14ac:dyDescent="0.25">
      <c r="A779" s="1" t="s">
        <v>2056</v>
      </c>
      <c r="B779" s="15" t="s">
        <v>2057</v>
      </c>
      <c r="C779" s="13" t="s">
        <v>361</v>
      </c>
      <c r="D779" s="1" t="s">
        <v>100</v>
      </c>
      <c r="E779" s="1" t="s">
        <v>110</v>
      </c>
      <c r="F779" s="1" t="s">
        <v>80</v>
      </c>
      <c r="G779" s="1" t="s">
        <v>137</v>
      </c>
      <c r="H779" s="1" t="s">
        <v>26</v>
      </c>
      <c r="I779" s="1">
        <v>94110</v>
      </c>
      <c r="J779" s="1" t="s">
        <v>112</v>
      </c>
      <c r="K779" s="1" t="s">
        <v>2058</v>
      </c>
      <c r="L779" s="1" t="s">
        <v>19</v>
      </c>
      <c r="M779" s="1" t="s">
        <v>1535</v>
      </c>
      <c r="N779" s="1" t="s">
        <v>2059</v>
      </c>
      <c r="O779" s="3">
        <v>1198.33</v>
      </c>
      <c r="P779" s="1">
        <v>10</v>
      </c>
      <c r="Q779" s="1">
        <v>0.15</v>
      </c>
      <c r="R779" s="2">
        <v>70.489999999999995</v>
      </c>
      <c r="S779" s="1" t="s">
        <v>115</v>
      </c>
      <c r="T779" s="1" t="s">
        <v>87</v>
      </c>
      <c r="U779" s="2">
        <v>1127.8399999999999</v>
      </c>
      <c r="V779" s="2">
        <v>140.979995818558</v>
      </c>
      <c r="W779" s="11">
        <f>(sales[[#This Row],[Profit]]/sales[[#This Row],[Sales]])*100</f>
        <v>5.8823529411764701</v>
      </c>
      <c r="X779" s="1" t="e">
        <f>YEAR(sales[[#This Row],[order_date]])</f>
        <v>#VALUE!</v>
      </c>
    </row>
    <row r="780" spans="1:24" hidden="1" x14ac:dyDescent="0.25">
      <c r="A780" s="1" t="s">
        <v>234</v>
      </c>
      <c r="B780" s="15" t="s">
        <v>235</v>
      </c>
      <c r="C780" s="13" t="s">
        <v>235</v>
      </c>
      <c r="D780" s="1" t="s">
        <v>181</v>
      </c>
      <c r="E780" s="1" t="s">
        <v>79</v>
      </c>
      <c r="F780" s="1" t="s">
        <v>80</v>
      </c>
      <c r="G780" s="1" t="s">
        <v>236</v>
      </c>
      <c r="H780" s="1" t="s">
        <v>26</v>
      </c>
      <c r="I780" s="1">
        <v>92374</v>
      </c>
      <c r="J780" s="1" t="s">
        <v>112</v>
      </c>
      <c r="K780" s="1" t="s">
        <v>2060</v>
      </c>
      <c r="L780" s="1" t="s">
        <v>21</v>
      </c>
      <c r="M780" s="1" t="s">
        <v>51</v>
      </c>
      <c r="N780" s="1" t="s">
        <v>2061</v>
      </c>
      <c r="O780" s="3">
        <v>1295.8399999999999</v>
      </c>
      <c r="P780" s="1">
        <v>4</v>
      </c>
      <c r="Q780" s="1">
        <v>0.2</v>
      </c>
      <c r="R780" s="2">
        <v>145.78</v>
      </c>
      <c r="S780" s="1" t="s">
        <v>115</v>
      </c>
      <c r="T780" s="1" t="s">
        <v>87</v>
      </c>
      <c r="U780" s="2">
        <v>1150.0599</v>
      </c>
      <c r="V780" s="2">
        <v>404.94999082740298</v>
      </c>
      <c r="W780" s="11">
        <f>(sales[[#This Row],[Profit]]/sales[[#This Row],[Sales]])*100</f>
        <v>11.249845659958019</v>
      </c>
      <c r="X780" s="1" t="e">
        <f>YEAR(sales[[#This Row],[order_date]])</f>
        <v>#VALUE!</v>
      </c>
    </row>
    <row r="781" spans="1:24" hidden="1" x14ac:dyDescent="0.25">
      <c r="A781" s="1" t="s">
        <v>967</v>
      </c>
      <c r="B781" s="15" t="s">
        <v>968</v>
      </c>
      <c r="C781" s="13" t="s">
        <v>969</v>
      </c>
      <c r="D781" s="1" t="s">
        <v>90</v>
      </c>
      <c r="E781" s="1" t="s">
        <v>79</v>
      </c>
      <c r="F781" s="1" t="s">
        <v>80</v>
      </c>
      <c r="G781" s="1" t="s">
        <v>362</v>
      </c>
      <c r="H781" s="1" t="s">
        <v>42</v>
      </c>
      <c r="I781" s="1">
        <v>38301</v>
      </c>
      <c r="J781" s="1" t="s">
        <v>92</v>
      </c>
      <c r="K781" s="1" t="s">
        <v>2062</v>
      </c>
      <c r="L781" s="1" t="s">
        <v>19</v>
      </c>
      <c r="M781" s="1" t="s">
        <v>48</v>
      </c>
      <c r="N781" s="1" t="s">
        <v>2063</v>
      </c>
      <c r="O781" s="3">
        <v>934.96</v>
      </c>
      <c r="P781" s="1">
        <v>6</v>
      </c>
      <c r="Q781" s="1">
        <v>0.4</v>
      </c>
      <c r="R781" s="2">
        <v>-249.32</v>
      </c>
      <c r="S781" s="1" t="s">
        <v>96</v>
      </c>
      <c r="T781" s="1" t="s">
        <v>87</v>
      </c>
      <c r="U781" s="2">
        <v>1184.28</v>
      </c>
      <c r="V781" s="2">
        <v>259.71111979462398</v>
      </c>
      <c r="W781" s="11">
        <f>(sales[[#This Row],[Profit]]/sales[[#This Row],[Sales]])*100</f>
        <v>-26.666381449473775</v>
      </c>
      <c r="X781" s="1" t="e">
        <f>YEAR(sales[[#This Row],[order_date]])</f>
        <v>#VALUE!</v>
      </c>
    </row>
    <row r="782" spans="1:24" hidden="1" x14ac:dyDescent="0.25">
      <c r="A782" s="1" t="s">
        <v>220</v>
      </c>
      <c r="B782" s="15" t="s">
        <v>221</v>
      </c>
      <c r="C782" s="13">
        <v>42866</v>
      </c>
      <c r="D782" s="1" t="s">
        <v>90</v>
      </c>
      <c r="E782" s="1" t="s">
        <v>79</v>
      </c>
      <c r="F782" s="1" t="s">
        <v>80</v>
      </c>
      <c r="G782" s="1" t="s">
        <v>137</v>
      </c>
      <c r="H782" s="1" t="s">
        <v>26</v>
      </c>
      <c r="I782" s="1">
        <v>94122</v>
      </c>
      <c r="J782" s="1" t="s">
        <v>112</v>
      </c>
      <c r="K782" s="1" t="s">
        <v>2064</v>
      </c>
      <c r="L782" s="1" t="s">
        <v>20</v>
      </c>
      <c r="M782" s="1" t="s">
        <v>132</v>
      </c>
      <c r="N782" s="1" t="s">
        <v>2065</v>
      </c>
      <c r="O782" s="3">
        <v>1702.12</v>
      </c>
      <c r="P782" s="1">
        <v>14</v>
      </c>
      <c r="Q782" s="1">
        <v>0</v>
      </c>
      <c r="R782" s="2">
        <v>510.64</v>
      </c>
      <c r="S782" s="1" t="s">
        <v>115</v>
      </c>
      <c r="T782" s="1" t="s">
        <v>87</v>
      </c>
      <c r="U782" s="2">
        <v>1191.48</v>
      </c>
      <c r="V782" s="2">
        <v>121.579999651227</v>
      </c>
      <c r="W782" s="11">
        <f>(sales[[#This Row],[Profit]]/sales[[#This Row],[Sales]])*100</f>
        <v>30.000235001057508</v>
      </c>
      <c r="X782" s="1" t="e">
        <f>YEAR(sales[[#This Row],[order_date]])</f>
        <v>#VALUE!</v>
      </c>
    </row>
    <row r="783" spans="1:24" hidden="1" x14ac:dyDescent="0.25">
      <c r="A783" s="1" t="s">
        <v>1408</v>
      </c>
      <c r="B783" s="15" t="s">
        <v>1409</v>
      </c>
      <c r="C783" s="13" t="s">
        <v>229</v>
      </c>
      <c r="D783" s="1" t="s">
        <v>100</v>
      </c>
      <c r="E783" s="1" t="s">
        <v>79</v>
      </c>
      <c r="F783" s="1" t="s">
        <v>80</v>
      </c>
      <c r="G783" s="1" t="s">
        <v>176</v>
      </c>
      <c r="H783" s="1" t="s">
        <v>45</v>
      </c>
      <c r="I783" s="1">
        <v>98103</v>
      </c>
      <c r="J783" s="1" t="s">
        <v>112</v>
      </c>
      <c r="K783" s="1" t="s">
        <v>2066</v>
      </c>
      <c r="L783" s="1" t="s">
        <v>19</v>
      </c>
      <c r="M783" s="1" t="s">
        <v>48</v>
      </c>
      <c r="N783" s="1" t="s">
        <v>2067</v>
      </c>
      <c r="O783" s="3">
        <v>1618.37</v>
      </c>
      <c r="P783" s="1">
        <v>13</v>
      </c>
      <c r="Q783" s="1">
        <v>0</v>
      </c>
      <c r="R783" s="2">
        <v>356.04</v>
      </c>
      <c r="S783" s="1" t="s">
        <v>115</v>
      </c>
      <c r="T783" s="1" t="s">
        <v>87</v>
      </c>
      <c r="U783" s="2">
        <v>1262.33</v>
      </c>
      <c r="V783" s="2">
        <v>124.489999624399</v>
      </c>
      <c r="W783" s="11">
        <f>(sales[[#This Row],[Profit]]/sales[[#This Row],[Sales]])*100</f>
        <v>21.99991349320613</v>
      </c>
      <c r="X783" s="1" t="e">
        <f>YEAR(sales[[#This Row],[order_date]])</f>
        <v>#VALUE!</v>
      </c>
    </row>
    <row r="784" spans="1:24" hidden="1" x14ac:dyDescent="0.25">
      <c r="A784" s="1" t="s">
        <v>725</v>
      </c>
      <c r="B784" s="15" t="s">
        <v>726</v>
      </c>
      <c r="C784" s="13" t="s">
        <v>726</v>
      </c>
      <c r="D784" s="1" t="s">
        <v>181</v>
      </c>
      <c r="E784" s="1" t="s">
        <v>79</v>
      </c>
      <c r="F784" s="1" t="s">
        <v>80</v>
      </c>
      <c r="G784" s="1" t="s">
        <v>152</v>
      </c>
      <c r="H784" s="1" t="s">
        <v>36</v>
      </c>
      <c r="I784" s="1">
        <v>10009</v>
      </c>
      <c r="J784" s="1" t="s">
        <v>82</v>
      </c>
      <c r="K784" s="1" t="s">
        <v>2068</v>
      </c>
      <c r="L784" s="1" t="s">
        <v>21</v>
      </c>
      <c r="M784" s="1" t="s">
        <v>1695</v>
      </c>
      <c r="N784" s="1" t="s">
        <v>2069</v>
      </c>
      <c r="O784" s="3">
        <v>2799.96</v>
      </c>
      <c r="P784" s="1">
        <v>4</v>
      </c>
      <c r="Q784" s="1">
        <v>0</v>
      </c>
      <c r="R784" s="2">
        <v>1371.98</v>
      </c>
      <c r="S784" s="1" t="s">
        <v>86</v>
      </c>
      <c r="T784" s="1" t="s">
        <v>87</v>
      </c>
      <c r="U784" s="2">
        <v>1427.98</v>
      </c>
      <c r="V784" s="2">
        <v>699.989990234375</v>
      </c>
      <c r="W784" s="11">
        <f>(sales[[#This Row],[Profit]]/sales[[#This Row],[Sales]])*100</f>
        <v>48.999985714081632</v>
      </c>
      <c r="X784" s="1" t="e">
        <f>YEAR(sales[[#This Row],[order_date]])</f>
        <v>#VALUE!</v>
      </c>
    </row>
    <row r="785" spans="1:24" hidden="1" x14ac:dyDescent="0.25">
      <c r="A785" s="1" t="s">
        <v>2070</v>
      </c>
      <c r="B785" s="15" t="s">
        <v>2071</v>
      </c>
      <c r="C785" s="13" t="s">
        <v>672</v>
      </c>
      <c r="D785" s="1" t="s">
        <v>78</v>
      </c>
      <c r="E785" s="1" t="s">
        <v>79</v>
      </c>
      <c r="F785" s="1" t="s">
        <v>80</v>
      </c>
      <c r="G785" s="1" t="s">
        <v>1944</v>
      </c>
      <c r="H785" s="1" t="s">
        <v>2072</v>
      </c>
      <c r="I785" s="1">
        <v>70506</v>
      </c>
      <c r="J785" s="1" t="s">
        <v>92</v>
      </c>
      <c r="K785" s="1" t="s">
        <v>2073</v>
      </c>
      <c r="L785" s="1" t="s">
        <v>20</v>
      </c>
      <c r="M785" s="1" t="s">
        <v>263</v>
      </c>
      <c r="N785" s="1" t="s">
        <v>2074</v>
      </c>
      <c r="O785" s="3">
        <v>1665.62</v>
      </c>
      <c r="P785" s="1">
        <v>2</v>
      </c>
      <c r="Q785" s="1">
        <v>0</v>
      </c>
      <c r="R785" s="2">
        <v>33.31</v>
      </c>
      <c r="S785" s="1" t="s">
        <v>96</v>
      </c>
      <c r="T785" s="1" t="s">
        <v>87</v>
      </c>
      <c r="U785" s="2">
        <v>1632.3099</v>
      </c>
      <c r="V785" s="2">
        <v>832.80999755859295</v>
      </c>
      <c r="W785" s="11">
        <f>(sales[[#This Row],[Profit]]/sales[[#This Row],[Sales]])*100</f>
        <v>1.9998559095111734</v>
      </c>
      <c r="X785" s="1" t="e">
        <f>YEAR(sales[[#This Row],[order_date]])</f>
        <v>#VALUE!</v>
      </c>
    </row>
    <row r="786" spans="1:24" x14ac:dyDescent="0.25">
      <c r="A786" s="1" t="s">
        <v>988</v>
      </c>
      <c r="B786" s="15">
        <v>42531</v>
      </c>
      <c r="C786" s="13">
        <v>42561</v>
      </c>
      <c r="D786" s="1" t="s">
        <v>78</v>
      </c>
      <c r="E786" s="1" t="s">
        <v>110</v>
      </c>
      <c r="F786" s="1" t="s">
        <v>80</v>
      </c>
      <c r="G786" s="1" t="s">
        <v>989</v>
      </c>
      <c r="H786" s="1" t="s">
        <v>27</v>
      </c>
      <c r="I786" s="1">
        <v>81001</v>
      </c>
      <c r="J786" s="1" t="s">
        <v>112</v>
      </c>
      <c r="K786" s="1" t="s">
        <v>2075</v>
      </c>
      <c r="L786" s="1" t="s">
        <v>21</v>
      </c>
      <c r="M786" s="1" t="s">
        <v>1695</v>
      </c>
      <c r="N786" s="1" t="s">
        <v>2076</v>
      </c>
      <c r="O786" s="3">
        <v>703.71</v>
      </c>
      <c r="P786" s="1">
        <v>6</v>
      </c>
      <c r="Q786" s="1">
        <v>0.7</v>
      </c>
      <c r="R786" s="2">
        <v>-938.28</v>
      </c>
      <c r="S786" s="1" t="s">
        <v>115</v>
      </c>
      <c r="T786" s="1" t="s">
        <v>87</v>
      </c>
      <c r="U786" s="2">
        <v>1641.99</v>
      </c>
      <c r="V786" s="2">
        <v>390.94999667207401</v>
      </c>
      <c r="W786" s="11">
        <f>(sales[[#This Row],[Profit]]/sales[[#This Row],[Sales]])*100</f>
        <v>-133.33333333333331</v>
      </c>
      <c r="X786" s="1">
        <f>YEAR(sales[[#This Row],[order_date]])</f>
        <v>2016</v>
      </c>
    </row>
    <row r="787" spans="1:24" hidden="1" x14ac:dyDescent="0.25">
      <c r="A787" s="1" t="s">
        <v>116</v>
      </c>
      <c r="B787" s="15" t="s">
        <v>117</v>
      </c>
      <c r="C787" s="13" t="s">
        <v>118</v>
      </c>
      <c r="D787" s="1" t="s">
        <v>90</v>
      </c>
      <c r="E787" s="1" t="s">
        <v>79</v>
      </c>
      <c r="F787" s="1" t="s">
        <v>80</v>
      </c>
      <c r="G787" s="1" t="s">
        <v>119</v>
      </c>
      <c r="H787" s="1" t="s">
        <v>25</v>
      </c>
      <c r="I787" s="1">
        <v>85023</v>
      </c>
      <c r="J787" s="1" t="s">
        <v>112</v>
      </c>
      <c r="K787" s="1" t="s">
        <v>2077</v>
      </c>
      <c r="L787" s="1" t="s">
        <v>21</v>
      </c>
      <c r="M787" s="1" t="s">
        <v>51</v>
      </c>
      <c r="N787" s="1" t="s">
        <v>2078</v>
      </c>
      <c r="O787" s="3">
        <v>1879.96</v>
      </c>
      <c r="P787" s="1">
        <v>5</v>
      </c>
      <c r="Q787" s="1">
        <v>0.2</v>
      </c>
      <c r="R787" s="2">
        <v>211.5</v>
      </c>
      <c r="S787" s="1" t="s">
        <v>115</v>
      </c>
      <c r="T787" s="1" t="s">
        <v>87</v>
      </c>
      <c r="U787" s="2">
        <v>1668.46</v>
      </c>
      <c r="V787" s="2">
        <v>469.98999198522398</v>
      </c>
      <c r="W787" s="11">
        <f>(sales[[#This Row],[Profit]]/sales[[#This Row],[Sales]])*100</f>
        <v>11.250239366795038</v>
      </c>
      <c r="X787" s="1" t="e">
        <f>YEAR(sales[[#This Row],[order_date]])</f>
        <v>#VALUE!</v>
      </c>
    </row>
    <row r="788" spans="1:24" hidden="1" x14ac:dyDescent="0.25">
      <c r="A788" s="1" t="s">
        <v>2079</v>
      </c>
      <c r="B788" s="15" t="s">
        <v>1072</v>
      </c>
      <c r="C788" s="13" t="s">
        <v>1072</v>
      </c>
      <c r="D788" s="1" t="s">
        <v>181</v>
      </c>
      <c r="E788" s="1" t="s">
        <v>158</v>
      </c>
      <c r="F788" s="1" t="s">
        <v>80</v>
      </c>
      <c r="G788" s="1" t="s">
        <v>137</v>
      </c>
      <c r="H788" s="1" t="s">
        <v>26</v>
      </c>
      <c r="I788" s="1">
        <v>94122</v>
      </c>
      <c r="J788" s="1" t="s">
        <v>112</v>
      </c>
      <c r="K788" s="1" t="s">
        <v>2080</v>
      </c>
      <c r="L788" s="1" t="s">
        <v>21</v>
      </c>
      <c r="M788" s="1" t="s">
        <v>1695</v>
      </c>
      <c r="N788" s="1" t="s">
        <v>2081</v>
      </c>
      <c r="O788" s="3">
        <v>1919.98</v>
      </c>
      <c r="P788" s="1">
        <v>3</v>
      </c>
      <c r="Q788" s="1">
        <v>0.2</v>
      </c>
      <c r="R788" s="2">
        <v>216</v>
      </c>
      <c r="S788" s="1" t="s">
        <v>115</v>
      </c>
      <c r="T788" s="1" t="s">
        <v>87</v>
      </c>
      <c r="U788" s="2">
        <v>1703.98</v>
      </c>
      <c r="V788" s="2">
        <v>799.99166150884696</v>
      </c>
      <c r="W788" s="11">
        <f>(sales[[#This Row],[Profit]]/sales[[#This Row],[Sales]])*100</f>
        <v>11.250117188720715</v>
      </c>
      <c r="X788" s="1" t="e">
        <f>YEAR(sales[[#This Row],[order_date]])</f>
        <v>#VALUE!</v>
      </c>
    </row>
    <row r="789" spans="1:24" hidden="1" x14ac:dyDescent="0.25">
      <c r="A789" s="1" t="s">
        <v>611</v>
      </c>
      <c r="B789" s="15">
        <v>42221</v>
      </c>
      <c r="C789" s="13" t="s">
        <v>612</v>
      </c>
      <c r="D789" s="1" t="s">
        <v>90</v>
      </c>
      <c r="E789" s="1" t="s">
        <v>79</v>
      </c>
      <c r="F789" s="1" t="s">
        <v>80</v>
      </c>
      <c r="G789" s="1" t="s">
        <v>152</v>
      </c>
      <c r="H789" s="1" t="s">
        <v>36</v>
      </c>
      <c r="I789" s="1">
        <v>10024</v>
      </c>
      <c r="J789" s="1" t="s">
        <v>82</v>
      </c>
      <c r="K789" s="1" t="s">
        <v>2082</v>
      </c>
      <c r="L789" s="1" t="s">
        <v>21</v>
      </c>
      <c r="M789" s="1" t="s">
        <v>49</v>
      </c>
      <c r="N789" s="1" t="s">
        <v>2083</v>
      </c>
      <c r="O789" s="3">
        <v>2799.94</v>
      </c>
      <c r="P789" s="1">
        <v>7</v>
      </c>
      <c r="Q789" s="1">
        <v>0.2</v>
      </c>
      <c r="R789" s="2">
        <v>1014.98</v>
      </c>
      <c r="S789" s="1" t="s">
        <v>86</v>
      </c>
      <c r="T789" s="1" t="s">
        <v>87</v>
      </c>
      <c r="U789" s="2">
        <v>1784.96</v>
      </c>
      <c r="V789" s="2">
        <v>499.98927711372102</v>
      </c>
      <c r="W789" s="11">
        <f>(sales[[#This Row],[Profit]]/sales[[#This Row],[Sales]])*100</f>
        <v>36.250062501339315</v>
      </c>
      <c r="X789" s="1">
        <f>YEAR(sales[[#This Row],[order_date]])</f>
        <v>2015</v>
      </c>
    </row>
    <row r="790" spans="1:24" hidden="1" x14ac:dyDescent="0.25">
      <c r="A790" s="1" t="s">
        <v>305</v>
      </c>
      <c r="B790" s="15" t="s">
        <v>306</v>
      </c>
      <c r="C790" s="13" t="s">
        <v>307</v>
      </c>
      <c r="D790" s="1" t="s">
        <v>90</v>
      </c>
      <c r="E790" s="1" t="s">
        <v>158</v>
      </c>
      <c r="F790" s="1" t="s">
        <v>80</v>
      </c>
      <c r="G790" s="1" t="s">
        <v>308</v>
      </c>
      <c r="H790" s="1" t="s">
        <v>26</v>
      </c>
      <c r="I790" s="1">
        <v>94513</v>
      </c>
      <c r="J790" s="1" t="s">
        <v>112</v>
      </c>
      <c r="K790" s="1" t="s">
        <v>2084</v>
      </c>
      <c r="L790" s="1" t="s">
        <v>20</v>
      </c>
      <c r="M790" s="1" t="s">
        <v>132</v>
      </c>
      <c r="N790" s="1" t="s">
        <v>2085</v>
      </c>
      <c r="O790" s="3">
        <v>2518.29</v>
      </c>
      <c r="P790" s="1">
        <v>9</v>
      </c>
      <c r="Q790" s="1">
        <v>0</v>
      </c>
      <c r="R790" s="2">
        <v>654.76</v>
      </c>
      <c r="S790" s="1" t="s">
        <v>115</v>
      </c>
      <c r="T790" s="1" t="s">
        <v>87</v>
      </c>
      <c r="U790" s="2">
        <v>1863.53</v>
      </c>
      <c r="V790" s="2">
        <v>279.81000434027698</v>
      </c>
      <c r="W790" s="11">
        <f>(sales[[#This Row],[Profit]]/sales[[#This Row],[Sales]])*100</f>
        <v>26.000182663632859</v>
      </c>
      <c r="X790" s="1" t="e">
        <f>YEAR(sales[[#This Row],[order_date]])</f>
        <v>#VALUE!</v>
      </c>
    </row>
    <row r="791" spans="1:24" hidden="1" x14ac:dyDescent="0.25">
      <c r="A791" s="1" t="s">
        <v>150</v>
      </c>
      <c r="B791" s="15" t="s">
        <v>151</v>
      </c>
      <c r="C791" s="13" t="s">
        <v>108</v>
      </c>
      <c r="D791" s="1" t="s">
        <v>90</v>
      </c>
      <c r="E791" s="1" t="s">
        <v>79</v>
      </c>
      <c r="F791" s="1" t="s">
        <v>80</v>
      </c>
      <c r="G791" s="1" t="s">
        <v>152</v>
      </c>
      <c r="H791" s="1" t="s">
        <v>36</v>
      </c>
      <c r="I791" s="1">
        <v>10035</v>
      </c>
      <c r="J791" s="1" t="s">
        <v>82</v>
      </c>
      <c r="K791" s="1" t="s">
        <v>2017</v>
      </c>
      <c r="L791" s="1" t="s">
        <v>19</v>
      </c>
      <c r="M791" s="1" t="s">
        <v>50</v>
      </c>
      <c r="N791" s="1" t="s">
        <v>2018</v>
      </c>
      <c r="O791" s="3">
        <v>2254.41</v>
      </c>
      <c r="P791" s="1">
        <v>5</v>
      </c>
      <c r="Q791" s="1">
        <v>0.1</v>
      </c>
      <c r="R791" s="2">
        <v>375.74</v>
      </c>
      <c r="S791" s="1" t="s">
        <v>86</v>
      </c>
      <c r="T791" s="1" t="s">
        <v>87</v>
      </c>
      <c r="U791" s="2">
        <v>1878.6699000000001</v>
      </c>
      <c r="V791" s="2">
        <v>500.979981298214</v>
      </c>
      <c r="W791" s="11">
        <f>(sales[[#This Row],[Profit]]/sales[[#This Row],[Sales]])*100</f>
        <v>16.666888454185351</v>
      </c>
      <c r="X791" s="1" t="e">
        <f>YEAR(sales[[#This Row],[order_date]])</f>
        <v>#VALUE!</v>
      </c>
    </row>
    <row r="792" spans="1:24" hidden="1" x14ac:dyDescent="0.25">
      <c r="A792" s="1" t="s">
        <v>999</v>
      </c>
      <c r="B792" s="15" t="s">
        <v>1000</v>
      </c>
      <c r="C792" s="13" t="s">
        <v>351</v>
      </c>
      <c r="D792" s="1" t="s">
        <v>90</v>
      </c>
      <c r="E792" s="1" t="s">
        <v>158</v>
      </c>
      <c r="F792" s="1" t="s">
        <v>80</v>
      </c>
      <c r="G792" s="1" t="s">
        <v>1001</v>
      </c>
      <c r="H792" s="1" t="s">
        <v>42</v>
      </c>
      <c r="I792" s="1">
        <v>37211</v>
      </c>
      <c r="J792" s="1" t="s">
        <v>92</v>
      </c>
      <c r="K792" s="1" t="s">
        <v>2086</v>
      </c>
      <c r="L792" s="1" t="s">
        <v>21</v>
      </c>
      <c r="M792" s="1" t="s">
        <v>51</v>
      </c>
      <c r="N792" s="1" t="s">
        <v>2087</v>
      </c>
      <c r="O792" s="3">
        <v>2239.94</v>
      </c>
      <c r="P792" s="1">
        <v>8</v>
      </c>
      <c r="Q792" s="1">
        <v>0.2</v>
      </c>
      <c r="R792" s="2">
        <v>223.99</v>
      </c>
      <c r="S792" s="1" t="s">
        <v>96</v>
      </c>
      <c r="T792" s="1" t="s">
        <v>87</v>
      </c>
      <c r="U792" s="2">
        <v>2015.95</v>
      </c>
      <c r="V792" s="2">
        <v>349.99061714854298</v>
      </c>
      <c r="W792" s="11">
        <f>(sales[[#This Row],[Profit]]/sales[[#This Row],[Sales]])*100</f>
        <v>9.9998214237881378</v>
      </c>
      <c r="X792" s="1" t="e">
        <f>YEAR(sales[[#This Row],[order_date]])</f>
        <v>#VALUE!</v>
      </c>
    </row>
    <row r="793" spans="1:24" hidden="1" x14ac:dyDescent="0.25">
      <c r="A793" s="1" t="s">
        <v>873</v>
      </c>
      <c r="B793" s="15" t="s">
        <v>874</v>
      </c>
      <c r="C793" s="13" t="s">
        <v>875</v>
      </c>
      <c r="D793" s="1" t="s">
        <v>90</v>
      </c>
      <c r="E793" s="1" t="s">
        <v>110</v>
      </c>
      <c r="F793" s="1" t="s">
        <v>80</v>
      </c>
      <c r="G793" s="1" t="s">
        <v>119</v>
      </c>
      <c r="H793" s="1" t="s">
        <v>25</v>
      </c>
      <c r="I793" s="1">
        <v>85023</v>
      </c>
      <c r="J793" s="1" t="s">
        <v>112</v>
      </c>
      <c r="K793" s="1" t="s">
        <v>2088</v>
      </c>
      <c r="L793" s="1" t="s">
        <v>19</v>
      </c>
      <c r="M793" s="1" t="s">
        <v>48</v>
      </c>
      <c r="N793" s="1" t="s">
        <v>2089</v>
      </c>
      <c r="O793" s="3">
        <v>1272.6300000000001</v>
      </c>
      <c r="P793" s="1">
        <v>6</v>
      </c>
      <c r="Q793" s="1">
        <v>0.5</v>
      </c>
      <c r="R793" s="2">
        <v>-814.48</v>
      </c>
      <c r="S793" s="1" t="s">
        <v>115</v>
      </c>
      <c r="T793" s="1" t="s">
        <v>87</v>
      </c>
      <c r="U793" s="2">
        <v>2087.1098999999999</v>
      </c>
      <c r="V793" s="2">
        <v>424.21000162760402</v>
      </c>
      <c r="W793" s="11">
        <f>(sales[[#This Row],[Profit]]/sales[[#This Row],[Sales]])*100</f>
        <v>-63.999748552210768</v>
      </c>
      <c r="X793" s="1" t="e">
        <f>YEAR(sales[[#This Row],[order_date]])</f>
        <v>#VALUE!</v>
      </c>
    </row>
    <row r="794" spans="1:24" x14ac:dyDescent="0.25">
      <c r="A794" s="1" t="s">
        <v>814</v>
      </c>
      <c r="B794" s="15">
        <v>42036</v>
      </c>
      <c r="C794" s="13">
        <v>42248</v>
      </c>
      <c r="D794" s="1" t="s">
        <v>90</v>
      </c>
      <c r="E794" s="1" t="s">
        <v>158</v>
      </c>
      <c r="F794" s="1" t="s">
        <v>80</v>
      </c>
      <c r="G794" s="1" t="s">
        <v>815</v>
      </c>
      <c r="H794" s="1" t="s">
        <v>38</v>
      </c>
      <c r="I794" s="1">
        <v>44256</v>
      </c>
      <c r="J794" s="1" t="s">
        <v>82</v>
      </c>
      <c r="K794" s="1" t="s">
        <v>2090</v>
      </c>
      <c r="L794" s="1" t="s">
        <v>21</v>
      </c>
      <c r="M794" s="1" t="s">
        <v>1695</v>
      </c>
      <c r="N794" s="1" t="s">
        <v>2091</v>
      </c>
      <c r="O794" s="3">
        <v>1188</v>
      </c>
      <c r="P794" s="1">
        <v>9</v>
      </c>
      <c r="Q794" s="1">
        <v>0.7</v>
      </c>
      <c r="R794" s="2">
        <v>-950.4</v>
      </c>
      <c r="S794" s="1" t="s">
        <v>86</v>
      </c>
      <c r="T794" s="1" t="s">
        <v>87</v>
      </c>
      <c r="U794" s="2">
        <v>2138.4</v>
      </c>
      <c r="V794" s="2">
        <v>439.999982515971</v>
      </c>
      <c r="W794" s="11">
        <f>(sales[[#This Row],[Profit]]/sales[[#This Row],[Sales]])*100</f>
        <v>-80</v>
      </c>
      <c r="X794" s="1">
        <f>YEAR(sales[[#This Row],[order_date]])</f>
        <v>2015</v>
      </c>
    </row>
    <row r="795" spans="1:24" hidden="1" x14ac:dyDescent="0.25">
      <c r="A795" s="1" t="s">
        <v>2092</v>
      </c>
      <c r="B795" s="15" t="s">
        <v>2093</v>
      </c>
      <c r="C795" s="13">
        <v>41681</v>
      </c>
      <c r="D795" s="1" t="s">
        <v>100</v>
      </c>
      <c r="E795" s="1" t="s">
        <v>158</v>
      </c>
      <c r="F795" s="1" t="s">
        <v>80</v>
      </c>
      <c r="G795" s="1" t="s">
        <v>2094</v>
      </c>
      <c r="H795" s="1" t="s">
        <v>38</v>
      </c>
      <c r="I795" s="1">
        <v>44052</v>
      </c>
      <c r="J795" s="1" t="s">
        <v>82</v>
      </c>
      <c r="K795" s="1" t="s">
        <v>2095</v>
      </c>
      <c r="L795" s="1" t="s">
        <v>19</v>
      </c>
      <c r="M795" s="1" t="s">
        <v>48</v>
      </c>
      <c r="N795" s="1" t="s">
        <v>2096</v>
      </c>
      <c r="O795" s="3">
        <v>1421.66</v>
      </c>
      <c r="P795" s="1">
        <v>8</v>
      </c>
      <c r="Q795" s="1">
        <v>0.4</v>
      </c>
      <c r="R795" s="2">
        <v>-734.53</v>
      </c>
      <c r="S795" s="1" t="s">
        <v>86</v>
      </c>
      <c r="T795" s="1" t="s">
        <v>87</v>
      </c>
      <c r="U795" s="2">
        <v>2156.19</v>
      </c>
      <c r="V795" s="2">
        <v>296.17917672970998</v>
      </c>
      <c r="W795" s="11">
        <f>(sales[[#This Row],[Profit]]/sales[[#This Row],[Sales]])*100</f>
        <v>-51.667065261736276</v>
      </c>
      <c r="X795" s="1" t="e">
        <f>YEAR(sales[[#This Row],[order_date]])</f>
        <v>#VALUE!</v>
      </c>
    </row>
    <row r="796" spans="1:24" hidden="1" x14ac:dyDescent="0.25">
      <c r="A796" s="1" t="s">
        <v>1240</v>
      </c>
      <c r="B796" s="15" t="s">
        <v>1241</v>
      </c>
      <c r="C796" s="13">
        <v>42430</v>
      </c>
      <c r="D796" s="1" t="s">
        <v>90</v>
      </c>
      <c r="E796" s="1" t="s">
        <v>79</v>
      </c>
      <c r="F796" s="1" t="s">
        <v>80</v>
      </c>
      <c r="G796" s="1" t="s">
        <v>159</v>
      </c>
      <c r="H796" s="1" t="s">
        <v>26</v>
      </c>
      <c r="I796" s="1">
        <v>90049</v>
      </c>
      <c r="J796" s="1" t="s">
        <v>112</v>
      </c>
      <c r="K796" s="1" t="s">
        <v>2097</v>
      </c>
      <c r="L796" s="1" t="s">
        <v>21</v>
      </c>
      <c r="M796" s="1" t="s">
        <v>1695</v>
      </c>
      <c r="N796" s="1" t="s">
        <v>2098</v>
      </c>
      <c r="O796" s="3">
        <v>2548.56</v>
      </c>
      <c r="P796" s="1">
        <v>6</v>
      </c>
      <c r="Q796" s="1">
        <v>0.2</v>
      </c>
      <c r="R796" s="2">
        <v>286.70999999999998</v>
      </c>
      <c r="S796" s="1" t="s">
        <v>115</v>
      </c>
      <c r="T796" s="1" t="s">
        <v>87</v>
      </c>
      <c r="U796" s="2">
        <v>2261.85</v>
      </c>
      <c r="V796" s="2">
        <v>530.95001418497395</v>
      </c>
      <c r="W796" s="11">
        <f>(sales[[#This Row],[Profit]]/sales[[#This Row],[Sales]])*100</f>
        <v>11.249882286467653</v>
      </c>
      <c r="X796" s="1" t="e">
        <f>YEAR(sales[[#This Row],[order_date]])</f>
        <v>#VALUE!</v>
      </c>
    </row>
    <row r="797" spans="1:24" hidden="1" x14ac:dyDescent="0.25">
      <c r="A797" s="1" t="s">
        <v>150</v>
      </c>
      <c r="B797" s="15" t="s">
        <v>151</v>
      </c>
      <c r="C797" s="13" t="s">
        <v>108</v>
      </c>
      <c r="D797" s="1" t="s">
        <v>90</v>
      </c>
      <c r="E797" s="1" t="s">
        <v>79</v>
      </c>
      <c r="F797" s="1" t="s">
        <v>80</v>
      </c>
      <c r="G797" s="1" t="s">
        <v>152</v>
      </c>
      <c r="H797" s="1" t="s">
        <v>36</v>
      </c>
      <c r="I797" s="1">
        <v>10035</v>
      </c>
      <c r="J797" s="1" t="s">
        <v>82</v>
      </c>
      <c r="K797" s="1" t="s">
        <v>2099</v>
      </c>
      <c r="L797" s="1" t="s">
        <v>19</v>
      </c>
      <c r="M797" s="1" t="s">
        <v>50</v>
      </c>
      <c r="N797" s="1" t="s">
        <v>2100</v>
      </c>
      <c r="O797" s="3">
        <v>2888.13</v>
      </c>
      <c r="P797" s="1">
        <v>11</v>
      </c>
      <c r="Q797" s="1">
        <v>0.1</v>
      </c>
      <c r="R797" s="2">
        <v>609.72</v>
      </c>
      <c r="S797" s="1" t="s">
        <v>86</v>
      </c>
      <c r="T797" s="1" t="s">
        <v>87</v>
      </c>
      <c r="U797" s="2">
        <v>2278.41</v>
      </c>
      <c r="V797" s="2">
        <v>291.73029167619501</v>
      </c>
      <c r="W797" s="11">
        <f>(sales[[#This Row],[Profit]]/sales[[#This Row],[Sales]])*100</f>
        <v>21.111238067538512</v>
      </c>
      <c r="X797" s="1" t="e">
        <f>YEAR(sales[[#This Row],[order_date]])</f>
        <v>#VALUE!</v>
      </c>
    </row>
    <row r="798" spans="1:24" hidden="1" x14ac:dyDescent="0.25">
      <c r="A798" s="1" t="s">
        <v>188</v>
      </c>
      <c r="B798" s="15">
        <v>42987</v>
      </c>
      <c r="C798" s="13" t="s">
        <v>189</v>
      </c>
      <c r="D798" s="1" t="s">
        <v>90</v>
      </c>
      <c r="E798" s="1" t="s">
        <v>158</v>
      </c>
      <c r="F798" s="1" t="s">
        <v>80</v>
      </c>
      <c r="G798" s="1" t="s">
        <v>190</v>
      </c>
      <c r="H798" s="1" t="s">
        <v>41</v>
      </c>
      <c r="I798" s="1">
        <v>19134</v>
      </c>
      <c r="J798" s="1" t="s">
        <v>82</v>
      </c>
      <c r="K798" s="1" t="s">
        <v>2101</v>
      </c>
      <c r="L798" s="1" t="s">
        <v>21</v>
      </c>
      <c r="M798" s="1" t="s">
        <v>51</v>
      </c>
      <c r="N798" s="1" t="s">
        <v>2102</v>
      </c>
      <c r="O798" s="3">
        <v>1931.96</v>
      </c>
      <c r="P798" s="1">
        <v>7</v>
      </c>
      <c r="Q798" s="1">
        <v>0.4</v>
      </c>
      <c r="R798" s="2">
        <v>-386.39</v>
      </c>
      <c r="S798" s="1" t="s">
        <v>86</v>
      </c>
      <c r="T798" s="1" t="s">
        <v>87</v>
      </c>
      <c r="U798" s="2">
        <v>2318.35</v>
      </c>
      <c r="V798" s="2">
        <v>459.99047145947497</v>
      </c>
      <c r="W798" s="11">
        <f>(sales[[#This Row],[Profit]]/sales[[#This Row],[Sales]])*100</f>
        <v>-19.999896478187953</v>
      </c>
      <c r="X798" s="1">
        <f>YEAR(sales[[#This Row],[order_date]])</f>
        <v>2017</v>
      </c>
    </row>
    <row r="799" spans="1:24" hidden="1" x14ac:dyDescent="0.25">
      <c r="A799" s="1" t="s">
        <v>1778</v>
      </c>
      <c r="B799" s="15" t="s">
        <v>1779</v>
      </c>
      <c r="C799" s="13" t="s">
        <v>1779</v>
      </c>
      <c r="D799" s="1" t="s">
        <v>181</v>
      </c>
      <c r="E799" s="1" t="s">
        <v>79</v>
      </c>
      <c r="F799" s="1" t="s">
        <v>80</v>
      </c>
      <c r="G799" s="1" t="s">
        <v>1780</v>
      </c>
      <c r="H799" s="1" t="s">
        <v>43</v>
      </c>
      <c r="I799" s="1">
        <v>79109</v>
      </c>
      <c r="J799" s="1" t="s">
        <v>102</v>
      </c>
      <c r="K799" s="1" t="s">
        <v>2103</v>
      </c>
      <c r="L799" s="1" t="s">
        <v>19</v>
      </c>
      <c r="M799" s="1" t="s">
        <v>50</v>
      </c>
      <c r="N799" s="1" t="s">
        <v>2104</v>
      </c>
      <c r="O799" s="3">
        <v>2453.4299999999998</v>
      </c>
      <c r="P799" s="1">
        <v>5</v>
      </c>
      <c r="Q799" s="1">
        <v>0.3</v>
      </c>
      <c r="R799" s="2">
        <v>-350.49</v>
      </c>
      <c r="S799" s="1" t="s">
        <v>106</v>
      </c>
      <c r="T799" s="1" t="s">
        <v>87</v>
      </c>
      <c r="U799" s="2">
        <v>2803.92</v>
      </c>
      <c r="V799" s="2">
        <v>700.97999240636796</v>
      </c>
      <c r="W799" s="11">
        <f>(sales[[#This Row],[Profit]]/sales[[#This Row],[Sales]])*100</f>
        <v>-14.285714285714288</v>
      </c>
      <c r="X799" s="1" t="e">
        <f>YEAR(sales[[#This Row],[order_date]])</f>
        <v>#VALUE!</v>
      </c>
    </row>
    <row r="800" spans="1:24" hidden="1" x14ac:dyDescent="0.25">
      <c r="A800" s="1" t="s">
        <v>897</v>
      </c>
      <c r="B800" s="15" t="s">
        <v>898</v>
      </c>
      <c r="C800" s="13" t="s">
        <v>899</v>
      </c>
      <c r="D800" s="1" t="s">
        <v>90</v>
      </c>
      <c r="E800" s="1" t="s">
        <v>79</v>
      </c>
      <c r="F800" s="1" t="s">
        <v>80</v>
      </c>
      <c r="G800" s="1" t="s">
        <v>900</v>
      </c>
      <c r="H800" s="1" t="s">
        <v>43</v>
      </c>
      <c r="I800" s="1">
        <v>78207</v>
      </c>
      <c r="J800" s="1" t="s">
        <v>102</v>
      </c>
      <c r="K800" s="1" t="s">
        <v>2105</v>
      </c>
      <c r="L800" s="1" t="s">
        <v>20</v>
      </c>
      <c r="M800" s="1" t="s">
        <v>94</v>
      </c>
      <c r="N800" s="1" t="s">
        <v>2106</v>
      </c>
      <c r="O800" s="3">
        <v>2177.58</v>
      </c>
      <c r="P800" s="1">
        <v>8</v>
      </c>
      <c r="Q800" s="1">
        <v>0.8</v>
      </c>
      <c r="R800" s="2">
        <v>-3701.89</v>
      </c>
      <c r="S800" s="1" t="s">
        <v>106</v>
      </c>
      <c r="T800" s="1" t="s">
        <v>87</v>
      </c>
      <c r="U800" s="2">
        <v>5879.4696999999996</v>
      </c>
      <c r="V800" s="2">
        <v>1360.9876299493001</v>
      </c>
      <c r="W800" s="11">
        <f>(sales[[#This Row],[Profit]]/sales[[#This Row],[Sales]])*100</f>
        <v>-170.00018369015146</v>
      </c>
      <c r="X800" s="1" t="e">
        <f>YEAR(sales[[#This Row],[order_date]])</f>
        <v>#VALUE!</v>
      </c>
    </row>
    <row r="801" spans="1:24" hidden="1" x14ac:dyDescent="0.25">
      <c r="A801" s="1" t="s">
        <v>642</v>
      </c>
      <c r="B801" s="15" t="s">
        <v>643</v>
      </c>
      <c r="C801" s="13" t="s">
        <v>99</v>
      </c>
      <c r="D801" s="1" t="s">
        <v>78</v>
      </c>
      <c r="E801" s="1" t="s">
        <v>79</v>
      </c>
      <c r="F801" s="1" t="s">
        <v>80</v>
      </c>
      <c r="G801" s="1" t="s">
        <v>176</v>
      </c>
      <c r="H801" s="1" t="s">
        <v>45</v>
      </c>
      <c r="I801" s="1">
        <v>98115</v>
      </c>
      <c r="J801" s="1" t="s">
        <v>112</v>
      </c>
      <c r="K801" s="1" t="s">
        <v>2107</v>
      </c>
      <c r="L801" s="1" t="s">
        <v>21</v>
      </c>
      <c r="M801" s="1" t="s">
        <v>49</v>
      </c>
      <c r="N801" s="1" t="s">
        <v>2108</v>
      </c>
      <c r="O801" s="3">
        <v>13999.96</v>
      </c>
      <c r="P801" s="1">
        <v>4</v>
      </c>
      <c r="Q801" s="1">
        <v>0</v>
      </c>
      <c r="R801" s="2">
        <v>6719.98</v>
      </c>
      <c r="S801" s="1" t="s">
        <v>115</v>
      </c>
      <c r="T801" s="1" t="s">
        <v>87</v>
      </c>
      <c r="U801" s="2">
        <v>7279.98</v>
      </c>
      <c r="V801" s="2">
        <v>3499.98999023437</v>
      </c>
      <c r="W801" s="11">
        <f>(sales[[#This Row],[Profit]]/sales[[#This Row],[Sales]])*100</f>
        <v>47.999994285697959</v>
      </c>
      <c r="X801" s="1" t="e">
        <f>YEAR(sales[[#This Row],[order_date]])</f>
        <v>#VALUE!</v>
      </c>
    </row>
    <row r="802" spans="1:24" hidden="1" x14ac:dyDescent="0.25">
      <c r="A802" s="1"/>
      <c r="B802" s="15"/>
      <c r="C802" s="13"/>
      <c r="D802" s="1"/>
      <c r="E802" s="1"/>
      <c r="F802" s="1"/>
      <c r="G802" s="1"/>
      <c r="H802" s="1"/>
      <c r="I802" s="1"/>
      <c r="J802" s="1"/>
      <c r="K802" s="1"/>
      <c r="L802" s="1"/>
      <c r="M802" s="1"/>
      <c r="N802" s="1"/>
      <c r="O802" s="3"/>
      <c r="P802" s="1"/>
      <c r="Q802" s="1"/>
      <c r="R802" s="2"/>
      <c r="S802" s="1"/>
      <c r="T802" s="1"/>
      <c r="U802" s="2"/>
      <c r="V802" s="2"/>
      <c r="W802" s="11" t="e">
        <f>(sales[[#This Row],[Profit]]/sales[[#This Row],[Sales]])*100</f>
        <v>#DIV/0!</v>
      </c>
      <c r="X802" s="1">
        <f>YEAR(sales[[#This Row],[order_date]])</f>
        <v>1900</v>
      </c>
    </row>
    <row r="803" spans="1:24" x14ac:dyDescent="0.25">
      <c r="A803" s="1" t="s">
        <v>2109</v>
      </c>
      <c r="B803" s="15"/>
      <c r="C803" s="13"/>
      <c r="D803" s="1"/>
      <c r="E803" s="1"/>
      <c r="F803" s="1"/>
      <c r="G803" s="1"/>
      <c r="H803" s="1"/>
      <c r="I803" s="1"/>
      <c r="J803" s="1"/>
      <c r="K803" s="1"/>
      <c r="L803" s="1"/>
      <c r="M803" s="1"/>
      <c r="N803" s="1"/>
      <c r="O803" s="3"/>
      <c r="P803" s="1"/>
      <c r="Q803" s="1"/>
      <c r="R803" s="2"/>
      <c r="S803" s="1"/>
      <c r="T803" s="1"/>
      <c r="U803" s="2"/>
      <c r="V803" s="2">
        <f>SUBTOTAL(109,sales[price_per_unit])</f>
        <v>11069.204636490605</v>
      </c>
      <c r="W803" s="12"/>
      <c r="X803"/>
    </row>
  </sheetData>
  <conditionalFormatting sqref="A1:A802 A804:A1048576">
    <cfRule type="containsErrors" dxfId="0" priority="1">
      <formula>ISERROR(A1)</formula>
    </cfRule>
  </conditionalFormatting>
  <pageMargins left="0.7" right="0.7" top="0.75" bottom="0.75" header="0.3" footer="0.3"/>
  <pageSetup orientation="portrait"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 CHAT</vt:lpstr>
      <vt:lpstr>waterfall</vt:lpstr>
      <vt:lpstr>pie chat</vt:lpstr>
      <vt:lpstr>map</vt:lpstr>
      <vt:lpstr>top5</vt:lpstr>
      <vt:lpstr>yoy</vt:lpstr>
      <vt:lpstr>kpi</vt:lpstr>
      <vt:lpstr>dashboard</vt:lpstr>
      <vt:lpstr>data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mangalapally093@gmail.com</cp:lastModifiedBy>
  <cp:revision/>
  <cp:lastPrinted>2026-05-09T11:07:24Z</cp:lastPrinted>
  <dcterms:created xsi:type="dcterms:W3CDTF">2026-03-29T13:44:35Z</dcterms:created>
  <dcterms:modified xsi:type="dcterms:W3CDTF">2026-05-09T11:11:43Z</dcterms:modified>
  <cp:category/>
  <cp:contentStatus/>
</cp:coreProperties>
</file>