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2"/>
  <c r="N33"/>
  <c r="J33"/>
  <c r="F33"/>
  <c r="B33"/>
  <c r="R32"/>
  <c r="N32"/>
  <c r="J32"/>
  <c r="F32"/>
  <c r="B32"/>
  <c r="R31"/>
  <c r="N31"/>
  <c r="J31"/>
  <c r="F31"/>
  <c r="B31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U37"/>
  <c r="Q37"/>
  <c r="M37"/>
  <c r="T37"/>
  <c r="P37"/>
  <c r="L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S37"/>
  <c r="R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37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R5"/>
  <c r="N5"/>
  <c r="J5"/>
  <c r="F5"/>
  <c r="B5"/>
</calcChain>
</file>

<file path=xl/sharedStrings.xml><?xml version="1.0" encoding="utf-8"?>
<sst xmlns="http://schemas.openxmlformats.org/spreadsheetml/2006/main" count="89" uniqueCount="54">
  <si>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</si>
  <si>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</si>
  <si>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</si>
  <si>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</si>
  <si>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</si>
  <si>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</si>
  <si>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</si>
  <si>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</si>
  <si>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</si>
  <si>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</si>
  <si>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</si>
  <si>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</si>
  <si>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</si>
  <si>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</si>
  <si>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</si>
  <si>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</si>
  <si>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</si>
  <si>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</si>
  <si>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</si>
  <si>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</si>
  <si>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</si>
  <si>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</si>
  <si>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</si>
  <si>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</si>
  <si>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</si>
  <si>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</si>
  <si>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</si>
  <si>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</si>
  <si>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</si>
  <si>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</si>
  <si>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</si>
  <si>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</si>
  <si>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</si>
  <si>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</si>
  <si>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</si>
  <si>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</si>
  <si>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</si>
  <si>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</si>
  <si>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>in percentages</t>
  </si>
  <si>
    <t>Risk-free rate</t>
  </si>
  <si>
    <t>Performance ratios</t>
  </si>
  <si>
    <t>Average monthly excess return</t>
  </si>
  <si>
    <t>Sharpe ratio</t>
  </si>
  <si>
    <t>Standard deviation of monthly (excess) returns</t>
  </si>
  <si>
    <t>Standard deviation of returns below the mean</t>
  </si>
  <si>
    <t>Sortino ratio</t>
  </si>
  <si>
    <t>Biggest drawdown</t>
  </si>
  <si>
    <t>MAR</t>
  </si>
  <si>
    <t>CAGR</t>
  </si>
  <si>
    <t>Portfolio worth (base = 100)</t>
  </si>
  <si>
    <t>Monthly return + 1</t>
  </si>
  <si>
    <t>Drawdown (in %)</t>
  </si>
  <si>
    <t>[Erika Kozlov]'s TAA</t>
  </si>
  <si>
    <t>[Erika Kozlov]'s original allocation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</si>
</sst>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7" fillId="0" borderId="0" xfId="1" applyNumberFormat="1" applyFont="1" applyAlignment="1">
      <alignment horizontal="right" vertical="center"/>
    </xf>
    <xf numFmtId="49" fontId="7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166" fontId="0" fillId="0" borderId="0" xfId="1" applyNumberFormat="1" applyFont="1" applyFill="1"/>
    <xf numFmtId="10" fontId="0" fillId="0" borderId="1" xfId="1" applyNumberFormat="1" applyFont="1" applyFill="1" applyBorder="1"/>
    <xf numFmtId="165" fontId="0" fillId="0" borderId="1" xfId="2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1" fillId="0" borderId="0" xfId="2" applyNumberFormat="1" applyFont="1" applyFill="1"/>
    <xf numFmtId="165" fontId="3" fillId="0" borderId="1" xfId="2" applyNumberFormat="1" applyFont="1" applyFill="1" applyBorder="1" applyAlignment="1">
      <alignment vertical="center"/>
    </xf>
    <xf numFmtId="165" fontId="1" fillId="0" borderId="1" xfId="2" applyNumberFormat="1" applyFont="1" applyFill="1" applyBorder="1"/>
    <xf numFmtId="0" fontId="9" fillId="3" borderId="0" xfId="0" applyFont="1" applyFill="1" applyAlignment="1">
      <alignment horizontal="center"/>
    </xf>
    <xf numFmtId="9" fontId="7" fillId="0" borderId="0" xfId="1" applyNumberFormat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0" fillId="3" borderId="0" xfId="1" applyNumberFormat="1" applyFont="1" applyFill="1"/>
    <xf numFmtId="10" fontId="2" fillId="3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3" fillId="0" borderId="0" xfId="1" applyNumberFormat="1" applyFont="1" applyAlignment="1">
      <alignment vertical="center"/>
    </xf>
    <xf numFmtId="10" fontId="0" fillId="6" borderId="0" xfId="1" applyNumberFormat="1" applyFont="1" applyFill="1"/>
    <xf numFmtId="10" fontId="0" fillId="0" borderId="0" xfId="1" applyNumberFormat="1" applyFont="1" applyBorder="1"/>
    <xf numFmtId="10" fontId="0" fillId="7" borderId="0" xfId="1" applyNumberFormat="1" applyFont="1" applyFill="1"/>
    <xf numFmtId="10" fontId="0" fillId="7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Fill="1" applyBorder="1"/>
    <xf numFmtId="165" fontId="0" fillId="0" borderId="0" xfId="2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 applyAlignment="1">
      <alignment horizontal="left" indent="1"/>
    </xf>
    <xf numFmtId="0" fontId="2" fillId="7" borderId="0" xfId="0" applyFont="1" applyFill="1"/>
    <xf numFmtId="167" fontId="0" fillId="0" borderId="1" xfId="1" applyNumberFormat="1" applyFont="1" applyFill="1" applyBorder="1"/>
    <xf numFmtId="167" fontId="0" fillId="0" borderId="1" xfId="2" applyNumberFormat="1" applyFont="1" applyFill="1" applyBorder="1"/>
    <xf numFmtId="167" fontId="0" fillId="0" borderId="1" xfId="0" applyNumberFormat="1" applyFill="1" applyBorder="1"/>
    <xf numFmtId="167" fontId="0" fillId="7" borderId="1" xfId="1" applyNumberFormat="1" applyFont="1" applyFill="1" applyBorder="1"/>
    <xf numFmtId="0" fontId="0" fillId="0" borderId="0" xfId="0" applyFill="1" applyBorder="1" applyAlignment="1">
      <alignment horizontal="left" indent="1"/>
    </xf>
    <xf numFmtId="167" fontId="0" fillId="0" borderId="0" xfId="2" applyNumberFormat="1" applyFont="1" applyFill="1" applyBorder="1"/>
    <xf numFmtId="167" fontId="0" fillId="0" borderId="0" xfId="0" applyNumberFormat="1" applyFill="1" applyBorder="1"/>
    <xf numFmtId="167" fontId="0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2" fontId="0" fillId="7" borderId="0" xfId="1" applyNumberFormat="1" applyFont="1" applyFill="1"/>
    <xf numFmtId="0" fontId="0" fillId="7" borderId="0" xfId="0" applyFont="1" applyFill="1"/>
    <xf numFmtId="9" fontId="7" fillId="7" borderId="0" xfId="1" applyNumberFormat="1" applyFont="1" applyFill="1" applyAlignment="1">
      <alignment vertical="center"/>
    </xf>
    <xf numFmtId="9" fontId="2" fillId="0" borderId="0" xfId="1" applyFont="1" applyFill="1"/>
    <xf numFmtId="10" fontId="0" fillId="0" borderId="0" xfId="0" applyNumberFormat="1" applyFill="1" applyBorder="1"/>
    <xf numFmtId="2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J62" sqref="A39:J62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 s="11">
        <v>134</v>
      </c>
      <c r="B3" s="12">
        <v>58838</v>
      </c>
      <c r="C3" s="11">
        <v>220.61633074935401</v>
      </c>
      <c r="D3" s="11">
        <v>4.6890999999999998</v>
      </c>
      <c r="E3" s="13">
        <v>-2.976859727653219E-2</v>
      </c>
      <c r="F3" s="11">
        <v>272.43660953411995</v>
      </c>
      <c r="G3" s="11">
        <v>25.039000000000001</v>
      </c>
      <c r="H3" s="13">
        <v>-5.1565021428295305E-2</v>
      </c>
      <c r="I3" s="11">
        <v>178.29872234575814</v>
      </c>
      <c r="J3" s="13">
        <v>4.2455633862615002E-3</v>
      </c>
    </row>
    <row r="4" spans="1:10">
      <c r="A4" s="11">
        <v>135</v>
      </c>
      <c r="B4" s="12">
        <v>58866</v>
      </c>
      <c r="C4" s="11">
        <v>221.41209302325581</v>
      </c>
      <c r="D4" s="11">
        <v>4.5106000000000002</v>
      </c>
      <c r="E4" s="13">
        <v>3.6069962327760761E-3</v>
      </c>
      <c r="F4" s="11">
        <v>274.49313884299522</v>
      </c>
      <c r="G4" s="11">
        <v>24.48</v>
      </c>
      <c r="H4" s="13">
        <v>7.5486525558809301E-3</v>
      </c>
      <c r="I4" s="11">
        <v>179.1391851656428</v>
      </c>
      <c r="J4" s="13">
        <v>4.7137904794114695E-3</v>
      </c>
    </row>
    <row r="5" spans="1:10">
      <c r="A5" s="11">
        <v>136</v>
      </c>
      <c r="B5" s="12">
        <v>58897</v>
      </c>
      <c r="C5" s="11">
        <v>225.07710594315245</v>
      </c>
      <c r="D5" s="11">
        <v>4.3483999999999998</v>
      </c>
      <c r="E5" s="13">
        <v>1.6552903095097379E-2</v>
      </c>
      <c r="F5" s="11">
        <v>288.20898959010799</v>
      </c>
      <c r="G5" s="11">
        <v>24.298999999999999</v>
      </c>
      <c r="H5" s="13">
        <v>4.9967918341878734E-2</v>
      </c>
      <c r="I5" s="11">
        <v>179.97964798552746</v>
      </c>
      <c r="J5" s="13">
        <v>4.6916749069028174E-3</v>
      </c>
    </row>
    <row r="6" spans="1:10">
      <c r="A6" s="11">
        <v>137</v>
      </c>
      <c r="B6" s="12">
        <v>58927</v>
      </c>
      <c r="C6" s="11">
        <v>218.16723514211887</v>
      </c>
      <c r="D6" s="11">
        <v>4.5494000000000003</v>
      </c>
      <c r="E6" s="13">
        <v>-3.0700016210350588E-2</v>
      </c>
      <c r="F6" s="11">
        <v>278.62982876394142</v>
      </c>
      <c r="G6" s="11">
        <v>23.908999999999999</v>
      </c>
      <c r="H6" s="13">
        <v>-3.3236856490111891E-2</v>
      </c>
      <c r="I6" s="11">
        <v>180.85779972110203</v>
      </c>
      <c r="J6" s="13">
        <v>4.8791724253465368E-3</v>
      </c>
    </row>
    <row r="7" spans="1:10">
      <c r="A7" s="11">
        <v>138</v>
      </c>
      <c r="B7" s="12">
        <v>58958</v>
      </c>
      <c r="C7" s="11">
        <v>220.95850129198968</v>
      </c>
      <c r="D7" s="11">
        <v>4.3414999999999999</v>
      </c>
      <c r="E7" s="13">
        <v>1.279415833478623E-2</v>
      </c>
      <c r="F7" s="11">
        <v>273.90558789430952</v>
      </c>
      <c r="G7" s="11">
        <v>24.187000000000001</v>
      </c>
      <c r="H7" s="13">
        <v>-1.6955258848593464E-2</v>
      </c>
      <c r="I7" s="11">
        <v>181.70580032412468</v>
      </c>
      <c r="J7" s="13">
        <v>4.6887698751745472E-3</v>
      </c>
    </row>
    <row r="8" spans="1:10">
      <c r="A8" s="11">
        <v>139</v>
      </c>
      <c r="B8" s="12">
        <v>58988</v>
      </c>
      <c r="C8" s="11">
        <v>225.24289405684755</v>
      </c>
      <c r="D8" s="11">
        <v>4.4279000000000002</v>
      </c>
      <c r="E8" s="13">
        <v>1.9390033602717915E-2</v>
      </c>
      <c r="F8" s="11">
        <v>280.5158895266872</v>
      </c>
      <c r="G8" s="11">
        <v>23.957999999999998</v>
      </c>
      <c r="H8" s="13">
        <v>2.413350411430221E-2</v>
      </c>
      <c r="I8" s="11">
        <v>182.58772095126824</v>
      </c>
      <c r="J8" s="13">
        <v>4.8535634281921536E-3</v>
      </c>
    </row>
    <row r="9" spans="1:10">
      <c r="A9" s="11">
        <v>140</v>
      </c>
      <c r="B9" s="12">
        <v>59019</v>
      </c>
      <c r="C9" s="11">
        <v>222.48253229974156</v>
      </c>
      <c r="D9" s="11">
        <v>4.3634000000000004</v>
      </c>
      <c r="E9" s="13">
        <v>-1.2255044798036175E-2</v>
      </c>
      <c r="F9" s="11">
        <v>271.34633795591247</v>
      </c>
      <c r="G9" s="11">
        <v>24.093</v>
      </c>
      <c r="H9" s="13">
        <v>-3.2688171733324833E-2</v>
      </c>
      <c r="I9" s="11">
        <v>183.49225492782574</v>
      </c>
      <c r="J9" s="13">
        <v>4.9539693679561169E-3</v>
      </c>
    </row>
    <row r="10" spans="1:10">
      <c r="A10" s="11">
        <v>141</v>
      </c>
      <c r="B10" s="12">
        <v>59050</v>
      </c>
      <c r="C10" s="11">
        <v>222.42878552971578</v>
      </c>
      <c r="D10" s="11">
        <v>4.3935000000000004</v>
      </c>
      <c r="E10" s="13">
        <v>-2.4157748237677953E-4</v>
      </c>
      <c r="F10" s="11">
        <v>281.78895024499803</v>
      </c>
      <c r="G10" s="11">
        <v>23.497</v>
      </c>
      <c r="H10" s="13">
        <v>3.8484441572903198E-2</v>
      </c>
      <c r="I10" s="11">
        <v>184.40432668752121</v>
      </c>
      <c r="J10" s="13">
        <v>4.970628106642519E-3</v>
      </c>
    </row>
    <row r="11" spans="1:10">
      <c r="A11" s="11">
        <v>142</v>
      </c>
      <c r="B11" s="12">
        <v>59080</v>
      </c>
      <c r="C11" s="11">
        <v>219.39550387596898</v>
      </c>
      <c r="D11" s="11">
        <v>4.2930000000000001</v>
      </c>
      <c r="E11" s="13">
        <v>-1.3637091289794238E-2</v>
      </c>
      <c r="F11" s="11">
        <v>264.03255060532496</v>
      </c>
      <c r="G11" s="11">
        <v>23.88</v>
      </c>
      <c r="H11" s="13">
        <v>-6.3013115398013256E-2</v>
      </c>
      <c r="I11" s="11">
        <v>185.36916292918255</v>
      </c>
      <c r="J11" s="13">
        <v>5.2321778940484943E-3</v>
      </c>
    </row>
    <row r="12" spans="1:10">
      <c r="A12" s="11">
        <v>143</v>
      </c>
      <c r="B12" s="12">
        <v>59111</v>
      </c>
      <c r="C12" s="11">
        <v>218.58661498708011</v>
      </c>
      <c r="D12" s="11">
        <v>4.2552000000000003</v>
      </c>
      <c r="E12" s="13">
        <v>-3.6868982025546108E-3</v>
      </c>
      <c r="F12" s="11">
        <v>260.18832330854406</v>
      </c>
      <c r="G12" s="11">
        <v>21.867999999999999</v>
      </c>
      <c r="H12" s="13">
        <v>-1.4559671858517321E-2</v>
      </c>
      <c r="I12" s="11">
        <v>186.31892360456791</v>
      </c>
      <c r="J12" s="13">
        <v>5.1236174365647032E-3</v>
      </c>
    </row>
    <row r="13" spans="1:10">
      <c r="A13" s="11">
        <v>144</v>
      </c>
      <c r="B13" s="12">
        <v>59141</v>
      </c>
      <c r="C13" s="11">
        <v>221.53245478036175</v>
      </c>
      <c r="D13" s="11">
        <v>3.9563000000000001</v>
      </c>
      <c r="E13" s="13">
        <v>1.3476762030720653E-2</v>
      </c>
      <c r="F13" s="11">
        <v>244.49915775611689</v>
      </c>
      <c r="G13" s="11">
        <v>22.498000000000001</v>
      </c>
      <c r="H13" s="13">
        <v>-6.0299268441121351E-2</v>
      </c>
      <c r="I13" s="11">
        <v>187.29883541250518</v>
      </c>
      <c r="J13" s="13">
        <v>5.2593251881219343E-3</v>
      </c>
    </row>
    <row r="14" spans="1:10">
      <c r="A14" s="11">
        <v>145</v>
      </c>
      <c r="B14" s="12">
        <v>59172</v>
      </c>
      <c r="C14" s="11">
        <v>229.47354005167958</v>
      </c>
      <c r="D14" s="11">
        <v>3.9241000000000001</v>
      </c>
      <c r="E14" s="13">
        <v>3.5846148498607198E-2</v>
      </c>
      <c r="F14" s="11">
        <v>246.66495659515334</v>
      </c>
      <c r="G14" s="11">
        <v>22.33</v>
      </c>
      <c r="H14" s="13">
        <v>8.8581034753371091E-3</v>
      </c>
      <c r="I14" s="11">
        <v>188.26367165416653</v>
      </c>
      <c r="J14" s="13">
        <v>5.1513200257566954E-3</v>
      </c>
    </row>
    <row r="15" spans="1:10">
      <c r="A15" s="11">
        <v>146</v>
      </c>
      <c r="B15" s="12">
        <v>59203</v>
      </c>
      <c r="C15" s="11">
        <v>231.21808785529714</v>
      </c>
      <c r="D15" s="11">
        <v>3.9245000000000001</v>
      </c>
      <c r="E15" s="13">
        <v>7.6023919935373635E-3</v>
      </c>
      <c r="F15" s="11">
        <v>252.30637479650821</v>
      </c>
      <c r="G15" s="11">
        <v>21.56</v>
      </c>
      <c r="H15" s="13">
        <v>2.2870772886535409E-2</v>
      </c>
      <c r="I15" s="11">
        <v>189.07775223306825</v>
      </c>
      <c r="J15" s="13">
        <v>4.3241511851376179E-3</v>
      </c>
    </row>
    <row r="16" spans="1:10">
      <c r="A16" s="11">
        <v>147</v>
      </c>
      <c r="B16" s="12">
        <v>59231</v>
      </c>
      <c r="C16" s="11">
        <v>230.77534883720929</v>
      </c>
      <c r="D16" s="11">
        <v>3.6600999999999999</v>
      </c>
      <c r="E16" s="13">
        <v>-1.9148113462685828E-3</v>
      </c>
      <c r="F16" s="11">
        <v>229.6869761222849</v>
      </c>
      <c r="G16" s="11">
        <v>21.332999999999998</v>
      </c>
      <c r="H16" s="13">
        <v>-8.9650523861977138E-2</v>
      </c>
      <c r="I16" s="11">
        <v>189.91067726981495</v>
      </c>
      <c r="J16" s="13">
        <v>4.4051985329294019E-3</v>
      </c>
    </row>
    <row r="17" spans="1:10">
      <c r="A17" s="11">
        <v>148</v>
      </c>
      <c r="B17" s="12">
        <v>59262</v>
      </c>
      <c r="C17" s="11">
        <v>221.41813953488369</v>
      </c>
      <c r="D17" s="11">
        <v>3.9034</v>
      </c>
      <c r="E17" s="13">
        <v>-4.0546832014221101E-2</v>
      </c>
      <c r="F17" s="11">
        <v>212.18122987804631</v>
      </c>
      <c r="G17" s="11">
        <v>19.448</v>
      </c>
      <c r="H17" s="13">
        <v>-7.6215667687307476E-2</v>
      </c>
      <c r="I17" s="11">
        <v>190.63807334262995</v>
      </c>
      <c r="J17" s="13">
        <v>3.8302010359404478E-3</v>
      </c>
    </row>
    <row r="18" spans="1:10">
      <c r="A18" s="11">
        <v>149</v>
      </c>
      <c r="B18" s="12">
        <v>59292</v>
      </c>
      <c r="C18" s="11">
        <v>223.0516795865633</v>
      </c>
      <c r="D18" s="11">
        <v>4.0420999999999996</v>
      </c>
      <c r="E18" s="13">
        <v>7.3776252257879895E-3</v>
      </c>
      <c r="F18" s="11">
        <v>232.89840963349263</v>
      </c>
      <c r="G18" s="11">
        <v>20.558</v>
      </c>
      <c r="H18" s="13">
        <v>9.7639078477176192E-2</v>
      </c>
      <c r="I18" s="11">
        <v>191.33531828289301</v>
      </c>
      <c r="J18" s="13">
        <v>3.6574275433948465E-3</v>
      </c>
    </row>
    <row r="19" spans="1:10">
      <c r="A19" s="11">
        <v>150</v>
      </c>
      <c r="B19" s="12">
        <v>59323</v>
      </c>
      <c r="C19" s="11">
        <v>221.44806201550389</v>
      </c>
      <c r="D19" s="11">
        <v>3.9226999999999999</v>
      </c>
      <c r="E19" s="13">
        <v>-7.1894440518528368E-3</v>
      </c>
      <c r="F19" s="11">
        <v>226.74699963240192</v>
      </c>
      <c r="G19" s="11">
        <v>21.359000000000002</v>
      </c>
      <c r="H19" s="13">
        <v>-2.6412417374472655E-2</v>
      </c>
      <c r="I19" s="11">
        <v>191.95341650020731</v>
      </c>
      <c r="J19" s="13">
        <v>3.2304449740973989E-3</v>
      </c>
    </row>
    <row r="20" spans="1:10">
      <c r="A20" s="11">
        <v>151</v>
      </c>
      <c r="B20" s="12">
        <v>59353</v>
      </c>
      <c r="C20" s="11">
        <v>219.27514211886304</v>
      </c>
      <c r="D20" s="11">
        <v>3.9645999999999999</v>
      </c>
      <c r="E20" s="13">
        <v>-9.8123229296480357E-3</v>
      </c>
      <c r="F20" s="11">
        <v>221.24716727327075</v>
      </c>
      <c r="G20" s="11">
        <v>20.815999999999999</v>
      </c>
      <c r="H20" s="13">
        <v>-2.4255369941156457E-2</v>
      </c>
      <c r="I20" s="11">
        <v>192.55267025967663</v>
      </c>
      <c r="J20" s="13">
        <v>3.1218707663308153E-3</v>
      </c>
    </row>
    <row r="21" spans="1:10">
      <c r="A21" s="11">
        <v>152</v>
      </c>
      <c r="B21" s="12">
        <v>59384</v>
      </c>
      <c r="C21" s="11">
        <v>224.80847545219635</v>
      </c>
      <c r="D21" s="11">
        <v>3.8357000000000001</v>
      </c>
      <c r="E21" s="13">
        <v>2.5234658520179341E-2</v>
      </c>
      <c r="F21" s="11">
        <v>217.26095018036543</v>
      </c>
      <c r="G21" s="11">
        <v>20.443999999999999</v>
      </c>
      <c r="H21" s="13">
        <v>-1.8017031097088774E-2</v>
      </c>
      <c r="I21" s="11">
        <v>193.14061734443902</v>
      </c>
      <c r="J21" s="13">
        <v>3.0534351145039169E-3</v>
      </c>
    </row>
    <row r="22" spans="1:10">
      <c r="A22" s="11">
        <v>153</v>
      </c>
      <c r="B22" s="12">
        <v>59415</v>
      </c>
      <c r="C22" s="11">
        <v>232.9102842377261</v>
      </c>
      <c r="D22" s="11">
        <v>3.6753999999999998</v>
      </c>
      <c r="E22" s="13">
        <v>3.603871593022985E-2</v>
      </c>
      <c r="F22" s="11">
        <v>203.98520720815341</v>
      </c>
      <c r="G22" s="11">
        <v>20.292999999999999</v>
      </c>
      <c r="H22" s="13">
        <v>-6.1105058047434546E-2</v>
      </c>
      <c r="I22" s="11">
        <v>193.69464440508045</v>
      </c>
      <c r="J22" s="13">
        <v>2.8685165671465261E-3</v>
      </c>
    </row>
    <row r="23" spans="1:10">
      <c r="A23" s="11">
        <v>154</v>
      </c>
      <c r="B23" s="12">
        <v>59445</v>
      </c>
      <c r="C23" s="11">
        <v>235.02454780361757</v>
      </c>
      <c r="D23" s="11">
        <v>3.6217999999999999</v>
      </c>
      <c r="E23" s="13">
        <v>9.0775878480895376E-3</v>
      </c>
      <c r="F23" s="11">
        <v>186.2185067440104</v>
      </c>
      <c r="G23" s="11">
        <v>17.443999999999999</v>
      </c>
      <c r="H23" s="13">
        <v>-8.7097984737752432E-2</v>
      </c>
      <c r="I23" s="11">
        <v>194.19967587532508</v>
      </c>
      <c r="J23" s="13">
        <v>2.6073589788494166E-3</v>
      </c>
    </row>
    <row r="24" spans="1:10">
      <c r="A24" s="11">
        <v>155</v>
      </c>
      <c r="B24" s="12">
        <v>59476</v>
      </c>
      <c r="C24" s="11">
        <v>238.29488372093022</v>
      </c>
      <c r="D24" s="11">
        <v>3.6015000000000001</v>
      </c>
      <c r="E24" s="13">
        <v>1.3914869522673377E-2</v>
      </c>
      <c r="F24" s="11">
        <v>193.76113397939028</v>
      </c>
      <c r="G24" s="11">
        <v>19.965</v>
      </c>
      <c r="H24" s="13">
        <v>4.0504176342411179E-2</v>
      </c>
      <c r="I24" s="11">
        <v>194.61425394791394</v>
      </c>
      <c r="J24" s="13">
        <v>2.1348031129310905E-3</v>
      </c>
    </row>
    <row r="25" spans="1:10">
      <c r="A25" s="11">
        <v>156</v>
      </c>
      <c r="B25" s="12">
        <v>59506</v>
      </c>
      <c r="C25" s="11">
        <v>232.63121447028425</v>
      </c>
      <c r="D25" s="11">
        <v>3.8414999999999999</v>
      </c>
      <c r="E25" s="13">
        <v>-2.3767481543073132E-2</v>
      </c>
      <c r="F25" s="11">
        <v>199.40739962755453</v>
      </c>
      <c r="G25" s="11">
        <v>21.449000000000002</v>
      </c>
      <c r="H25" s="13">
        <v>2.9140341678454564E-2</v>
      </c>
      <c r="I25" s="11">
        <v>194.95345418912299</v>
      </c>
      <c r="J25" s="13">
        <v>1.7429362666304953E-3</v>
      </c>
    </row>
    <row r="26" spans="1:10">
      <c r="A26" s="11">
        <v>157</v>
      </c>
      <c r="B26" s="12">
        <v>59537</v>
      </c>
      <c r="C26" s="11">
        <v>227.20180878552969</v>
      </c>
      <c r="D26" s="11">
        <v>3.7707999999999999</v>
      </c>
      <c r="E26" s="13">
        <v>-2.3339110777191491E-2</v>
      </c>
      <c r="F26" s="11">
        <v>202.68710134799414</v>
      </c>
      <c r="G26" s="11">
        <v>21.763999999999999</v>
      </c>
      <c r="H26" s="13">
        <v>1.6447241810310546E-2</v>
      </c>
      <c r="I26" s="11">
        <v>195.25873440621118</v>
      </c>
      <c r="J26" s="13">
        <v>1.5659133527946196E-3</v>
      </c>
    </row>
    <row r="27" spans="1:10">
      <c r="A27" s="11">
        <v>158</v>
      </c>
      <c r="B27" s="12">
        <v>59568</v>
      </c>
      <c r="C27" s="11">
        <v>223.21684754521962</v>
      </c>
      <c r="D27" s="11">
        <v>3.8344</v>
      </c>
      <c r="E27" s="13">
        <v>-1.753930244486623E-2</v>
      </c>
      <c r="F27" s="11">
        <v>195.40138879351088</v>
      </c>
      <c r="G27" s="11">
        <v>21.081</v>
      </c>
      <c r="H27" s="13">
        <v>-3.5945615216897327E-2</v>
      </c>
      <c r="I27" s="11">
        <v>195.51878792447141</v>
      </c>
      <c r="J27" s="13">
        <v>1.3318406423716092E-3</v>
      </c>
    </row>
    <row r="28" spans="1:10">
      <c r="A28" s="11">
        <v>159</v>
      </c>
      <c r="B28" s="12">
        <v>59596</v>
      </c>
      <c r="C28" s="11">
        <v>224.07958656330752</v>
      </c>
      <c r="D28" s="11">
        <v>4.0589000000000004</v>
      </c>
      <c r="E28" s="13">
        <v>3.8650264421152989E-3</v>
      </c>
      <c r="F28" s="11">
        <v>198.08485455639803</v>
      </c>
      <c r="G28" s="11">
        <v>20.815000000000001</v>
      </c>
      <c r="H28" s="13">
        <v>1.3733094628733102E-2</v>
      </c>
      <c r="I28" s="11">
        <v>195.80899257528361</v>
      </c>
      <c r="J28" s="13">
        <v>1.484280124139811E-3</v>
      </c>
    </row>
    <row r="29" spans="1:10">
      <c r="A29" s="11">
        <v>160</v>
      </c>
      <c r="B29" s="12">
        <v>59627</v>
      </c>
      <c r="C29" s="11">
        <v>223.92149870801032</v>
      </c>
      <c r="D29" s="11">
        <v>3.9628999999999999</v>
      </c>
      <c r="E29" s="13">
        <v>-7.0549869232525272E-4</v>
      </c>
      <c r="F29" s="11">
        <v>202.99673201294269</v>
      </c>
      <c r="G29" s="11">
        <v>21.457000000000001</v>
      </c>
      <c r="H29" s="13">
        <v>2.4796835010655324E-2</v>
      </c>
      <c r="I29" s="11">
        <v>196.09165944295785</v>
      </c>
      <c r="J29" s="13">
        <v>1.4435847095508596E-3</v>
      </c>
    </row>
    <row r="30" spans="1:10">
      <c r="A30" s="11">
        <v>161</v>
      </c>
      <c r="B30" s="12">
        <v>59657</v>
      </c>
      <c r="C30" s="11">
        <v>232.81416020671836</v>
      </c>
      <c r="D30" s="11">
        <v>4.0087999999999999</v>
      </c>
      <c r="E30" s="13">
        <v>3.9713299303627429E-2</v>
      </c>
      <c r="F30" s="11">
        <v>196.9677200437886</v>
      </c>
      <c r="G30" s="11">
        <v>20.853999999999999</v>
      </c>
      <c r="H30" s="13">
        <v>-2.9700044475443502E-2</v>
      </c>
      <c r="I30" s="11">
        <v>196.38563298533904</v>
      </c>
      <c r="J30" s="13">
        <v>1.4991639278095399E-3</v>
      </c>
    </row>
    <row r="31" spans="1:10">
      <c r="A31" s="11">
        <v>162</v>
      </c>
      <c r="B31" s="12">
        <v>59688</v>
      </c>
      <c r="C31" s="11">
        <v>238.71767441860467</v>
      </c>
      <c r="D31" s="11">
        <v>3.7963</v>
      </c>
      <c r="E31" s="13">
        <v>2.5357195656159917E-2</v>
      </c>
      <c r="F31" s="11">
        <v>192.65833983025857</v>
      </c>
      <c r="G31" s="11">
        <v>20.123999999999999</v>
      </c>
      <c r="H31" s="13">
        <v>-2.1878611442382536E-2</v>
      </c>
      <c r="I31" s="11">
        <v>196.66829985301328</v>
      </c>
      <c r="J31" s="13">
        <v>1.4393459611953354E-3</v>
      </c>
    </row>
    <row r="32" spans="1:10">
      <c r="A32" s="11">
        <v>163</v>
      </c>
      <c r="B32" s="12">
        <v>59718</v>
      </c>
      <c r="C32" s="11">
        <v>249.24677002583979</v>
      </c>
      <c r="D32" s="11">
        <v>3.6642000000000001</v>
      </c>
      <c r="E32" s="13">
        <v>4.410689586717307E-2</v>
      </c>
      <c r="F32" s="11">
        <v>181.13818051084013</v>
      </c>
      <c r="G32" s="11">
        <v>18.390999999999998</v>
      </c>
      <c r="H32" s="13">
        <v>-5.9795798767747425E-2</v>
      </c>
      <c r="I32" s="11">
        <v>196.95473561225648</v>
      </c>
      <c r="J32" s="13">
        <v>1.4564409183243144E-3</v>
      </c>
    </row>
    <row r="33" spans="1:10">
      <c r="A33" s="11">
        <v>164</v>
      </c>
      <c r="B33" s="12">
        <v>59749</v>
      </c>
      <c r="C33" s="11">
        <v>252.84816537467697</v>
      </c>
      <c r="D33" s="11">
        <v>3.4058000000000002</v>
      </c>
      <c r="E33" s="13">
        <v>1.4449115422694586E-2</v>
      </c>
      <c r="F33" s="11">
        <v>162.83098972745231</v>
      </c>
      <c r="G33" s="11">
        <v>16.408999999999999</v>
      </c>
      <c r="H33" s="13">
        <v>-0.10106754264483869</v>
      </c>
      <c r="I33" s="11">
        <v>197.24117137149966</v>
      </c>
      <c r="J33" s="13">
        <v>1.4543227831143909E-3</v>
      </c>
    </row>
    <row r="34" spans="1:10">
      <c r="A34" s="11">
        <v>165</v>
      </c>
      <c r="B34" s="12">
        <v>59780</v>
      </c>
      <c r="C34" s="11">
        <v>257.61741602067184</v>
      </c>
      <c r="D34" s="11">
        <v>3.194</v>
      </c>
      <c r="E34" s="13">
        <v>1.8862112916372853E-2</v>
      </c>
      <c r="F34" s="11">
        <v>166.96040847818446</v>
      </c>
      <c r="G34" s="11">
        <v>16.632000000000001</v>
      </c>
      <c r="H34" s="13">
        <v>2.5360152619866818E-2</v>
      </c>
      <c r="I34" s="11">
        <v>197.51253156446688</v>
      </c>
      <c r="J34" s="13">
        <v>1.3757786525011096E-3</v>
      </c>
    </row>
    <row r="35" spans="1:10">
      <c r="A35" s="11">
        <v>166</v>
      </c>
      <c r="B35" s="12">
        <v>59810</v>
      </c>
      <c r="C35" s="11">
        <v>257.94082687338505</v>
      </c>
      <c r="D35" s="11">
        <v>3.27</v>
      </c>
      <c r="E35" s="13">
        <v>1.2553920371876492E-3</v>
      </c>
      <c r="F35" s="11">
        <v>152.62065093131571</v>
      </c>
      <c r="G35" s="11">
        <v>15.816000000000001</v>
      </c>
      <c r="H35" s="13">
        <v>-8.588717335788279E-2</v>
      </c>
      <c r="I35" s="11">
        <v>197.78766064900313</v>
      </c>
      <c r="J35" s="13">
        <v>1.3929702705797466E-3</v>
      </c>
    </row>
    <row r="36" spans="1:10">
      <c r="A36" s="11">
        <v>167</v>
      </c>
      <c r="B36" s="12">
        <v>59841</v>
      </c>
      <c r="C36" s="11">
        <v>258.63136950904391</v>
      </c>
      <c r="D36" s="11">
        <v>3.2618999999999998</v>
      </c>
      <c r="E36" s="13">
        <v>2.6771358533243098E-3</v>
      </c>
      <c r="F36" s="11">
        <v>161.35029670414013</v>
      </c>
      <c r="G36" s="11">
        <v>15.913</v>
      </c>
      <c r="H36" s="13">
        <v>5.719832617378269E-2</v>
      </c>
      <c r="I36" s="11">
        <v>198.04017638412543</v>
      </c>
      <c r="J36" s="13">
        <v>1.2767011566531424E-3</v>
      </c>
    </row>
    <row r="37" spans="1:10">
      <c r="A37" s="11">
        <v>168</v>
      </c>
      <c r="B37" s="12">
        <v>59871</v>
      </c>
      <c r="C37" s="11">
        <v>257.08397932816536</v>
      </c>
      <c r="D37" s="11">
        <v>3.2012</v>
      </c>
      <c r="E37" s="13">
        <v>-5.9829949623510063E-3</v>
      </c>
      <c r="F37" s="11">
        <v>167.9971561645385</v>
      </c>
      <c r="G37" s="11">
        <v>16.039000000000001</v>
      </c>
      <c r="H37" s="13">
        <v>4.1195210645235875E-2</v>
      </c>
      <c r="I37" s="11">
        <v>198.27384766140281</v>
      </c>
      <c r="J37" s="13">
        <v>1.1799185475584715E-3</v>
      </c>
    </row>
    <row r="38" spans="1:10">
      <c r="A38" s="11">
        <v>169</v>
      </c>
      <c r="B38" s="12">
        <v>59902</v>
      </c>
      <c r="C38" s="11">
        <v>271.4941085271318</v>
      </c>
      <c r="D38" s="11">
        <v>3.1295999999999999</v>
      </c>
      <c r="E38" s="13">
        <v>5.6052225567008382E-2</v>
      </c>
      <c r="F38" s="11">
        <v>160.00916975354772</v>
      </c>
      <c r="G38" s="11">
        <v>16.145</v>
      </c>
      <c r="H38" s="13">
        <v>-4.7548343039612161E-2</v>
      </c>
      <c r="I38" s="11">
        <v>198.49244337240418</v>
      </c>
      <c r="J38" s="13">
        <v>1.102493917274817E-3</v>
      </c>
    </row>
    <row r="39" spans="1:10">
      <c r="A39" s="11">
        <v>170</v>
      </c>
      <c r="B39" s="12">
        <v>59933</v>
      </c>
      <c r="C39" s="11">
        <v>274.69844961240312</v>
      </c>
      <c r="D39" s="11">
        <v>2.9980000000000002</v>
      </c>
      <c r="E39" s="13">
        <v>1.1802617385161775E-2</v>
      </c>
      <c r="F39" s="11">
        <v>156.44084297100017</v>
      </c>
      <c r="G39" s="11">
        <v>16.34</v>
      </c>
      <c r="H39" s="13">
        <v>-2.2300764312718029E-2</v>
      </c>
      <c r="I39" s="11">
        <v>198.67335016771568</v>
      </c>
      <c r="J39" s="13">
        <v>9.1140394182205619E-4</v>
      </c>
    </row>
    <row r="40" spans="1:10">
      <c r="A40" s="11">
        <v>171</v>
      </c>
      <c r="B40" s="12">
        <v>59962</v>
      </c>
      <c r="C40" s="11">
        <v>280.44149870801033</v>
      </c>
      <c r="D40" s="11">
        <v>2.9241000000000001</v>
      </c>
      <c r="E40" s="13">
        <v>2.0906740113424711E-2</v>
      </c>
      <c r="F40" s="11">
        <v>152.03047428227489</v>
      </c>
      <c r="G40" s="11">
        <v>15.189</v>
      </c>
      <c r="H40" s="13">
        <v>-2.8191926129820407E-2</v>
      </c>
      <c r="I40" s="11">
        <v>198.8768703124411</v>
      </c>
      <c r="J40" s="13">
        <v>1.0243957961830787E-3</v>
      </c>
    </row>
    <row r="41" spans="1:10">
      <c r="A41" s="11">
        <v>172</v>
      </c>
      <c r="B41" s="12">
        <v>59993</v>
      </c>
      <c r="C41" s="11">
        <v>279.90201550387599</v>
      </c>
      <c r="D41" s="11">
        <v>3.0390000000000001</v>
      </c>
      <c r="E41" s="13">
        <v>-1.9236924870952867E-3</v>
      </c>
      <c r="F41" s="11">
        <v>152.8234357895077</v>
      </c>
      <c r="G41" s="11">
        <v>15.195</v>
      </c>
      <c r="H41" s="13">
        <v>5.2158063110459823E-3</v>
      </c>
      <c r="I41" s="11">
        <v>199.06531489089056</v>
      </c>
      <c r="J41" s="13">
        <v>9.4754396603994912E-4</v>
      </c>
    </row>
    <row r="42" spans="1:10">
      <c r="A42" s="11">
        <v>173</v>
      </c>
      <c r="B42" s="12">
        <v>60023</v>
      </c>
      <c r="C42" s="11">
        <v>285.35369509043932</v>
      </c>
      <c r="D42" s="11">
        <v>2.7618999999999998</v>
      </c>
      <c r="E42" s="13">
        <v>1.9477100144310453E-2</v>
      </c>
      <c r="F42" s="11">
        <v>164.60151967457475</v>
      </c>
      <c r="G42" s="11">
        <v>15.528</v>
      </c>
      <c r="H42" s="13">
        <v>7.7069880180482692E-2</v>
      </c>
      <c r="I42" s="11">
        <v>199.25752836090911</v>
      </c>
      <c r="J42" s="13">
        <v>9.655799159381317E-4</v>
      </c>
    </row>
    <row r="43" spans="1:10">
      <c r="A43" s="11">
        <v>174</v>
      </c>
      <c r="B43" s="12">
        <v>60054</v>
      </c>
      <c r="C43" s="11">
        <v>295.33974160206719</v>
      </c>
      <c r="D43" s="11">
        <v>2.5085999999999999</v>
      </c>
      <c r="E43" s="13">
        <v>3.4995329247315063E-2</v>
      </c>
      <c r="F43" s="11">
        <v>174.81327230936404</v>
      </c>
      <c r="G43" s="11">
        <v>16.222000000000001</v>
      </c>
      <c r="H43" s="13">
        <v>6.2039236666699228E-2</v>
      </c>
      <c r="I43" s="11">
        <v>199.43843515622055</v>
      </c>
      <c r="J43" s="13">
        <v>9.0790444305709054E-4</v>
      </c>
    </row>
    <row r="44" spans="1:10">
      <c r="A44" s="11">
        <v>175</v>
      </c>
      <c r="B44" s="12">
        <v>60084</v>
      </c>
      <c r="C44" s="11">
        <v>292.74666666666667</v>
      </c>
      <c r="D44" s="11">
        <v>3.0425</v>
      </c>
      <c r="E44" s="13">
        <v>-8.7799729265503387E-3</v>
      </c>
      <c r="F44" s="11">
        <v>176.61510868379699</v>
      </c>
      <c r="G44" s="11">
        <v>17.216000000000001</v>
      </c>
      <c r="H44" s="13">
        <v>1.0307205800966149E-2</v>
      </c>
      <c r="I44" s="11">
        <v>199.61180416839409</v>
      </c>
      <c r="J44" s="13">
        <v>8.6928586276630948E-4</v>
      </c>
    </row>
    <row r="45" spans="1:10">
      <c r="A45" s="11">
        <v>176</v>
      </c>
      <c r="B45" s="12">
        <v>60115</v>
      </c>
      <c r="C45" s="11">
        <v>282.3012403100775</v>
      </c>
      <c r="D45" s="11">
        <v>3.3008999999999999</v>
      </c>
      <c r="E45" s="13">
        <v>-3.568076957297265E-2</v>
      </c>
      <c r="F45" s="11">
        <v>177.89907615742891</v>
      </c>
      <c r="G45" s="11">
        <v>16.978000000000002</v>
      </c>
      <c r="H45" s="13">
        <v>7.2698620361560939E-3</v>
      </c>
      <c r="I45" s="11">
        <v>199.77763539742966</v>
      </c>
      <c r="J45" s="13">
        <v>8.3076864981230624E-4</v>
      </c>
    </row>
    <row r="46" spans="1:10">
      <c r="A46" s="11">
        <v>177</v>
      </c>
      <c r="B46" s="12">
        <v>60146</v>
      </c>
      <c r="C46" s="11">
        <v>280.09400516795864</v>
      </c>
      <c r="D46" s="11">
        <v>3.3416000000000001</v>
      </c>
      <c r="E46" s="13">
        <v>-7.8187227930506132E-3</v>
      </c>
      <c r="F46" s="11">
        <v>183.92829010353339</v>
      </c>
      <c r="G46" s="11">
        <v>16.68</v>
      </c>
      <c r="H46" s="13">
        <v>3.3891204363360614E-2</v>
      </c>
      <c r="I46" s="11">
        <v>199.9283910601892</v>
      </c>
      <c r="J46" s="13">
        <v>7.5461731469405485E-4</v>
      </c>
    </row>
    <row r="47" spans="1:10">
      <c r="A47" s="11">
        <v>178</v>
      </c>
      <c r="B47" s="12">
        <v>60176</v>
      </c>
      <c r="C47" s="11">
        <v>298.17545219638242</v>
      </c>
      <c r="D47" s="11">
        <v>3.4102999999999999</v>
      </c>
      <c r="E47" s="13">
        <v>6.4554923328620423E-2</v>
      </c>
      <c r="F47" s="11">
        <v>187.51439085771531</v>
      </c>
      <c r="G47" s="11">
        <v>17.292999999999999</v>
      </c>
      <c r="H47" s="13">
        <v>1.9497276640604383E-2</v>
      </c>
      <c r="I47" s="11">
        <v>200.09045339765575</v>
      </c>
      <c r="J47" s="13">
        <v>8.1060191905291644E-4</v>
      </c>
    </row>
    <row r="48" spans="1:10">
      <c r="A48" s="11">
        <v>179</v>
      </c>
      <c r="B48" s="12">
        <v>60207</v>
      </c>
      <c r="C48" s="11">
        <v>291.48801033591729</v>
      </c>
      <c r="D48" s="11">
        <v>3.3792</v>
      </c>
      <c r="E48" s="13">
        <v>-2.2427875303633941E-2</v>
      </c>
      <c r="F48" s="11">
        <v>195.27959669242549</v>
      </c>
      <c r="G48" s="11">
        <v>17.257999999999999</v>
      </c>
      <c r="H48" s="13">
        <v>4.1411252753407922E-2</v>
      </c>
      <c r="I48" s="11">
        <v>200.24497795198431</v>
      </c>
      <c r="J48" s="13">
        <v>7.7227349783380854E-4</v>
      </c>
    </row>
    <row r="49" spans="1:10">
      <c r="A49" s="11">
        <v>180</v>
      </c>
      <c r="B49" s="12">
        <v>60237</v>
      </c>
      <c r="C49" s="11">
        <v>299.04842377260979</v>
      </c>
      <c r="D49" s="11">
        <v>3.3677000000000001</v>
      </c>
      <c r="E49" s="13">
        <v>2.5937305030075544E-2</v>
      </c>
      <c r="F49" s="11">
        <v>199.60816471624261</v>
      </c>
      <c r="G49" s="11">
        <v>16.812999999999999</v>
      </c>
      <c r="H49" s="13">
        <v>2.2166002476105194E-2</v>
      </c>
      <c r="I49" s="11">
        <v>200.40704028945089</v>
      </c>
      <c r="J49" s="13">
        <v>8.0932035911252562E-4</v>
      </c>
    </row>
    <row r="50" spans="1:10">
      <c r="A50" s="11">
        <v>181</v>
      </c>
      <c r="B50" s="12">
        <v>60268</v>
      </c>
      <c r="C50" s="11">
        <v>311.97602067183459</v>
      </c>
      <c r="D50" s="11">
        <v>3.2119</v>
      </c>
      <c r="E50" s="13">
        <v>4.3229108972179943E-2</v>
      </c>
      <c r="F50" s="11">
        <v>209.31234927470078</v>
      </c>
      <c r="G50" s="11">
        <v>17.052</v>
      </c>
      <c r="H50" s="13">
        <v>4.8616170447002324E-2</v>
      </c>
      <c r="I50" s="11">
        <v>200.56533373534845</v>
      </c>
      <c r="J50" s="13">
        <v>7.8985970587126179E-4</v>
      </c>
    </row>
    <row r="51" spans="1:10">
      <c r="A51" s="11">
        <v>182</v>
      </c>
      <c r="B51" s="12">
        <v>60299</v>
      </c>
      <c r="C51" s="11">
        <v>313.32604651162791</v>
      </c>
      <c r="D51" s="11">
        <v>3.2012</v>
      </c>
      <c r="E51" s="13">
        <v>4.3273384822527785E-3</v>
      </c>
      <c r="F51" s="11">
        <v>213.21494791014453</v>
      </c>
      <c r="G51" s="11">
        <v>17.594999999999999</v>
      </c>
      <c r="H51" s="13">
        <v>1.8644856115594001E-2</v>
      </c>
      <c r="I51" s="11">
        <v>200.71232050653902</v>
      </c>
      <c r="J51" s="13">
        <v>7.3286229705340003E-4</v>
      </c>
    </row>
    <row r="52" spans="1:10">
      <c r="A52" s="11">
        <v>183</v>
      </c>
      <c r="B52" s="12">
        <v>60327</v>
      </c>
      <c r="C52" s="11">
        <v>313.63012919896636</v>
      </c>
      <c r="D52" s="11">
        <v>3.0623999999999998</v>
      </c>
      <c r="E52" s="13">
        <v>9.7049923146802757E-4</v>
      </c>
      <c r="F52" s="11">
        <v>218.35263559722563</v>
      </c>
      <c r="G52" s="11">
        <v>17.579999999999998</v>
      </c>
      <c r="H52" s="13">
        <v>2.4096282823689641E-2</v>
      </c>
      <c r="I52" s="11">
        <v>200.8706139524366</v>
      </c>
      <c r="J52" s="13">
        <v>7.8865834193983704E-4</v>
      </c>
    </row>
    <row r="53" spans="1:10">
      <c r="A53" s="11">
        <v>184</v>
      </c>
      <c r="B53" s="12">
        <v>60358</v>
      </c>
      <c r="C53" s="11">
        <v>318.64630490956068</v>
      </c>
      <c r="D53" s="11">
        <v>3.4138999999999999</v>
      </c>
      <c r="E53" s="13">
        <v>1.599392164077474E-2</v>
      </c>
      <c r="F53" s="11">
        <v>215.80530229890161</v>
      </c>
      <c r="G53" s="11">
        <v>16.969000000000001</v>
      </c>
      <c r="H53" s="13">
        <v>-1.1666144039693863E-2</v>
      </c>
      <c r="I53" s="11">
        <v>201.02136961519619</v>
      </c>
      <c r="J53" s="13">
        <v>7.5051128581351395E-4</v>
      </c>
    </row>
    <row r="54" spans="1:10">
      <c r="A54" s="11">
        <v>185</v>
      </c>
      <c r="B54" s="12">
        <v>60388</v>
      </c>
      <c r="C54" s="11">
        <v>303.91596899224805</v>
      </c>
      <c r="D54" s="11">
        <v>3.5924</v>
      </c>
      <c r="E54" s="13">
        <v>-4.6227857315004624E-2</v>
      </c>
      <c r="F54" s="11">
        <v>210.39938922170202</v>
      </c>
      <c r="G54" s="11">
        <v>17.009</v>
      </c>
      <c r="H54" s="13">
        <v>-2.504995484175877E-2</v>
      </c>
      <c r="I54" s="11">
        <v>201.18343195266272</v>
      </c>
      <c r="J54" s="13">
        <v>8.0619457412288865E-4</v>
      </c>
    </row>
    <row r="55" spans="1:10">
      <c r="A55" s="11">
        <v>186</v>
      </c>
      <c r="B55" s="12">
        <v>60419</v>
      </c>
      <c r="C55" s="11">
        <v>306.54976744186047</v>
      </c>
      <c r="D55" s="11">
        <v>3.6457999999999999</v>
      </c>
      <c r="E55" s="13">
        <v>8.6662061830636919E-3</v>
      </c>
      <c r="F55" s="11">
        <v>210.3844429273731</v>
      </c>
      <c r="G55" s="11">
        <v>15.755000000000001</v>
      </c>
      <c r="H55" s="13">
        <v>-7.1037726792890266E-5</v>
      </c>
      <c r="I55" s="11">
        <v>201.34926318169826</v>
      </c>
      <c r="J55" s="13">
        <v>8.2427875608845325E-4</v>
      </c>
    </row>
    <row r="56" spans="1:10">
      <c r="A56" s="11">
        <v>187</v>
      </c>
      <c r="B56" s="12">
        <v>60449</v>
      </c>
      <c r="C56" s="11">
        <v>307.87989664082687</v>
      </c>
      <c r="D56" s="11">
        <v>3.5455999999999999</v>
      </c>
      <c r="E56" s="13">
        <v>4.3390318318172368E-3</v>
      </c>
      <c r="F56" s="11">
        <v>213.37854923996073</v>
      </c>
      <c r="G56" s="11">
        <v>16.071999999999999</v>
      </c>
      <c r="H56" s="13">
        <v>1.4231595601492404E-2</v>
      </c>
      <c r="I56" s="11">
        <v>201.54147665171675</v>
      </c>
      <c r="J56" s="13">
        <v>9.5462713387251333E-4</v>
      </c>
    </row>
    <row r="57" spans="1:10">
      <c r="A57" s="11">
        <v>188</v>
      </c>
      <c r="B57" s="12">
        <v>60480</v>
      </c>
      <c r="C57" s="11">
        <v>306.31937984496119</v>
      </c>
      <c r="D57" s="11">
        <v>3.3458999999999999</v>
      </c>
      <c r="E57" s="13">
        <v>-5.0685894496261376E-3</v>
      </c>
      <c r="F57" s="11">
        <v>207.94779299786305</v>
      </c>
      <c r="G57" s="11">
        <v>15.682</v>
      </c>
      <c r="H57" s="13">
        <v>-2.5451275498130695E-2</v>
      </c>
      <c r="I57" s="11">
        <v>201.76007236271818</v>
      </c>
      <c r="J57" s="13">
        <v>1.0846189808323265E-3</v>
      </c>
    </row>
    <row r="58" spans="1:10">
      <c r="A58" s="11">
        <v>189</v>
      </c>
      <c r="B58" s="12">
        <v>60511</v>
      </c>
      <c r="C58" s="11">
        <v>313.31281653746771</v>
      </c>
      <c r="D58" s="11">
        <v>3.2898999999999998</v>
      </c>
      <c r="E58" s="13">
        <v>2.2830539471730912E-2</v>
      </c>
      <c r="F58" s="11">
        <v>208.91405072853087</v>
      </c>
      <c r="G58" s="11">
        <v>15.077</v>
      </c>
      <c r="H58" s="13">
        <v>4.6466361423597785E-3</v>
      </c>
      <c r="I58" s="11">
        <v>201.99751253156447</v>
      </c>
      <c r="J58" s="13">
        <v>1.1768441895650605E-3</v>
      </c>
    </row>
    <row r="59" spans="1:10">
      <c r="A59" s="11">
        <v>190</v>
      </c>
      <c r="B59" s="12">
        <v>60541</v>
      </c>
      <c r="C59" s="11">
        <v>316.24248062015505</v>
      </c>
      <c r="D59" s="11">
        <v>3.1917</v>
      </c>
      <c r="E59" s="13">
        <v>9.3506040227275319E-3</v>
      </c>
      <c r="F59" s="11">
        <v>214.67059579160826</v>
      </c>
      <c r="G59" s="11">
        <v>15.353999999999999</v>
      </c>
      <c r="H59" s="13">
        <v>2.7554609386027475E-2</v>
      </c>
      <c r="I59" s="11">
        <v>202.26887272453169</v>
      </c>
      <c r="J59" s="13">
        <v>1.3433838346143944E-3</v>
      </c>
    </row>
    <row r="60" spans="1:10">
      <c r="A60" s="11">
        <v>191</v>
      </c>
      <c r="B60" s="12">
        <v>60572</v>
      </c>
      <c r="C60" s="11">
        <v>326.64666666666665</v>
      </c>
      <c r="D60" s="11">
        <v>3.2046999999999999</v>
      </c>
      <c r="E60" s="13">
        <v>3.2899394243647698E-2</v>
      </c>
      <c r="F60" s="11">
        <v>217.24984144809395</v>
      </c>
      <c r="G60" s="11">
        <v>15.215999999999999</v>
      </c>
      <c r="H60" s="13">
        <v>1.2014899604552678E-2</v>
      </c>
      <c r="I60" s="11">
        <v>202.55530848377495</v>
      </c>
      <c r="J60" s="13">
        <v>1.4161138853695777E-3</v>
      </c>
    </row>
    <row r="61" spans="1:10">
      <c r="A61" s="11">
        <v>192</v>
      </c>
      <c r="B61" s="12">
        <v>60602</v>
      </c>
      <c r="C61" s="11">
        <v>338.70392764857883</v>
      </c>
      <c r="D61" s="11">
        <v>3.0668000000000002</v>
      </c>
      <c r="E61" s="13">
        <v>3.6912242530906525E-2</v>
      </c>
      <c r="F61" s="11">
        <v>230.14667566137354</v>
      </c>
      <c r="G61" s="11">
        <v>15.673</v>
      </c>
      <c r="H61" s="13">
        <v>5.9364067321360708E-2</v>
      </c>
      <c r="I61" s="11">
        <v>202.89073983341504</v>
      </c>
      <c r="J61" s="13">
        <v>1.6559988091694856E-3</v>
      </c>
    </row>
    <row r="62" spans="1:10">
      <c r="A62" s="11">
        <v>193</v>
      </c>
      <c r="B62" s="12">
        <v>60633</v>
      </c>
      <c r="C62" s="11">
        <v>342.26899224806198</v>
      </c>
      <c r="D62" s="11">
        <v>3.1065999999999998</v>
      </c>
      <c r="E62" s="13">
        <v>1.0525607495116125E-2</v>
      </c>
      <c r="F62" s="11">
        <v>234.60329707173821</v>
      </c>
      <c r="G62" s="11">
        <v>15.6</v>
      </c>
      <c r="H62" s="13">
        <v>1.9364265842891984E-2</v>
      </c>
      <c r="I62" s="11">
        <v>203.25255342403801</v>
      </c>
      <c r="J62" s="13">
        <v>1.7832927758065361E-3</v>
      </c>
    </row>
    <row r="63" spans="1:10">
      <c r="A63" s="11"/>
      <c r="B63" s="12"/>
      <c r="C63" s="11"/>
      <c r="D63" s="11"/>
      <c r="F63" s="11"/>
      <c r="G63" s="11"/>
      <c r="I63" s="11"/>
    </row>
    <row r="64" spans="1:10">
      <c r="A64" s="11"/>
      <c r="B64" s="12"/>
      <c r="C64" s="11"/>
      <c r="D64" s="11"/>
      <c r="F64" s="11"/>
      <c r="G64" s="11"/>
      <c r="I64" s="11"/>
    </row>
    <row r="65" spans="1:9">
      <c r="A65" s="11"/>
      <c r="B65" s="12"/>
      <c r="C65" s="11"/>
      <c r="D65" s="11"/>
      <c r="F65" s="11"/>
      <c r="G65" s="11"/>
      <c r="I65" s="11"/>
    </row>
    <row r="66" spans="1:9">
      <c r="A66" s="11"/>
      <c r="B66" s="12"/>
      <c r="C66" s="11"/>
      <c r="D66" s="11"/>
      <c r="F66" s="11"/>
      <c r="G66" s="11"/>
      <c r="I66" s="11"/>
    </row>
    <row r="67" spans="1:9">
      <c r="A67" s="11"/>
      <c r="B67" s="12"/>
      <c r="C67" s="11"/>
      <c r="D67" s="11"/>
      <c r="F67" s="11"/>
      <c r="G67" s="11"/>
      <c r="I67" s="11"/>
    </row>
    <row r="68" spans="1:9">
      <c r="A68" s="11"/>
      <c r="B68" s="12"/>
      <c r="C68" s="11"/>
      <c r="D68" s="11"/>
      <c r="F68" s="11"/>
      <c r="G68" s="11"/>
      <c r="I68" s="11"/>
    </row>
    <row r="69" spans="1:9">
      <c r="A69" s="11"/>
      <c r="B69" s="12"/>
      <c r="C69" s="11"/>
      <c r="D69" s="11"/>
      <c r="F69" s="11"/>
      <c r="G69" s="11"/>
      <c r="I69" s="11"/>
    </row>
    <row r="70" spans="1:9">
      <c r="A70" s="11"/>
      <c r="B70" s="12"/>
      <c r="C70" s="11"/>
      <c r="D70" s="11"/>
      <c r="F70" s="11"/>
      <c r="G70" s="11"/>
      <c r="I70" s="11"/>
    </row>
    <row r="71" spans="1:9">
      <c r="A71" s="11"/>
      <c r="B71" s="12"/>
      <c r="C71" s="11"/>
      <c r="D71" s="11"/>
      <c r="F71" s="11"/>
      <c r="G71" s="11"/>
      <c r="I71" s="11"/>
    </row>
    <row r="72" spans="1:9">
      <c r="A72" s="11"/>
      <c r="B72" s="12"/>
      <c r="C72" s="11"/>
      <c r="D72" s="11"/>
      <c r="F72" s="11"/>
      <c r="G72" s="11"/>
      <c r="I72" s="11"/>
    </row>
    <row r="73" spans="1:9">
      <c r="A73" s="11"/>
      <c r="B73" s="12"/>
      <c r="C73" s="11"/>
      <c r="D73" s="11"/>
      <c r="F73" s="11"/>
      <c r="G73" s="11"/>
      <c r="I73" s="11"/>
    </row>
    <row r="74" spans="1:9">
      <c r="A74" s="11"/>
      <c r="B74" s="12"/>
      <c r="C74" s="11"/>
      <c r="D74" s="11"/>
      <c r="F74" s="11"/>
      <c r="G74" s="11"/>
      <c r="I74" s="11"/>
    </row>
    <row r="75" spans="1:9">
      <c r="A75" s="11"/>
      <c r="B75" s="12"/>
      <c r="C75" s="11"/>
      <c r="D75" s="11"/>
      <c r="F75" s="11"/>
      <c r="G75" s="11"/>
      <c r="I75" s="11"/>
    </row>
    <row r="76" spans="1:9">
      <c r="A76" s="11"/>
      <c r="B76" s="12"/>
      <c r="C76" s="11"/>
      <c r="D76" s="11"/>
      <c r="F76" s="11"/>
      <c r="G76" s="11"/>
      <c r="I76" s="11"/>
    </row>
    <row r="77" spans="1:9">
      <c r="A77" s="11"/>
      <c r="B77" s="12"/>
      <c r="C77" s="11"/>
      <c r="D77" s="11"/>
      <c r="F77" s="11"/>
      <c r="G77" s="11"/>
      <c r="I77" s="11"/>
    </row>
    <row r="78" spans="1:9">
      <c r="A78" s="11"/>
      <c r="B78" s="12"/>
      <c r="C78" s="11"/>
      <c r="D78" s="11"/>
      <c r="F78" s="11"/>
      <c r="G78" s="11"/>
      <c r="I78" s="11"/>
    </row>
    <row r="79" spans="1:9">
      <c r="A79" s="11"/>
      <c r="B79" s="12"/>
      <c r="C79" s="11"/>
      <c r="D79" s="11"/>
      <c r="F79" s="11"/>
      <c r="G79" s="11"/>
      <c r="I79" s="11"/>
    </row>
    <row r="80" spans="1:9">
      <c r="A80" s="11"/>
      <c r="B80" s="12"/>
      <c r="C80" s="11"/>
      <c r="D80" s="11"/>
      <c r="F80" s="11"/>
      <c r="G80" s="11"/>
      <c r="I80" s="11"/>
    </row>
    <row r="81" spans="1:9">
      <c r="A81" s="11"/>
      <c r="B81" s="12"/>
      <c r="C81" s="11"/>
      <c r="D81" s="11"/>
      <c r="F81" s="11"/>
      <c r="G81" s="11"/>
      <c r="I81" s="11"/>
    </row>
    <row r="82" spans="1:9">
      <c r="A82" s="11"/>
      <c r="B82" s="12"/>
      <c r="C82" s="11"/>
      <c r="D82" s="11"/>
      <c r="F82" s="11"/>
      <c r="G82" s="11"/>
      <c r="I82" s="11"/>
    </row>
    <row r="83" spans="1:9">
      <c r="A83" s="11"/>
      <c r="B83" s="12"/>
      <c r="C83" s="11"/>
      <c r="D83" s="11"/>
      <c r="F83" s="11"/>
      <c r="G83" s="11"/>
      <c r="I83" s="11"/>
    </row>
    <row r="84" spans="1:9">
      <c r="A84" s="11"/>
      <c r="B84" s="12"/>
      <c r="C84" s="11"/>
      <c r="D84" s="11"/>
      <c r="F84" s="11"/>
      <c r="G84" s="11"/>
      <c r="I84" s="11"/>
    </row>
    <row r="85" spans="1:9">
      <c r="A85" s="11"/>
      <c r="B85" s="12"/>
      <c r="C85" s="11"/>
      <c r="D85" s="11"/>
      <c r="F85" s="11"/>
      <c r="G85" s="11"/>
      <c r="I85" s="11"/>
    </row>
    <row r="86" spans="1:9">
      <c r="A86" s="11"/>
      <c r="B86" s="12"/>
      <c r="C86" s="11"/>
      <c r="D86" s="11"/>
      <c r="F86" s="11"/>
      <c r="G86" s="11"/>
      <c r="I86" s="11"/>
    </row>
    <row r="87" spans="1:9">
      <c r="A87" s="11"/>
      <c r="B87" s="12"/>
      <c r="C87" s="11"/>
      <c r="D87" s="11"/>
      <c r="F87" s="11"/>
      <c r="G87" s="11"/>
      <c r="I87" s="11"/>
    </row>
    <row r="88" spans="1:9">
      <c r="A88" s="11"/>
      <c r="B88" s="12"/>
      <c r="C88" s="11"/>
      <c r="D88" s="11"/>
      <c r="F88" s="11"/>
      <c r="G88" s="11"/>
      <c r="I88" s="11"/>
    </row>
    <row r="89" spans="1:9">
      <c r="A89" s="11"/>
      <c r="B89" s="12"/>
      <c r="C89" s="11"/>
      <c r="D89" s="11"/>
      <c r="F89" s="11"/>
      <c r="G89" s="11"/>
      <c r="I89" s="11"/>
    </row>
    <row r="90" spans="1:9">
      <c r="A90" s="11"/>
      <c r="B90" s="12"/>
      <c r="C90" s="11"/>
      <c r="D90" s="11"/>
      <c r="F90" s="11"/>
      <c r="G90" s="11"/>
      <c r="I90" s="11"/>
    </row>
    <row r="91" spans="1:9">
      <c r="A91" s="11"/>
      <c r="B91" s="12"/>
      <c r="C91" s="11"/>
      <c r="D91" s="11"/>
      <c r="F91" s="11"/>
      <c r="G91" s="11"/>
      <c r="I91" s="11"/>
    </row>
    <row r="92" spans="1:9">
      <c r="A92" s="11"/>
      <c r="B92" s="12"/>
      <c r="C92" s="11"/>
      <c r="D92" s="11"/>
      <c r="F92" s="11"/>
      <c r="G92" s="11"/>
      <c r="I92" s="11"/>
    </row>
    <row r="93" spans="1:9">
      <c r="A93" s="11"/>
      <c r="B93" s="12"/>
      <c r="C93" s="11"/>
      <c r="D93" s="11"/>
      <c r="F93" s="11"/>
      <c r="G93" s="11"/>
      <c r="I93" s="11"/>
    </row>
    <row r="94" spans="1:9">
      <c r="A94" s="11"/>
      <c r="B94" s="12"/>
      <c r="C94" s="11"/>
      <c r="D94" s="11"/>
      <c r="F94" s="11"/>
      <c r="G94" s="11"/>
      <c r="I94" s="11"/>
    </row>
    <row r="95" spans="1:9">
      <c r="A95" s="11"/>
      <c r="B95" s="12"/>
      <c r="C95" s="11"/>
      <c r="D95" s="11"/>
      <c r="F95" s="11"/>
      <c r="G95" s="11"/>
      <c r="I95" s="11"/>
    </row>
    <row r="96" spans="1:9">
      <c r="A96" s="11"/>
      <c r="B96" s="12"/>
      <c r="C96" s="11"/>
      <c r="D96" s="11"/>
      <c r="F96" s="11"/>
      <c r="G96" s="11"/>
      <c r="I96" s="11"/>
    </row>
    <row r="97" spans="1:9">
      <c r="A97" s="11"/>
      <c r="B97" s="12"/>
      <c r="C97" s="11"/>
      <c r="D97" s="11"/>
      <c r="F97" s="11"/>
      <c r="G97" s="11"/>
      <c r="I97" s="11"/>
    </row>
    <row r="98" spans="1:9">
      <c r="A98" s="11"/>
      <c r="B98" s="12"/>
      <c r="C98" s="11"/>
      <c r="D98" s="11"/>
      <c r="F98" s="11"/>
      <c r="G98" s="11"/>
      <c r="I98" s="11"/>
    </row>
    <row r="99" spans="1:9">
      <c r="A99" s="11"/>
      <c r="B99" s="12"/>
      <c r="C99" s="11"/>
      <c r="D99" s="11"/>
      <c r="F99" s="11"/>
      <c r="G99" s="11"/>
      <c r="I99" s="11"/>
    </row>
    <row r="100" spans="1:9">
      <c r="A100" s="11"/>
      <c r="B100" s="12"/>
      <c r="C100" s="11"/>
      <c r="D100" s="11"/>
      <c r="F100" s="11"/>
      <c r="G100" s="11"/>
      <c r="I100" s="11"/>
    </row>
    <row r="101" spans="1:9">
      <c r="A101" s="11"/>
      <c r="B101" s="12"/>
      <c r="C101" s="11"/>
      <c r="D101" s="11"/>
      <c r="F101" s="11"/>
      <c r="G101" s="11"/>
      <c r="I101" s="11"/>
    </row>
    <row r="102" spans="1:9">
      <c r="A102" s="11"/>
      <c r="B102" s="12"/>
      <c r="C102" s="11"/>
      <c r="D102" s="11"/>
      <c r="F102" s="11"/>
      <c r="G102" s="11"/>
      <c r="I102" s="11"/>
    </row>
    <row r="103" spans="1:9">
      <c r="A103" s="11"/>
      <c r="B103" s="12"/>
      <c r="C103" s="11"/>
      <c r="D103" s="11"/>
      <c r="F103" s="11"/>
      <c r="G103" s="11"/>
      <c r="I103" s="11"/>
    </row>
    <row r="104" spans="1:9">
      <c r="A104" s="11"/>
      <c r="B104" s="12"/>
      <c r="C104" s="11"/>
      <c r="D104" s="11"/>
      <c r="F104" s="11"/>
      <c r="G104" s="11"/>
      <c r="I104" s="11"/>
    </row>
    <row r="105" spans="1:9">
      <c r="A105" s="11"/>
      <c r="B105" s="12"/>
      <c r="C105" s="11"/>
      <c r="D105" s="11"/>
      <c r="F105" s="11"/>
      <c r="G105" s="11"/>
      <c r="I105" s="11"/>
    </row>
    <row r="106" spans="1:9">
      <c r="A106" s="11"/>
      <c r="B106" s="12"/>
      <c r="C106" s="11"/>
      <c r="D106" s="11"/>
      <c r="F106" s="11"/>
      <c r="G106" s="11"/>
      <c r="I106" s="11"/>
    </row>
    <row r="107" spans="1:9">
      <c r="A107" s="11"/>
      <c r="B107" s="12"/>
      <c r="C107" s="11"/>
      <c r="D107" s="11"/>
      <c r="F107" s="11"/>
      <c r="G107" s="11"/>
      <c r="I107" s="11"/>
    </row>
    <row r="108" spans="1:9">
      <c r="A108" s="11"/>
      <c r="B108" s="12"/>
      <c r="C108" s="11"/>
      <c r="D108" s="11"/>
      <c r="F108" s="11"/>
      <c r="G108" s="11"/>
      <c r="I108" s="11"/>
    </row>
    <row r="109" spans="1:9">
      <c r="A109" s="11"/>
      <c r="B109" s="12"/>
      <c r="C109" s="11"/>
      <c r="D109" s="11"/>
      <c r="F109" s="11"/>
      <c r="G109" s="11"/>
      <c r="I109" s="11"/>
    </row>
    <row r="110" spans="1:9">
      <c r="A110" s="11"/>
      <c r="B110" s="12"/>
      <c r="C110" s="11"/>
      <c r="D110" s="11"/>
      <c r="F110" s="11"/>
      <c r="G110" s="11"/>
      <c r="I110" s="11"/>
    </row>
    <row r="111" spans="1:9">
      <c r="A111" s="11"/>
      <c r="B111" s="12"/>
      <c r="C111" s="11"/>
      <c r="D111" s="11"/>
      <c r="F111" s="11"/>
      <c r="G111" s="11"/>
      <c r="I111" s="11"/>
    </row>
    <row r="112" spans="1:9">
      <c r="A112" s="11"/>
      <c r="B112" s="12"/>
      <c r="C112" s="11"/>
      <c r="D112" s="11"/>
      <c r="F112" s="11"/>
      <c r="G112" s="11"/>
      <c r="I112" s="11"/>
    </row>
    <row r="113" spans="1:9">
      <c r="A113" s="11"/>
      <c r="B113" s="12"/>
      <c r="C113" s="11"/>
      <c r="D113" s="11"/>
      <c r="F113" s="11"/>
      <c r="G113" s="11"/>
      <c r="I113" s="11"/>
    </row>
    <row r="114" spans="1:9">
      <c r="A114" s="11"/>
      <c r="B114" s="12"/>
      <c r="C114" s="11"/>
      <c r="D114" s="11"/>
      <c r="F114" s="11"/>
      <c r="G114" s="11"/>
      <c r="I114" s="11"/>
    </row>
    <row r="115" spans="1:9">
      <c r="A115" s="11"/>
      <c r="B115" s="12"/>
      <c r="C115" s="11"/>
      <c r="D115" s="11"/>
      <c r="F115" s="11"/>
      <c r="G115" s="11"/>
      <c r="I115" s="11"/>
    </row>
    <row r="116" spans="1:9">
      <c r="A116" s="11"/>
      <c r="B116" s="12"/>
      <c r="C116" s="11"/>
      <c r="D116" s="11"/>
      <c r="F116" s="11"/>
      <c r="G116" s="11"/>
      <c r="I116" s="11"/>
    </row>
    <row r="117" spans="1:9">
      <c r="A117" s="11"/>
      <c r="B117" s="12"/>
      <c r="C117" s="11"/>
      <c r="D117" s="11"/>
      <c r="F117" s="11"/>
      <c r="G117" s="11"/>
      <c r="I117" s="11"/>
    </row>
    <row r="118" spans="1:9">
      <c r="A118" s="11"/>
      <c r="B118" s="12"/>
      <c r="C118" s="11"/>
      <c r="D118" s="11"/>
      <c r="F118" s="11"/>
      <c r="G118" s="11"/>
      <c r="I118" s="11"/>
    </row>
    <row r="119" spans="1:9">
      <c r="A119" s="11"/>
      <c r="B119" s="12"/>
      <c r="C119" s="11"/>
      <c r="D119" s="11"/>
      <c r="F119" s="11"/>
      <c r="G119" s="11"/>
      <c r="I119" s="11"/>
    </row>
    <row r="120" spans="1:9">
      <c r="A120" s="11"/>
      <c r="B120" s="12"/>
      <c r="C120" s="11"/>
      <c r="D120" s="11"/>
      <c r="F120" s="11"/>
      <c r="G120" s="11"/>
      <c r="I120" s="11"/>
    </row>
    <row r="121" spans="1:9">
      <c r="A121" s="11"/>
      <c r="B121" s="12"/>
      <c r="C121" s="11"/>
      <c r="D121" s="11"/>
      <c r="F121" s="11"/>
      <c r="G121" s="11"/>
      <c r="I121" s="11"/>
    </row>
    <row r="122" spans="1:9">
      <c r="A122" s="11"/>
      <c r="B122" s="12"/>
      <c r="C122" s="11"/>
      <c r="D122" s="11"/>
      <c r="F122" s="11"/>
      <c r="G122" s="11"/>
      <c r="I122" s="11"/>
    </row>
    <row r="123" spans="1:9">
      <c r="A123" s="11"/>
      <c r="B123" s="12"/>
      <c r="C123" s="11"/>
      <c r="D123" s="11"/>
      <c r="F123" s="11"/>
      <c r="G123" s="11"/>
      <c r="I123" s="11"/>
    </row>
    <row r="124" spans="1:9">
      <c r="A124" s="11"/>
      <c r="B124" s="12"/>
      <c r="C124" s="11"/>
      <c r="D124" s="11"/>
      <c r="F124" s="11"/>
      <c r="G124" s="11"/>
      <c r="I124" s="11"/>
    </row>
    <row r="125" spans="1:9">
      <c r="A125" s="11"/>
      <c r="B125" s="12"/>
      <c r="C125" s="11"/>
      <c r="D125" s="11"/>
      <c r="F125" s="11"/>
      <c r="G125" s="11"/>
      <c r="I125" s="11"/>
    </row>
    <row r="126" spans="1:9">
      <c r="A126" s="11"/>
      <c r="B126" s="12"/>
      <c r="C126" s="11"/>
      <c r="D126" s="11"/>
      <c r="F126" s="11"/>
      <c r="G126" s="11"/>
      <c r="I126" s="11"/>
    </row>
    <row r="127" spans="1:9">
      <c r="A127" s="11"/>
      <c r="B127" s="12"/>
      <c r="C127" s="11"/>
      <c r="D127" s="11"/>
      <c r="F127" s="11"/>
      <c r="G127" s="11"/>
      <c r="I127" s="11"/>
    </row>
    <row r="128" spans="1:9">
      <c r="A128" s="11"/>
      <c r="B128" s="12"/>
      <c r="C128" s="11"/>
      <c r="D128" s="11"/>
      <c r="F128" s="11"/>
      <c r="G128" s="11"/>
      <c r="I128" s="11"/>
    </row>
    <row r="129" spans="1:10">
      <c r="A129" s="11"/>
      <c r="B129" s="12"/>
      <c r="C129" s="11"/>
      <c r="D129" s="11"/>
      <c r="F129" s="11"/>
      <c r="G129" s="11"/>
      <c r="I129" s="11"/>
    </row>
    <row r="130" spans="1:10">
      <c r="A130" s="11"/>
      <c r="B130" s="12"/>
      <c r="C130" s="11"/>
      <c r="D130" s="11"/>
      <c r="F130" s="11"/>
      <c r="G130" s="11"/>
      <c r="I130" s="11"/>
    </row>
    <row r="131" spans="1:10">
      <c r="A131" s="11"/>
      <c r="B131" s="12"/>
      <c r="C131" s="11"/>
      <c r="D131" s="11"/>
      <c r="F131" s="11"/>
      <c r="G131" s="11"/>
      <c r="I131" s="11"/>
    </row>
    <row r="132" spans="1:10">
      <c r="A132" s="11"/>
      <c r="B132" s="12"/>
      <c r="C132" s="11"/>
      <c r="D132" s="11"/>
      <c r="F132" s="11"/>
      <c r="G132" s="11"/>
      <c r="I132" s="11"/>
    </row>
    <row r="133" spans="1:10">
      <c r="A133" s="11"/>
      <c r="B133" s="12"/>
      <c r="C133" s="11"/>
      <c r="D133" s="11"/>
      <c r="F133" s="11"/>
      <c r="G133" s="11"/>
      <c r="I133" s="11"/>
    </row>
    <row r="134" spans="1:10">
      <c r="A134" s="11"/>
      <c r="B134" s="12"/>
      <c r="C134" s="11"/>
      <c r="D134" s="11"/>
      <c r="F134" s="11"/>
      <c r="G134" s="11"/>
      <c r="I134" s="11"/>
    </row>
    <row r="135" spans="1:10" s="11" customFormat="1">
      <c r="B135" s="12"/>
      <c r="E135" s="13"/>
      <c r="H135" s="13"/>
      <c r="J135" s="13"/>
    </row>
    <row r="136" spans="1:10" s="11" customFormat="1">
      <c r="B136" s="12"/>
      <c r="E136" s="13"/>
      <c r="H136" s="13"/>
      <c r="J136" s="13"/>
    </row>
    <row r="137" spans="1:10" s="11" customFormat="1">
      <c r="B137" s="12"/>
      <c r="E137" s="13"/>
      <c r="H137" s="13"/>
      <c r="J137" s="13"/>
    </row>
    <row r="138" spans="1:10" s="11" customFormat="1">
      <c r="B138" s="12"/>
      <c r="E138" s="13"/>
      <c r="H138" s="13"/>
      <c r="J138" s="13"/>
    </row>
    <row r="139" spans="1:10" s="11" customFormat="1">
      <c r="B139" s="12"/>
      <c r="E139" s="13"/>
      <c r="H139" s="13"/>
      <c r="J139" s="13"/>
    </row>
    <row r="140" spans="1:10" s="11" customFormat="1">
      <c r="B140" s="12"/>
      <c r="E140" s="13"/>
      <c r="H140" s="13"/>
      <c r="J140" s="13"/>
    </row>
    <row r="141" spans="1:10" s="11" customFormat="1">
      <c r="B141" s="12"/>
      <c r="E141" s="13"/>
      <c r="H141" s="13"/>
      <c r="J141" s="13"/>
    </row>
    <row r="142" spans="1:10" s="11" customFormat="1">
      <c r="B142" s="12"/>
      <c r="E142" s="13"/>
      <c r="H142" s="13"/>
      <c r="J142" s="13"/>
    </row>
    <row r="143" spans="1:10" s="11" customFormat="1">
      <c r="B143" s="12"/>
      <c r="E143" s="13"/>
      <c r="H143" s="13"/>
      <c r="J143" s="13"/>
    </row>
    <row r="144" spans="1:10" s="11" customFormat="1">
      <c r="B144" s="12"/>
      <c r="E144" s="13"/>
      <c r="H144" s="13"/>
      <c r="J144" s="13"/>
    </row>
    <row r="145" spans="2:10" s="11" customFormat="1">
      <c r="B145" s="12"/>
      <c r="E145" s="13"/>
      <c r="H145" s="13"/>
      <c r="J145" s="13"/>
    </row>
    <row r="146" spans="2:10" s="11" customFormat="1">
      <c r="B146" s="12"/>
      <c r="E146" s="13"/>
      <c r="H146" s="13"/>
      <c r="J146" s="13"/>
    </row>
    <row r="147" spans="2:10" s="11" customFormat="1">
      <c r="B147" s="12"/>
      <c r="E147" s="13"/>
      <c r="H147" s="13"/>
      <c r="J147" s="13"/>
    </row>
    <row r="148" spans="2:10" s="11" customFormat="1">
      <c r="B148" s="12"/>
      <c r="E148" s="13"/>
      <c r="H148" s="13"/>
      <c r="J148" s="13"/>
    </row>
    <row r="149" spans="2:10" s="11" customFormat="1">
      <c r="B149" s="12"/>
      <c r="E149" s="13"/>
      <c r="H149" s="13"/>
      <c r="J149" s="13"/>
    </row>
    <row r="150" spans="2:10" s="11" customFormat="1">
      <c r="B150" s="12"/>
      <c r="E150" s="13"/>
      <c r="H150" s="13"/>
      <c r="J150" s="13"/>
    </row>
    <row r="151" spans="2:10" s="11" customFormat="1">
      <c r="B151" s="12"/>
      <c r="E151" s="13"/>
      <c r="H151" s="13"/>
      <c r="J151" s="13"/>
    </row>
    <row r="152" spans="2:10" s="11" customFormat="1">
      <c r="B152" s="12"/>
      <c r="E152" s="13"/>
      <c r="H152" s="13"/>
      <c r="J152" s="13"/>
    </row>
    <row r="153" spans="2:10" s="11" customFormat="1">
      <c r="B153" s="12"/>
      <c r="E153" s="13"/>
      <c r="H153" s="13"/>
      <c r="J153" s="13"/>
    </row>
    <row r="154" spans="2:10" s="11" customFormat="1">
      <c r="B154" s="12"/>
      <c r="E154" s="13"/>
      <c r="H154" s="13"/>
      <c r="J154" s="13"/>
    </row>
    <row r="155" spans="2:10" s="11" customFormat="1">
      <c r="B155" s="12"/>
      <c r="E155" s="13"/>
      <c r="H155" s="13"/>
      <c r="J155" s="13"/>
    </row>
    <row r="156" spans="2:10" s="11" customFormat="1">
      <c r="B156" s="12"/>
      <c r="E156" s="13"/>
      <c r="H156" s="13"/>
      <c r="J156" s="13"/>
    </row>
    <row r="157" spans="2:10" s="11" customFormat="1">
      <c r="B157" s="12"/>
      <c r="E157" s="13"/>
      <c r="H157" s="13"/>
      <c r="J157" s="13"/>
    </row>
    <row r="158" spans="2:10" s="11" customFormat="1">
      <c r="B158" s="12"/>
      <c r="E158" s="13"/>
      <c r="H158" s="13"/>
      <c r="J158" s="13"/>
    </row>
    <row r="159" spans="2:10" s="11" customFormat="1">
      <c r="B159" s="12"/>
      <c r="E159" s="13"/>
      <c r="H159" s="13"/>
      <c r="J159" s="13"/>
    </row>
    <row r="160" spans="2:10" s="11" customFormat="1">
      <c r="B160" s="12"/>
      <c r="E160" s="13"/>
      <c r="H160" s="13"/>
      <c r="J160" s="13"/>
    </row>
    <row r="161" spans="1:10" s="11" customFormat="1">
      <c r="B161" s="12"/>
      <c r="E161" s="13"/>
      <c r="H161" s="13"/>
      <c r="J161" s="13"/>
    </row>
    <row r="162" spans="1:10" s="11" customFormat="1">
      <c r="B162" s="12"/>
      <c r="E162" s="13"/>
      <c r="H162" s="13"/>
      <c r="J162" s="13"/>
    </row>
    <row r="163" spans="1:10" s="11" customFormat="1">
      <c r="B163" s="12"/>
      <c r="E163" s="13"/>
      <c r="H163" s="13"/>
      <c r="J163" s="13"/>
    </row>
    <row r="164" spans="1:10" s="11" customFormat="1">
      <c r="B164" s="12"/>
      <c r="E164" s="13"/>
      <c r="H164" s="13"/>
      <c r="J164" s="13"/>
    </row>
    <row r="165" spans="1:10" s="11" customFormat="1">
      <c r="B165" s="12"/>
      <c r="E165" s="13"/>
      <c r="H165" s="13"/>
      <c r="J165" s="13"/>
    </row>
    <row r="166" spans="1:10" s="11" customFormat="1">
      <c r="B166" s="12"/>
      <c r="E166" s="13"/>
      <c r="H166" s="13"/>
      <c r="J166" s="13"/>
    </row>
    <row r="167" spans="1:10" s="11" customFormat="1">
      <c r="B167" s="12"/>
      <c r="E167" s="13"/>
      <c r="H167" s="13"/>
      <c r="J167" s="13"/>
    </row>
    <row r="168" spans="1:10" s="11" customFormat="1">
      <c r="B168" s="12"/>
      <c r="E168" s="13"/>
      <c r="H168" s="13"/>
      <c r="J168" s="13"/>
    </row>
    <row r="169" spans="1:10" s="11" customFormat="1">
      <c r="B169" s="12"/>
      <c r="E169" s="13"/>
      <c r="H169" s="13"/>
      <c r="J169" s="13"/>
    </row>
    <row r="170" spans="1:10" s="11" customFormat="1">
      <c r="B170" s="12"/>
      <c r="E170" s="13"/>
      <c r="H170" s="13"/>
      <c r="J170" s="13"/>
    </row>
    <row r="171" spans="1:10" s="11" customFormat="1">
      <c r="B171" s="12"/>
      <c r="E171" s="13"/>
      <c r="H171" s="13"/>
      <c r="J171" s="13"/>
    </row>
    <row r="172" spans="1:10">
      <c r="A172" s="11"/>
      <c r="B172" s="12"/>
      <c r="C172" s="11"/>
      <c r="D172" s="11"/>
      <c r="F172" s="11"/>
      <c r="G172" s="11"/>
      <c r="I172" s="11"/>
    </row>
    <row r="173" spans="1:10">
      <c r="A173" s="11"/>
      <c r="B173" s="12"/>
      <c r="C173" s="11"/>
      <c r="D173" s="11"/>
      <c r="F173" s="11"/>
      <c r="G173" s="11"/>
      <c r="I173" s="11"/>
    </row>
    <row r="174" spans="1:10">
      <c r="A174" s="11"/>
      <c r="B174" s="12"/>
      <c r="C174" s="11"/>
      <c r="D174" s="11"/>
      <c r="F174" s="11"/>
      <c r="G174" s="11"/>
      <c r="I174" s="11"/>
    </row>
    <row r="175" spans="1:10">
      <c r="A175" s="11"/>
      <c r="B175" s="12"/>
      <c r="C175" s="11"/>
      <c r="D175" s="11"/>
      <c r="F175" s="11"/>
      <c r="G175" s="11"/>
      <c r="I175" s="11"/>
    </row>
    <row r="176" spans="1:10">
      <c r="A176" s="11"/>
      <c r="B176" s="12"/>
      <c r="C176" s="11"/>
      <c r="D176" s="11"/>
      <c r="F176" s="11"/>
      <c r="G176" s="11"/>
      <c r="I176" s="11"/>
    </row>
    <row r="177" spans="1:9">
      <c r="A177" s="11"/>
      <c r="B177" s="12"/>
      <c r="C177" s="11"/>
      <c r="D177" s="11"/>
      <c r="F177" s="11"/>
      <c r="G177" s="11"/>
      <c r="I177" s="11"/>
    </row>
    <row r="178" spans="1:9">
      <c r="A178" s="11"/>
      <c r="B178" s="12"/>
      <c r="C178" s="11"/>
      <c r="D178" s="11"/>
      <c r="F178" s="11"/>
      <c r="G178" s="11"/>
      <c r="I178" s="11"/>
    </row>
    <row r="179" spans="1:9">
      <c r="A179" s="11"/>
      <c r="B179" s="12"/>
      <c r="C179" s="11"/>
      <c r="D179" s="11"/>
      <c r="F179" s="11"/>
      <c r="G179" s="11"/>
      <c r="I179" s="11"/>
    </row>
    <row r="180" spans="1:9">
      <c r="A180" s="11"/>
      <c r="B180" s="12"/>
      <c r="C180" s="11"/>
      <c r="D180" s="11"/>
      <c r="F180" s="11"/>
      <c r="G180" s="11"/>
      <c r="I180" s="11"/>
    </row>
    <row r="181" spans="1:9">
      <c r="A181" s="11"/>
      <c r="B181" s="12"/>
      <c r="C181" s="11"/>
      <c r="D181" s="11"/>
      <c r="F181" s="11"/>
      <c r="G181" s="11"/>
      <c r="I181" s="11"/>
    </row>
    <row r="182" spans="1:9">
      <c r="A182" s="11"/>
      <c r="B182" s="12"/>
      <c r="C182" s="11"/>
      <c r="D182" s="11"/>
      <c r="F182" s="11"/>
      <c r="G182" s="11"/>
      <c r="I182" s="11"/>
    </row>
    <row r="183" spans="1:9">
      <c r="A183" s="11"/>
      <c r="B183" s="12"/>
      <c r="C183" s="11"/>
      <c r="D183" s="11"/>
      <c r="F183" s="11"/>
      <c r="G183" s="11"/>
      <c r="I183" s="11"/>
    </row>
    <row r="184" spans="1:9">
      <c r="A184" s="11"/>
      <c r="B184" s="12"/>
      <c r="C184" s="11"/>
      <c r="D184" s="11"/>
      <c r="F184" s="11"/>
      <c r="G184" s="11"/>
      <c r="I184" s="11"/>
    </row>
    <row r="185" spans="1:9">
      <c r="A185" s="11"/>
      <c r="B185" s="12"/>
      <c r="C185" s="11"/>
      <c r="D185" s="11"/>
      <c r="F185" s="11"/>
      <c r="G185" s="11"/>
      <c r="I185" s="11"/>
    </row>
    <row r="186" spans="1:9">
      <c r="A186" s="11"/>
      <c r="B186" s="12"/>
      <c r="C186" s="11"/>
      <c r="D186" s="11"/>
      <c r="F186" s="11"/>
      <c r="G186" s="11"/>
      <c r="I186" s="11"/>
    </row>
    <row r="187" spans="1:9">
      <c r="A187" s="11"/>
      <c r="B187" s="12"/>
      <c r="C187" s="11"/>
      <c r="D187" s="11"/>
      <c r="F187" s="11"/>
      <c r="G187" s="11"/>
      <c r="I187" s="11"/>
    </row>
    <row r="188" spans="1:9">
      <c r="A188" s="11"/>
      <c r="B188" s="12"/>
      <c r="C188" s="11"/>
      <c r="D188" s="11"/>
      <c r="F188" s="11"/>
      <c r="G188" s="11"/>
      <c r="I188" s="11"/>
    </row>
    <row r="189" spans="1:9">
      <c r="A189" s="11"/>
      <c r="B189" s="12"/>
      <c r="C189" s="11"/>
      <c r="D189" s="11"/>
      <c r="F189" s="11"/>
      <c r="G189" s="11"/>
      <c r="I189" s="11"/>
    </row>
    <row r="190" spans="1:9">
      <c r="A190" s="11"/>
      <c r="B190" s="12"/>
      <c r="C190" s="11"/>
      <c r="D190" s="11"/>
      <c r="F190" s="11"/>
      <c r="G190" s="11"/>
      <c r="I190" s="11"/>
    </row>
    <row r="191" spans="1:9">
      <c r="A191" s="11"/>
      <c r="B191" s="12"/>
      <c r="C191" s="11"/>
      <c r="D191" s="11"/>
      <c r="F191" s="11"/>
      <c r="G191" s="11"/>
      <c r="I191" s="11"/>
    </row>
    <row r="192" spans="1:9">
      <c r="A192" s="11"/>
      <c r="B192" s="12"/>
      <c r="C192" s="11"/>
      <c r="D192" s="11"/>
      <c r="F192" s="11"/>
      <c r="G192" s="11"/>
      <c r="I192" s="11"/>
    </row>
    <row r="193" spans="1:9">
      <c r="A193" s="11"/>
      <c r="B193" s="12"/>
      <c r="C193" s="11"/>
      <c r="D193" s="11"/>
      <c r="F193" s="11"/>
      <c r="G193" s="11"/>
      <c r="I193" s="11"/>
    </row>
    <row r="194" spans="1:9">
      <c r="A194" s="11"/>
      <c r="B194" s="12"/>
      <c r="C194" s="11"/>
      <c r="D194" s="11"/>
      <c r="F194" s="11"/>
      <c r="G194" s="11"/>
      <c r="I194" s="11"/>
    </row>
    <row r="195" spans="1:9">
      <c r="A195" s="11"/>
      <c r="B195" s="12"/>
      <c r="C195" s="11"/>
      <c r="D195" s="11"/>
      <c r="F195" s="11"/>
      <c r="G195" s="11"/>
      <c r="I195" s="11"/>
    </row>
    <row r="196" spans="1:9">
      <c r="B196" s="1"/>
    </row>
    <row r="197" spans="1:9">
      <c r="B197" s="1"/>
    </row>
    <row r="198" spans="1:9">
      <c r="B198" s="1"/>
    </row>
    <row r="199" spans="1:9">
      <c r="B199" s="1"/>
    </row>
    <row r="200" spans="1:9">
      <c r="B200" s="1"/>
    </row>
    <row r="201" spans="1:9">
      <c r="B201" s="1"/>
    </row>
    <row r="202" spans="1:9">
      <c r="B202" s="1"/>
    </row>
    <row r="203" spans="1:9">
      <c r="B203" s="1"/>
    </row>
    <row r="204" spans="1:9">
      <c r="B204" s="1"/>
    </row>
    <row r="205" spans="1:9">
      <c r="B205" s="1"/>
    </row>
    <row r="206" spans="1:9">
      <c r="B206" s="1"/>
    </row>
    <row r="207" spans="1:9">
      <c r="B207" s="1"/>
    </row>
    <row r="208" spans="1:9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7"/>
  <sheetViews>
    <sheetView tabSelected="1" topLeftCell="Q26" workbookViewId="0">
      <selection activeCell="A33" sqref="A33"/>
    </sheetView>
  </sheetViews>
  <sheetFormatPr defaultRowHeight="15"/>
  <cols>
    <col min="1" max="1" width="45.28515625" bestFit="1" customWidth="1"/>
    <col min="2" max="2" width="23.28515625" bestFit="1" customWidth="1"/>
    <col min="3" max="3" width="28.28515625" bestFit="1" customWidth="1"/>
    <col min="4" max="4" width="26" bestFit="1" customWidth="1"/>
    <col min="5" max="5" width="26" customWidth="1"/>
    <col min="6" max="6" width="23.28515625" bestFit="1" customWidth="1"/>
    <col min="7" max="7" width="28.28515625" bestFit="1" customWidth="1"/>
    <col min="8" max="8" width="26" bestFit="1" customWidth="1"/>
    <col min="9" max="9" width="23.140625" customWidth="1"/>
    <col min="10" max="10" width="27.7109375" bestFit="1" customWidth="1"/>
    <col min="11" max="11" width="28.28515625" bestFit="1" customWidth="1"/>
    <col min="12" max="12" width="26" bestFit="1" customWidth="1"/>
    <col min="13" max="13" width="23.140625" customWidth="1"/>
    <col min="14" max="14" width="23.28515625" bestFit="1" customWidth="1"/>
    <col min="15" max="15" width="28.28515625" bestFit="1" customWidth="1"/>
    <col min="16" max="16" width="27.85546875" bestFit="1" customWidth="1"/>
    <col min="17" max="17" width="27.85546875" customWidth="1"/>
    <col min="18" max="18" width="32.85546875" bestFit="1" customWidth="1"/>
    <col min="19" max="19" width="28.28515625" bestFit="1" customWidth="1"/>
    <col min="20" max="20" width="26" bestFit="1" customWidth="1"/>
    <col min="21" max="21" width="23.140625" customWidth="1"/>
    <col min="22" max="22" width="16.140625" customWidth="1"/>
    <col min="23" max="23" width="12.140625" bestFit="1" customWidth="1"/>
    <col min="24" max="24" width="16.85546875" customWidth="1"/>
  </cols>
  <sheetData>
    <row r="1" spans="1:24">
      <c r="B1" s="4" t="s">
        <v>8</v>
      </c>
      <c r="C1" s="4"/>
      <c r="D1" s="4"/>
      <c r="E1" s="4"/>
      <c r="F1" s="5" t="s">
        <v>9</v>
      </c>
      <c r="G1" s="5"/>
      <c r="H1" s="5"/>
      <c r="I1" s="5"/>
      <c r="J1" s="6" t="s">
        <v>10</v>
      </c>
      <c r="K1" s="6"/>
      <c r="L1" s="6"/>
      <c r="M1" s="6"/>
      <c r="N1" s="22" t="s">
        <v>52</v>
      </c>
      <c r="O1" s="22" t="s">
        <v>22</v>
      </c>
      <c r="P1" s="22" t="s">
        <v>23</v>
      </c>
      <c r="Q1" s="22"/>
      <c r="R1" s="43" t="s">
        <v>53</v>
      </c>
      <c r="S1" s="43"/>
      <c r="T1" s="43"/>
      <c r="U1" s="43"/>
      <c r="V1" s="48" t="s">
        <v>39</v>
      </c>
      <c r="W1" s="21"/>
      <c r="X1" s="21"/>
    </row>
    <row r="2" spans="1:24">
      <c r="A2" s="3" t="s">
        <v>11</v>
      </c>
      <c r="B2" s="8">
        <v>0.55000000000000004</v>
      </c>
      <c r="C2" s="2"/>
      <c r="D2" s="2"/>
      <c r="E2" s="2"/>
      <c r="F2" s="9">
        <v>0.43</v>
      </c>
      <c r="G2" s="2"/>
      <c r="H2" s="2"/>
      <c r="I2" s="2"/>
      <c r="J2" s="10">
        <v>0.23</v>
      </c>
      <c r="K2" s="2"/>
      <c r="L2" s="2"/>
      <c r="M2" s="2"/>
      <c r="N2" s="73">
        <v>0.35</v>
      </c>
      <c r="O2" s="29" t="s">
        <v>24</v>
      </c>
      <c r="P2" s="30" t="s">
        <v>25</v>
      </c>
      <c r="Q2" s="30"/>
      <c r="R2" s="72">
        <v>0.05</v>
      </c>
      <c r="S2" s="44"/>
      <c r="T2" s="44"/>
      <c r="U2" s="44"/>
      <c r="V2" s="49"/>
      <c r="W2" s="7"/>
      <c r="X2" s="14"/>
    </row>
    <row r="3" spans="1:24">
      <c r="A3" s="3" t="s">
        <v>12</v>
      </c>
      <c r="B3" s="8">
        <v>0.3</v>
      </c>
      <c r="C3" s="2"/>
      <c r="D3" s="2"/>
      <c r="E3" s="2"/>
      <c r="F3" s="9">
        <v>0.47</v>
      </c>
      <c r="G3" s="2"/>
      <c r="H3" s="2"/>
      <c r="I3" s="2"/>
      <c r="J3" s="10">
        <v>0.72</v>
      </c>
      <c r="K3" s="2"/>
      <c r="L3" s="2"/>
      <c r="M3" s="2"/>
      <c r="N3" s="73">
        <v>0.57999999999999996</v>
      </c>
      <c r="O3" s="31" t="s">
        <v>26</v>
      </c>
      <c r="P3" s="30" t="s">
        <v>27</v>
      </c>
      <c r="Q3" s="30"/>
      <c r="R3" s="72">
        <v>0.9</v>
      </c>
      <c r="S3" s="44"/>
      <c r="T3" s="44"/>
      <c r="U3" s="44"/>
      <c r="V3" s="7"/>
      <c r="W3" s="7"/>
      <c r="X3" s="14"/>
    </row>
    <row r="4" spans="1:24">
      <c r="A4" s="3" t="s">
        <v>13</v>
      </c>
      <c r="B4" s="8">
        <v>0.15</v>
      </c>
      <c r="C4" s="2"/>
      <c r="D4" s="2"/>
      <c r="E4" s="2"/>
      <c r="F4" s="9">
        <v>0.1</v>
      </c>
      <c r="G4" s="2"/>
      <c r="H4" s="2"/>
      <c r="I4" s="2"/>
      <c r="J4" s="10">
        <v>0.05</v>
      </c>
      <c r="K4" s="2"/>
      <c r="L4" s="2"/>
      <c r="M4" s="2"/>
      <c r="N4" s="73">
        <v>7.0000000000000007E-2</v>
      </c>
      <c r="O4" s="31" t="s">
        <v>28</v>
      </c>
      <c r="P4" s="30" t="s">
        <v>29</v>
      </c>
      <c r="Q4" s="30"/>
      <c r="R4" s="72">
        <v>0.05</v>
      </c>
      <c r="S4" s="44"/>
      <c r="T4" s="44"/>
      <c r="U4" s="44"/>
      <c r="V4" s="7"/>
      <c r="W4" s="7"/>
      <c r="X4" s="14"/>
    </row>
    <row r="5" spans="1:24" ht="15.75" thickBot="1">
      <c r="A5" s="16" t="s">
        <v>16</v>
      </c>
      <c r="B5" s="17">
        <f>SUM(B2:B4)</f>
        <v>1</v>
      </c>
      <c r="C5" s="18"/>
      <c r="D5" s="18"/>
      <c r="E5" s="18"/>
      <c r="F5" s="17">
        <f>SUM(F2:F4)</f>
        <v>0.99999999999999989</v>
      </c>
      <c r="G5" s="18"/>
      <c r="H5" s="18"/>
      <c r="I5" s="18"/>
      <c r="J5" s="17">
        <f>SUM(J2:J4)</f>
        <v>1</v>
      </c>
      <c r="K5" s="18"/>
      <c r="L5" s="18"/>
      <c r="M5" s="18"/>
      <c r="N5" s="23">
        <f>SUM(N2:N4)</f>
        <v>1</v>
      </c>
      <c r="O5" s="24"/>
      <c r="P5" s="19"/>
      <c r="Q5" s="19"/>
      <c r="R5" s="45">
        <f>SUM(R2:R4)</f>
        <v>1</v>
      </c>
      <c r="S5" s="45"/>
      <c r="T5" s="45"/>
      <c r="U5" s="45"/>
      <c r="V5" s="24"/>
      <c r="W5" s="7"/>
      <c r="X5" s="14"/>
    </row>
    <row r="6" spans="1:24" ht="15.75" thickTop="1">
      <c r="N6" s="3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B7" s="4" t="s">
        <v>38</v>
      </c>
      <c r="C7" s="4" t="s">
        <v>17</v>
      </c>
      <c r="D7" s="4"/>
      <c r="E7" s="4"/>
      <c r="F7" s="5" t="s">
        <v>38</v>
      </c>
      <c r="G7" s="5" t="s">
        <v>17</v>
      </c>
      <c r="H7" s="5"/>
      <c r="I7" s="5"/>
      <c r="J7" s="6" t="s">
        <v>38</v>
      </c>
      <c r="K7" s="6" t="s">
        <v>17</v>
      </c>
      <c r="L7" s="15"/>
      <c r="M7" s="15"/>
      <c r="N7" s="22" t="s">
        <v>38</v>
      </c>
      <c r="O7" s="26" t="s">
        <v>17</v>
      </c>
      <c r="P7" s="25"/>
      <c r="Q7" s="25"/>
      <c r="R7" s="47" t="s">
        <v>38</v>
      </c>
      <c r="S7" s="47" t="s">
        <v>17</v>
      </c>
      <c r="T7" s="46"/>
      <c r="U7" s="46"/>
      <c r="V7" s="50"/>
      <c r="W7" s="7"/>
      <c r="X7" s="7"/>
    </row>
    <row r="8" spans="1:24">
      <c r="A8" s="3" t="s">
        <v>18</v>
      </c>
      <c r="B8" s="38">
        <v>4.3987367628026977E-2</v>
      </c>
      <c r="C8" s="39">
        <v>263924.20576816186</v>
      </c>
      <c r="D8" s="39"/>
      <c r="E8" s="39"/>
      <c r="F8" s="38">
        <v>2.8249774555848872E-2</v>
      </c>
      <c r="G8" s="39">
        <v>225998.19644679097</v>
      </c>
      <c r="H8" s="39"/>
      <c r="I8" s="39"/>
      <c r="J8" s="13">
        <v>4.7896695209084465E-3</v>
      </c>
      <c r="K8" s="32">
        <v>177217.77227361253</v>
      </c>
      <c r="L8" s="11"/>
      <c r="M8" s="11"/>
      <c r="N8" s="13"/>
      <c r="O8" s="40"/>
      <c r="P8" s="27"/>
      <c r="Q8" s="27"/>
      <c r="R8" s="13"/>
      <c r="S8" s="40"/>
      <c r="T8" s="27"/>
      <c r="U8" s="27"/>
      <c r="V8" s="7"/>
      <c r="W8" s="7"/>
      <c r="X8" s="7"/>
    </row>
    <row r="9" spans="1:24">
      <c r="A9" s="3" t="s">
        <v>19</v>
      </c>
      <c r="B9" s="13">
        <v>9.2378810612197965E-2</v>
      </c>
      <c r="C9" s="39">
        <v>554272.86367318779</v>
      </c>
      <c r="D9" s="39"/>
      <c r="E9" s="39"/>
      <c r="F9" s="13">
        <v>0.12303061754241443</v>
      </c>
      <c r="G9" s="39">
        <v>984244.94033931545</v>
      </c>
      <c r="H9" s="39"/>
      <c r="I9" s="39"/>
      <c r="J9" s="13">
        <v>0.17090779484966764</v>
      </c>
      <c r="K9" s="32">
        <v>6323588.409437703</v>
      </c>
      <c r="L9" s="11"/>
      <c r="M9" s="11"/>
      <c r="N9" s="13"/>
      <c r="O9" s="40"/>
      <c r="P9" s="27"/>
      <c r="Q9" s="27"/>
      <c r="R9" s="13"/>
      <c r="S9" s="40"/>
      <c r="T9" s="27"/>
      <c r="U9" s="27"/>
      <c r="V9" s="7"/>
      <c r="W9" s="7"/>
      <c r="X9" s="7"/>
    </row>
    <row r="10" spans="1:24">
      <c r="A10" s="3" t="s">
        <v>20</v>
      </c>
      <c r="B10" s="13">
        <v>-4.8391442984170988E-2</v>
      </c>
      <c r="C10" s="39">
        <v>-290348.65790502593</v>
      </c>
      <c r="D10" s="39"/>
      <c r="E10" s="39"/>
      <c r="F10" s="13">
        <v>-9.4780842986565556E-2</v>
      </c>
      <c r="G10" s="39">
        <v>-758246.74389252439</v>
      </c>
      <c r="H10" s="39"/>
      <c r="I10" s="39"/>
      <c r="J10" s="13">
        <v>-0.16611812532875919</v>
      </c>
      <c r="K10" s="32">
        <v>-6146370.6371640898</v>
      </c>
      <c r="L10" s="11"/>
      <c r="M10" s="11"/>
      <c r="N10" s="13"/>
      <c r="O10" s="40"/>
      <c r="P10" s="27"/>
      <c r="Q10" s="27"/>
      <c r="R10" s="13"/>
      <c r="S10" s="40"/>
      <c r="T10" s="27"/>
      <c r="U10" s="27"/>
      <c r="V10" s="7"/>
      <c r="W10" s="7"/>
      <c r="X10" s="7"/>
    </row>
    <row r="11" spans="1:24" ht="15.75" thickBot="1">
      <c r="A11" s="16" t="s">
        <v>21</v>
      </c>
      <c r="B11" s="34">
        <v>0.13636617824022496</v>
      </c>
      <c r="C11" s="41">
        <v>818197.06944134971</v>
      </c>
      <c r="D11" s="41"/>
      <c r="E11" s="41"/>
      <c r="F11" s="34">
        <v>0.1512803920982633</v>
      </c>
      <c r="G11" s="41">
        <v>1210243.1367861065</v>
      </c>
      <c r="H11" s="41"/>
      <c r="I11" s="41"/>
      <c r="J11" s="34">
        <v>0.1756974643705761</v>
      </c>
      <c r="K11" s="35">
        <v>6500806.1817113152</v>
      </c>
      <c r="L11" s="36"/>
      <c r="M11" s="36"/>
      <c r="N11" s="34"/>
      <c r="O11" s="42"/>
      <c r="P11" s="28"/>
      <c r="Q11" s="28"/>
      <c r="R11" s="34"/>
      <c r="S11" s="42"/>
      <c r="T11" s="28"/>
      <c r="U11" s="28"/>
      <c r="V11" s="24"/>
      <c r="W11" s="7"/>
      <c r="X11" s="7"/>
    </row>
    <row r="12" spans="1:24" ht="15.75" thickTop="1">
      <c r="N12" s="3"/>
      <c r="O12" s="7"/>
      <c r="P12" s="7"/>
      <c r="Q12" s="7"/>
      <c r="R12" s="3"/>
      <c r="S12" s="7"/>
      <c r="T12" s="7"/>
      <c r="U12" s="7"/>
      <c r="V12" s="7"/>
      <c r="W12" s="7"/>
      <c r="X12" s="7"/>
    </row>
    <row r="13" spans="1:24">
      <c r="A13" s="3" t="s">
        <v>36</v>
      </c>
      <c r="N13" s="3"/>
      <c r="O13" s="7"/>
      <c r="P13" s="7"/>
      <c r="Q13" s="7"/>
      <c r="R13" s="3"/>
      <c r="S13" s="7"/>
      <c r="T13" s="7"/>
      <c r="U13" s="7"/>
      <c r="V13" s="7"/>
      <c r="W13" s="7"/>
      <c r="X13" s="7"/>
    </row>
    <row r="14" spans="1:24">
      <c r="A14" t="s">
        <v>30</v>
      </c>
      <c r="B14" s="13">
        <v>3.5214904325774139E-3</v>
      </c>
      <c r="C14" s="32">
        <v>21128.942595464483</v>
      </c>
      <c r="D14" s="11"/>
      <c r="E14" s="11"/>
      <c r="F14" s="13">
        <v>2.1477196304635058E-3</v>
      </c>
      <c r="G14" s="32">
        <v>17181.757043708047</v>
      </c>
      <c r="H14" s="11"/>
      <c r="I14" s="11"/>
      <c r="J14" s="13">
        <v>1.3546237712655738E-5</v>
      </c>
      <c r="K14" s="32">
        <v>501.21079536826232</v>
      </c>
      <c r="L14" s="11"/>
      <c r="M14" s="11"/>
      <c r="N14" s="13"/>
      <c r="O14" s="32"/>
      <c r="P14" s="7"/>
      <c r="Q14" s="7"/>
      <c r="R14" s="13"/>
      <c r="S14" s="32"/>
      <c r="T14" s="7"/>
      <c r="U14" s="7"/>
      <c r="V14" s="7"/>
      <c r="W14" s="7"/>
      <c r="X14" s="7"/>
    </row>
    <row r="15" spans="1:24">
      <c r="A15" t="s">
        <v>31</v>
      </c>
      <c r="B15" s="13">
        <v>1.9454747321282353E-2</v>
      </c>
      <c r="C15" s="32">
        <v>116728.48392769412</v>
      </c>
      <c r="D15" s="11"/>
      <c r="E15" s="11"/>
      <c r="F15" s="13">
        <v>2.4077013762976104E-2</v>
      </c>
      <c r="G15" s="32">
        <v>192616.11010380884</v>
      </c>
      <c r="H15" s="11"/>
      <c r="I15" s="11"/>
      <c r="J15" s="13">
        <v>3.2793074620552393E-2</v>
      </c>
      <c r="K15" s="32">
        <v>1213343.7609604385</v>
      </c>
      <c r="L15" s="11"/>
      <c r="M15" s="11"/>
      <c r="N15" s="13"/>
      <c r="O15" s="32"/>
      <c r="P15" s="7"/>
      <c r="Q15" s="7"/>
      <c r="R15" s="13"/>
      <c r="S15" s="32"/>
      <c r="T15" s="7"/>
      <c r="U15" s="7"/>
      <c r="V15" s="7"/>
      <c r="W15" s="7"/>
      <c r="X15" s="7"/>
    </row>
    <row r="16" spans="1:24">
      <c r="A16" t="s">
        <v>32</v>
      </c>
      <c r="B16" s="13">
        <v>-2.8578842647538467E-2</v>
      </c>
      <c r="C16" s="32">
        <v>-171473.0558852308</v>
      </c>
      <c r="D16" s="11"/>
      <c r="E16" s="11"/>
      <c r="F16" s="13">
        <v>-3.7579353078447064E-2</v>
      </c>
      <c r="G16" s="32">
        <v>-300634.82462757651</v>
      </c>
      <c r="H16" s="11"/>
      <c r="I16" s="11"/>
      <c r="J16" s="13">
        <v>-5.4095026886198785E-2</v>
      </c>
      <c r="K16" s="32">
        <v>-2001515.994789355</v>
      </c>
      <c r="L16" s="11"/>
      <c r="M16" s="11"/>
      <c r="N16" s="13"/>
      <c r="O16" s="32"/>
      <c r="P16" s="7"/>
      <c r="Q16" s="7"/>
      <c r="R16" s="13"/>
      <c r="S16" s="32"/>
      <c r="T16" s="7"/>
      <c r="U16" s="7"/>
      <c r="V16" s="7"/>
      <c r="W16" s="7"/>
      <c r="X16" s="7"/>
    </row>
    <row r="17" spans="1:24">
      <c r="A17" t="s">
        <v>33</v>
      </c>
      <c r="B17" s="33">
        <v>0.10226492456397804</v>
      </c>
      <c r="C17" s="32"/>
      <c r="D17" s="11"/>
      <c r="E17" s="11"/>
      <c r="F17" s="33">
        <v>0.10226492456397804</v>
      </c>
      <c r="G17" s="32"/>
      <c r="H17" s="11"/>
      <c r="I17" s="11"/>
      <c r="J17" s="33">
        <v>0.10226492456397804</v>
      </c>
      <c r="K17" s="32"/>
      <c r="L17" s="11"/>
      <c r="M17" s="11"/>
      <c r="N17" s="33"/>
      <c r="O17" s="32"/>
      <c r="P17" s="7"/>
      <c r="Q17" s="7"/>
      <c r="R17" s="33"/>
      <c r="S17" s="32"/>
      <c r="T17" s="7"/>
      <c r="U17" s="7"/>
      <c r="V17" s="7"/>
      <c r="W17" s="7"/>
      <c r="X17" s="7"/>
    </row>
    <row r="18" spans="1:24" ht="15.75" thickBot="1">
      <c r="A18" s="20" t="s">
        <v>34</v>
      </c>
      <c r="B18" s="34">
        <v>-3.626927491186642E-2</v>
      </c>
      <c r="C18" s="35">
        <v>-217615.64947119853</v>
      </c>
      <c r="D18" s="36"/>
      <c r="E18" s="36"/>
      <c r="F18" s="34">
        <v>-4.7096960293468687E-2</v>
      </c>
      <c r="G18" s="35">
        <v>-376775.68234774948</v>
      </c>
      <c r="H18" s="36"/>
      <c r="I18" s="36"/>
      <c r="J18" s="34">
        <v>-6.7058079808121146E-2</v>
      </c>
      <c r="K18" s="35">
        <v>-2481148.9529004823</v>
      </c>
      <c r="L18" s="36"/>
      <c r="M18" s="36"/>
      <c r="N18" s="34"/>
      <c r="O18" s="35"/>
      <c r="P18" s="24"/>
      <c r="Q18" s="24"/>
      <c r="R18" s="34"/>
      <c r="S18" s="35"/>
      <c r="T18" s="24"/>
      <c r="U18" s="24"/>
      <c r="V18" s="24"/>
      <c r="W18" s="7"/>
      <c r="X18" s="7"/>
    </row>
    <row r="19" spans="1:24" ht="15.75" thickTop="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7"/>
      <c r="O19" s="13"/>
      <c r="P19" s="7"/>
      <c r="Q19" s="7"/>
      <c r="R19" s="37"/>
      <c r="S19" s="13"/>
      <c r="T19" s="7"/>
      <c r="U19" s="7"/>
      <c r="V19" s="7"/>
      <c r="W19" s="7"/>
      <c r="X19" s="7"/>
    </row>
    <row r="20" spans="1:24">
      <c r="A20" s="3" t="s">
        <v>37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7"/>
      <c r="O20" s="13"/>
      <c r="P20" s="7"/>
      <c r="Q20" s="7"/>
      <c r="R20" s="37"/>
      <c r="S20" s="13"/>
      <c r="T20" s="7"/>
      <c r="U20" s="7"/>
      <c r="V20" s="7"/>
      <c r="W20" s="7"/>
      <c r="X20" s="7"/>
    </row>
    <row r="21" spans="1:24">
      <c r="A21" t="s">
        <v>32</v>
      </c>
      <c r="B21" s="13">
        <v>-3.1009506582465041E-2</v>
      </c>
      <c r="C21" s="32">
        <v>-186057.03949479025</v>
      </c>
      <c r="D21" s="11"/>
      <c r="E21" s="11"/>
      <c r="F21" s="13">
        <v>-4.1070426270111683E-2</v>
      </c>
      <c r="G21" s="32">
        <v>-328563.41016089346</v>
      </c>
      <c r="H21" s="11"/>
      <c r="I21" s="11"/>
      <c r="J21" s="13">
        <v>-6.3883083750798125E-2</v>
      </c>
      <c r="K21" s="32">
        <v>-2363674.0987795307</v>
      </c>
      <c r="L21" s="11"/>
      <c r="M21" s="11"/>
      <c r="N21" s="13"/>
      <c r="O21" s="32"/>
      <c r="P21" s="7"/>
      <c r="Q21" s="7"/>
      <c r="R21" s="13"/>
      <c r="S21" s="32"/>
      <c r="T21" s="7"/>
      <c r="U21" s="7"/>
      <c r="V21" s="7"/>
      <c r="W21" s="7"/>
      <c r="X21" s="7"/>
    </row>
    <row r="22" spans="1:24">
      <c r="A22" t="s">
        <v>35</v>
      </c>
      <c r="B22" s="13">
        <v>-0.1086157069709266</v>
      </c>
      <c r="C22" s="32"/>
      <c r="D22" s="11"/>
      <c r="E22" s="11"/>
      <c r="F22" s="13">
        <v>-0.1365352698492914</v>
      </c>
      <c r="G22" s="32"/>
      <c r="H22" s="11"/>
      <c r="I22" s="11"/>
      <c r="J22" s="13">
        <v>-0.19815068392786245</v>
      </c>
      <c r="K22" s="32"/>
      <c r="L22" s="11"/>
      <c r="M22" s="11"/>
      <c r="N22" s="13"/>
      <c r="O22" s="32"/>
      <c r="P22" s="7"/>
      <c r="Q22" s="7"/>
      <c r="R22" s="13"/>
      <c r="S22" s="32"/>
      <c r="T22" s="7"/>
      <c r="U22" s="7"/>
      <c r="V22" s="7"/>
      <c r="W22" s="7"/>
      <c r="X22" s="7"/>
    </row>
    <row r="23" spans="1:24" ht="15.75" thickBot="1">
      <c r="A23" s="20" t="s">
        <v>34</v>
      </c>
      <c r="B23" s="34">
        <v>-3.6205235656975497E-2</v>
      </c>
      <c r="C23" s="35">
        <v>-217231.41394185298</v>
      </c>
      <c r="D23" s="36"/>
      <c r="E23" s="36"/>
      <c r="F23" s="34">
        <v>-4.5511756616430428E-2</v>
      </c>
      <c r="G23" s="35">
        <v>-364094.05293144344</v>
      </c>
      <c r="H23" s="36"/>
      <c r="I23" s="36"/>
      <c r="J23" s="34">
        <v>-6.6050227975954084E-2</v>
      </c>
      <c r="K23" s="35">
        <v>-2443858.4351103012</v>
      </c>
      <c r="L23" s="36"/>
      <c r="M23" s="36"/>
      <c r="N23" s="34"/>
      <c r="O23" s="35"/>
      <c r="P23" s="24"/>
      <c r="Q23" s="24"/>
      <c r="R23" s="34"/>
      <c r="S23" s="35"/>
      <c r="T23" s="24"/>
      <c r="U23" s="24"/>
      <c r="V23" s="24"/>
      <c r="W23" s="7"/>
      <c r="X23" s="7"/>
    </row>
    <row r="24" spans="1:24" ht="15.75" thickTop="1">
      <c r="A24" s="54"/>
      <c r="B24" s="55"/>
      <c r="C24" s="56"/>
      <c r="D24" s="57"/>
      <c r="E24" s="57"/>
      <c r="F24" s="55"/>
      <c r="G24" s="56"/>
      <c r="H24" s="57"/>
      <c r="I24" s="57"/>
      <c r="J24" s="55"/>
      <c r="K24" s="56"/>
      <c r="L24" s="57"/>
      <c r="M24" s="57"/>
      <c r="N24" s="55"/>
      <c r="O24" s="56"/>
      <c r="P24" s="51"/>
      <c r="Q24" s="51"/>
      <c r="R24" s="55"/>
      <c r="S24" s="56"/>
      <c r="T24" s="51"/>
      <c r="U24" s="51"/>
      <c r="V24" s="51"/>
      <c r="W24" s="7"/>
      <c r="X24" s="7"/>
    </row>
    <row r="25" spans="1:24">
      <c r="A25" s="58" t="s">
        <v>40</v>
      </c>
      <c r="B25" s="55"/>
      <c r="C25" s="56"/>
      <c r="D25" s="57"/>
      <c r="E25" s="57"/>
      <c r="F25" s="55"/>
      <c r="G25" s="56"/>
      <c r="H25" s="57"/>
      <c r="I25" s="57"/>
      <c r="J25" s="55"/>
      <c r="K25" s="56"/>
      <c r="L25" s="57"/>
      <c r="M25" s="57"/>
      <c r="N25" s="55"/>
      <c r="O25" s="56"/>
      <c r="P25" s="51"/>
      <c r="Q25" s="51"/>
      <c r="R25" s="55"/>
      <c r="S25" s="56"/>
      <c r="T25" s="51"/>
      <c r="U25" s="51"/>
      <c r="V25" s="51"/>
      <c r="W25" s="7"/>
      <c r="X25" s="7"/>
    </row>
    <row r="26" spans="1:24">
      <c r="A26" s="57" t="s">
        <v>41</v>
      </c>
      <c r="B26" s="55">
        <v>1.2639302359345691E-3</v>
      </c>
      <c r="C26" s="56"/>
      <c r="D26" s="57"/>
      <c r="E26" s="57"/>
      <c r="F26" s="55">
        <v>-1.0984056617933872E-4</v>
      </c>
      <c r="G26" s="56"/>
      <c r="H26" s="57"/>
      <c r="I26" s="57"/>
      <c r="J26" s="55">
        <v>-2.24401395893019E-3</v>
      </c>
      <c r="K26" s="56"/>
      <c r="L26" s="57"/>
      <c r="M26" s="57"/>
      <c r="N26" s="55"/>
      <c r="O26" s="56"/>
      <c r="P26" s="55"/>
      <c r="Q26" s="55"/>
      <c r="R26" s="55"/>
      <c r="S26" s="56"/>
      <c r="T26" s="51"/>
      <c r="U26" s="51"/>
      <c r="V26" s="51"/>
      <c r="W26" s="7"/>
      <c r="X26" s="7"/>
    </row>
    <row r="27" spans="1:24">
      <c r="A27" s="57" t="s">
        <v>43</v>
      </c>
      <c r="B27" s="55">
        <v>1.9925462450728324E-2</v>
      </c>
      <c r="C27" s="56"/>
      <c r="D27" s="57"/>
      <c r="E27" s="57"/>
      <c r="F27" s="55">
        <v>2.454998856216651E-2</v>
      </c>
      <c r="G27" s="56"/>
      <c r="H27" s="57"/>
      <c r="I27" s="57"/>
      <c r="J27" s="55">
        <v>3.3234603316796396E-2</v>
      </c>
      <c r="K27" s="56"/>
      <c r="L27" s="57"/>
      <c r="M27" s="57"/>
      <c r="N27" s="55"/>
      <c r="O27" s="56"/>
      <c r="P27" s="55"/>
      <c r="Q27" s="55"/>
      <c r="R27" s="55"/>
      <c r="S27" s="56"/>
      <c r="T27" s="51"/>
      <c r="U27" s="51"/>
      <c r="V27" s="51"/>
      <c r="W27" s="7"/>
      <c r="X27" s="7"/>
    </row>
    <row r="28" spans="1:24">
      <c r="A28" s="65" t="s">
        <v>42</v>
      </c>
      <c r="B28" s="68">
        <v>6.3432918511177105E-2</v>
      </c>
      <c r="C28" s="66"/>
      <c r="D28" s="67"/>
      <c r="E28" s="67"/>
      <c r="F28" s="68">
        <v>-4.4741595663556353E-3</v>
      </c>
      <c r="G28" s="66"/>
      <c r="H28" s="67"/>
      <c r="I28" s="67"/>
      <c r="J28" s="68">
        <v>-6.7520407496366605E-2</v>
      </c>
      <c r="K28" s="66"/>
      <c r="L28" s="67"/>
      <c r="M28" s="67"/>
      <c r="N28" s="68"/>
      <c r="O28" s="66"/>
      <c r="P28" s="68"/>
      <c r="Q28" s="68"/>
      <c r="R28" s="68"/>
      <c r="S28" s="56"/>
      <c r="T28" s="51"/>
      <c r="U28" s="51"/>
      <c r="V28" s="51"/>
      <c r="W28" s="7"/>
      <c r="X28" s="7"/>
    </row>
    <row r="29" spans="1:24">
      <c r="A29" s="69" t="s">
        <v>44</v>
      </c>
      <c r="B29" s="55">
        <v>1.2912167374469026E-2</v>
      </c>
      <c r="C29" s="66"/>
      <c r="D29" s="67"/>
      <c r="E29" s="67"/>
      <c r="F29" s="55">
        <v>1.6306909144646085E-2</v>
      </c>
      <c r="G29" s="66"/>
      <c r="H29" s="67"/>
      <c r="I29" s="67"/>
      <c r="J29" s="55">
        <v>2.0395432043270639E-2</v>
      </c>
      <c r="K29" s="66"/>
      <c r="L29" s="67"/>
      <c r="M29" s="67"/>
      <c r="N29" s="55"/>
      <c r="O29" s="66"/>
      <c r="P29" s="68"/>
      <c r="Q29" s="68"/>
      <c r="R29" s="55"/>
      <c r="S29" s="56"/>
      <c r="T29" s="51"/>
      <c r="U29" s="51"/>
      <c r="V29" s="51"/>
      <c r="W29" s="7"/>
      <c r="X29" s="7"/>
    </row>
    <row r="30" spans="1:24">
      <c r="A30" s="65" t="s">
        <v>45</v>
      </c>
      <c r="B30" s="68">
        <v>9.7886760547552493E-2</v>
      </c>
      <c r="C30" s="66"/>
      <c r="D30" s="67"/>
      <c r="E30" s="67"/>
      <c r="F30" s="68">
        <v>-6.7358298991566879E-3</v>
      </c>
      <c r="G30" s="66"/>
      <c r="H30" s="67"/>
      <c r="I30" s="67"/>
      <c r="J30" s="68">
        <v>-0.11002532107039087</v>
      </c>
      <c r="K30" s="66"/>
      <c r="L30" s="67"/>
      <c r="M30" s="67"/>
      <c r="N30" s="68"/>
      <c r="O30" s="66"/>
      <c r="P30" s="68"/>
      <c r="Q30" s="68"/>
      <c r="R30" s="68"/>
      <c r="S30" s="56"/>
      <c r="T30" s="51"/>
      <c r="U30" s="51"/>
      <c r="V30" s="51"/>
      <c r="W30" s="7"/>
      <c r="X30" s="7"/>
    </row>
    <row r="31" spans="1:24">
      <c r="A31" s="69" t="s">
        <v>48</v>
      </c>
      <c r="B31" s="53">
        <f>(D96/D36)^(1/((COUNT(D36:D96)/12)))-1</f>
        <v>4.0086622594404764E-2</v>
      </c>
      <c r="C31" s="66"/>
      <c r="D31" s="67"/>
      <c r="E31" s="67"/>
      <c r="F31" s="53">
        <f>(H96/H36)^(1/((COUNT(H36:H96)/12)))-1</f>
        <v>2.220222193629473E-2</v>
      </c>
      <c r="G31" s="66"/>
      <c r="H31" s="67"/>
      <c r="I31" s="67"/>
      <c r="J31" s="53">
        <f>(L96/L36)^(1/((COUNT(L36:L96)/12)))-1</f>
        <v>-6.1027485089992783E-3</v>
      </c>
      <c r="K31" s="66"/>
      <c r="L31" s="67"/>
      <c r="M31" s="67"/>
      <c r="N31" s="53">
        <f>(P96/P36)^(1/((COUNT(P36:P96)/12)))-1</f>
        <v>1.0284070878386675E-2</v>
      </c>
      <c r="O31" s="66"/>
      <c r="P31" s="68"/>
      <c r="Q31" s="68"/>
      <c r="R31" s="53">
        <f>(T96/T36)^(1/((COUNT(T36:T96)/12)))-1</f>
        <v>-2.8902345840498334E-2</v>
      </c>
      <c r="S31" s="56"/>
      <c r="T31" s="51"/>
      <c r="U31" s="51"/>
      <c r="V31" s="51"/>
      <c r="W31" s="7"/>
      <c r="X31" s="7"/>
    </row>
    <row r="32" spans="1:24">
      <c r="A32" s="69" t="s">
        <v>46</v>
      </c>
      <c r="B32" s="53">
        <f>MAX(E37:E96)</f>
        <v>9.9336775336491032E-2</v>
      </c>
      <c r="C32" s="66"/>
      <c r="D32" s="67"/>
      <c r="E32" s="67"/>
      <c r="F32" s="53">
        <f>MAX(I37:I96)</f>
        <v>0.19719275513157086</v>
      </c>
      <c r="G32" s="66"/>
      <c r="H32" s="67"/>
      <c r="I32" s="67"/>
      <c r="J32" s="53">
        <f>MAX(M37:M96)</f>
        <v>0.33752797917903427</v>
      </c>
      <c r="K32" s="66"/>
      <c r="L32" s="67"/>
      <c r="M32" s="67"/>
      <c r="N32" s="53">
        <f>MAX(Q37:Q96)</f>
        <v>0.26129395031841457</v>
      </c>
      <c r="O32" s="66"/>
      <c r="P32" s="68"/>
      <c r="Q32" s="68"/>
      <c r="R32" s="53">
        <f>MAX(U37:U96)</f>
        <v>0.42672641506196568</v>
      </c>
      <c r="S32" s="56"/>
      <c r="T32" s="51"/>
      <c r="U32" s="51"/>
      <c r="V32" s="51"/>
      <c r="W32" s="7"/>
      <c r="X32" s="7"/>
    </row>
    <row r="33" spans="1:24" ht="15.75" thickBot="1">
      <c r="A33" s="59" t="s">
        <v>47</v>
      </c>
      <c r="B33" s="64">
        <f>B31/B32</f>
        <v>0.40354262012851022</v>
      </c>
      <c r="C33" s="62"/>
      <c r="D33" s="63"/>
      <c r="E33" s="63"/>
      <c r="F33" s="64">
        <f>F31/F32</f>
        <v>0.1125914687965132</v>
      </c>
      <c r="G33" s="62"/>
      <c r="H33" s="63"/>
      <c r="I33" s="63"/>
      <c r="J33" s="64">
        <f>J31/J32</f>
        <v>-1.8080718889861899E-2</v>
      </c>
      <c r="K33" s="62"/>
      <c r="L33" s="63"/>
      <c r="M33" s="63"/>
      <c r="N33" s="64">
        <f>N31/N32</f>
        <v>3.9358243334200571E-2</v>
      </c>
      <c r="O33" s="62"/>
      <c r="P33" s="61"/>
      <c r="Q33" s="61"/>
      <c r="R33" s="64">
        <f>R31/R32</f>
        <v>-6.7730388418306309E-2</v>
      </c>
      <c r="S33" s="35"/>
      <c r="T33" s="24"/>
      <c r="U33" s="24"/>
      <c r="V33" s="24"/>
      <c r="W33" s="7"/>
      <c r="X33" s="7"/>
    </row>
    <row r="34" spans="1:24" ht="15.75" thickTop="1">
      <c r="A34" s="65"/>
      <c r="B34" s="68"/>
      <c r="C34" s="66"/>
      <c r="D34" s="74"/>
      <c r="E34" s="67"/>
      <c r="F34" s="68"/>
      <c r="G34" s="66"/>
      <c r="H34" s="67"/>
      <c r="I34" s="67"/>
      <c r="J34" s="68"/>
      <c r="K34" s="66"/>
      <c r="L34" s="67"/>
      <c r="M34" s="67"/>
      <c r="N34" s="68"/>
      <c r="O34" s="66"/>
      <c r="P34" s="68"/>
      <c r="Q34" s="68"/>
      <c r="R34" s="68"/>
      <c r="S34" s="56"/>
      <c r="T34" s="51"/>
      <c r="U34" s="51"/>
      <c r="V34" s="51"/>
      <c r="W34" s="7"/>
      <c r="X34" s="7"/>
    </row>
    <row r="35" spans="1:24">
      <c r="D35" s="60" t="s">
        <v>49</v>
      </c>
      <c r="H35" s="60" t="s">
        <v>49</v>
      </c>
      <c r="L35" s="60" t="s">
        <v>49</v>
      </c>
      <c r="N35" s="3"/>
      <c r="P35" s="60" t="s">
        <v>49</v>
      </c>
      <c r="R35" s="7"/>
      <c r="T35" s="60" t="s">
        <v>49</v>
      </c>
      <c r="V35" s="7"/>
      <c r="W35" s="7"/>
      <c r="X35" s="7"/>
    </row>
    <row r="36" spans="1:24">
      <c r="A36" s="3" t="s">
        <v>14</v>
      </c>
      <c r="B36" s="3" t="s">
        <v>15</v>
      </c>
      <c r="C36" s="60" t="s">
        <v>50</v>
      </c>
      <c r="D36" s="70">
        <v>100</v>
      </c>
      <c r="E36" s="60" t="s">
        <v>51</v>
      </c>
      <c r="F36" s="3" t="s">
        <v>15</v>
      </c>
      <c r="G36" s="60" t="s">
        <v>50</v>
      </c>
      <c r="H36" s="71">
        <v>100</v>
      </c>
      <c r="I36" s="60" t="s">
        <v>51</v>
      </c>
      <c r="J36" s="3" t="s">
        <v>15</v>
      </c>
      <c r="K36" s="60" t="s">
        <v>50</v>
      </c>
      <c r="L36" s="71">
        <v>100</v>
      </c>
      <c r="M36" s="60" t="s">
        <v>51</v>
      </c>
      <c r="N36" s="3" t="s">
        <v>15</v>
      </c>
      <c r="O36" s="60" t="s">
        <v>50</v>
      </c>
      <c r="P36" s="71">
        <v>100</v>
      </c>
      <c r="Q36" s="60" t="s">
        <v>51</v>
      </c>
      <c r="R36" s="37" t="s">
        <v>15</v>
      </c>
      <c r="S36" s="60" t="s">
        <v>50</v>
      </c>
      <c r="T36" s="71">
        <v>100</v>
      </c>
      <c r="U36" s="60" t="s">
        <v>51</v>
      </c>
      <c r="V36" s="37" t="s">
        <v>15</v>
      </c>
    </row>
    <row r="37" spans="1:24">
      <c r="A37">
        <v>133</v>
      </c>
      <c r="B37" s="13">
        <v>-3.1205400422642072E-2</v>
      </c>
      <c r="C37" s="52">
        <f>B37+1</f>
        <v>0.96879459957735792</v>
      </c>
      <c r="D37" s="70">
        <f>D36*(1+B37)</f>
        <v>96.87945995773579</v>
      </c>
      <c r="E37" s="52">
        <f>((MAX(D$36:D36)-D37)/MAX(D$36:D36))</f>
        <v>3.12054004226421E-2</v>
      </c>
      <c r="F37" s="13">
        <v>-3.6611500561581488E-2</v>
      </c>
      <c r="G37" s="52">
        <f>F37+1</f>
        <v>0.96338849943841853</v>
      </c>
      <c r="H37" s="70">
        <f>H36*(1+F37)</f>
        <v>96.338849943841851</v>
      </c>
      <c r="I37" s="52">
        <f>((MAX(H$36:H36)-H37)/MAX(H$36:H36))</f>
        <v>3.6611500561581495E-2</v>
      </c>
      <c r="J37" s="13">
        <v>-4.3761314632661946E-2</v>
      </c>
      <c r="K37" s="52">
        <f>J37+1</f>
        <v>0.95623868536733803</v>
      </c>
      <c r="L37" s="70">
        <f>L36*(1+J37)</f>
        <v>95.623868536733809</v>
      </c>
      <c r="M37" s="52">
        <f>((MAX(L$36:L36)-L37)/MAX(L$36:L36))</f>
        <v>4.3761314632661905E-2</v>
      </c>
      <c r="N37" s="52">
        <f>$N$2*Data!E3+$N$3*Data!H3+$N$4*Data!J3</f>
        <v>-4.0029532038159239E-2</v>
      </c>
      <c r="O37" s="52">
        <f>N37+1</f>
        <v>0.95997046796184071</v>
      </c>
      <c r="P37" s="70">
        <f>P36*(1+N37)</f>
        <v>95.997046796184065</v>
      </c>
      <c r="Q37" s="52">
        <f>((MAX(P$36:P36)-P37)/MAX(P$36:P36))</f>
        <v>4.0029532038159343E-2</v>
      </c>
      <c r="R37" s="52">
        <f>$R$2*Data!E3+$R$3*Data!H3+$R$4*Data!J3</f>
        <v>-4.7684670979979311E-2</v>
      </c>
      <c r="S37" s="52">
        <f>R37+1</f>
        <v>0.9523153290200207</v>
      </c>
      <c r="T37" s="70">
        <f>T36*(1+R37)</f>
        <v>95.231532902002073</v>
      </c>
      <c r="U37" s="52">
        <f>((MAX(T$36:T36)-T37)/MAX(T$36:T36))</f>
        <v>4.7684670979979277E-2</v>
      </c>
      <c r="V37" s="13">
        <f>Data!J3</f>
        <v>4.2455633862615002E-3</v>
      </c>
    </row>
    <row r="38" spans="1:24">
      <c r="A38">
        <v>134</v>
      </c>
      <c r="B38" s="13">
        <v>4.9555122667028417E-3</v>
      </c>
      <c r="C38" s="52">
        <f t="shared" ref="C38:C96" si="0">B38+1</f>
        <v>1.0049555122667029</v>
      </c>
      <c r="D38" s="70">
        <f t="shared" ref="D38:D96" si="1">D37*(1+B38)</f>
        <v>97.359547309947899</v>
      </c>
      <c r="E38" s="52">
        <f>((MAX(D$36:D37)-D38)/MAX(D$36:D37))</f>
        <v>2.6404526900521006E-2</v>
      </c>
      <c r="F38" s="13">
        <v>5.5702541292988964E-3</v>
      </c>
      <c r="G38" s="52">
        <f t="shared" ref="G38:G96" si="2">F38+1</f>
        <v>1.0055702541292988</v>
      </c>
      <c r="H38" s="70">
        <f t="shared" ref="H38:H96" si="3">H37*(1+F38)</f>
        <v>96.875481820553432</v>
      </c>
      <c r="I38" s="52">
        <f>((MAX(H$36:H37)-H38)/MAX(H$36:H37))</f>
        <v>3.1245181794465681E-2</v>
      </c>
      <c r="J38" s="13">
        <v>6.5003284977433401E-3</v>
      </c>
      <c r="K38" s="52">
        <f t="shared" ref="K38:K96" si="4">J38+1</f>
        <v>1.0065003284977434</v>
      </c>
      <c r="L38" s="70">
        <f t="shared" ref="L38:L96" si="5">L37*(1+J38)</f>
        <v>96.245455094447607</v>
      </c>
      <c r="M38" s="52">
        <f>((MAX(L$36:L37)-L38)/MAX(L$36:L37))</f>
        <v>3.7545449055523934E-2</v>
      </c>
      <c r="N38" s="52">
        <f>$N$2*Data!E4+$N$3*Data!H4+$N$4*Data!J4</f>
        <v>5.9706324974413685E-3</v>
      </c>
      <c r="O38" s="52">
        <f t="shared" ref="O38:O96" si="6">N38+1</f>
        <v>1.0059706324974413</v>
      </c>
      <c r="P38" s="70">
        <f t="shared" ref="P38:P96" si="7">P37*(1+N38)</f>
        <v>96.570209883443766</v>
      </c>
      <c r="Q38" s="52">
        <f>((MAX(P$36:P37)-P38)/MAX(P$36:P37))</f>
        <v>3.4297901165562333E-2</v>
      </c>
      <c r="R38" s="52">
        <f>$R$2*Data!E4+$R$3*Data!H4+$R$4*Data!J4</f>
        <v>7.2098266359022145E-3</v>
      </c>
      <c r="S38" s="52">
        <f t="shared" ref="S38:S96" si="8">R38+1</f>
        <v>1.0072098266359022</v>
      </c>
      <c r="T38" s="70">
        <f t="shared" ref="T38:T96" si="9">T37*(1+R38)</f>
        <v>95.918135744496723</v>
      </c>
      <c r="U38" s="52">
        <f>((MAX(T$36:T37)-T38)/MAX(T$36:T37))</f>
        <v>4.0818642555032765E-2</v>
      </c>
      <c r="V38" s="13">
        <f>Data!J4</f>
        <v>4.7137904794114695E-3</v>
      </c>
    </row>
    <row r="39" spans="1:24">
      <c r="A39">
        <v>135</v>
      </c>
      <c r="B39" s="13">
        <v>2.47982234409026E-2</v>
      </c>
      <c r="C39" s="52">
        <f t="shared" si="0"/>
        <v>1.0247982234409025</v>
      </c>
      <c r="D39" s="70">
        <f t="shared" si="1"/>
        <v>99.773891118245103</v>
      </c>
      <c r="E39" s="52">
        <f>((MAX(D$36:D38)-D39)/MAX(D$36:D38))</f>
        <v>2.2610888175489661E-3</v>
      </c>
      <c r="F39" s="13">
        <v>3.107183744226516E-2</v>
      </c>
      <c r="G39" s="52">
        <f t="shared" si="2"/>
        <v>1.0310718374422652</v>
      </c>
      <c r="H39" s="70">
        <f t="shared" si="3"/>
        <v>99.885581043822782</v>
      </c>
      <c r="I39" s="52">
        <f>((MAX(H$36:H38)-H39)/MAX(H$36:H38))</f>
        <v>1.1441895617721799E-3</v>
      </c>
      <c r="J39" s="13">
        <v>4.0018652663370222E-2</v>
      </c>
      <c r="K39" s="52">
        <f t="shared" si="4"/>
        <v>1.0400186526633701</v>
      </c>
      <c r="L39" s="70">
        <f t="shared" si="5"/>
        <v>100.0970685323003</v>
      </c>
      <c r="M39" s="52">
        <f>((MAX(L$36:L38)-L39)/MAX(L$36:L38))</f>
        <v>-9.7068532300298221E-4</v>
      </c>
      <c r="N39" s="52">
        <f>$N$2*Data!E5+$N$3*Data!H5+$N$4*Data!J5</f>
        <v>3.5103325965056942E-2</v>
      </c>
      <c r="O39" s="52">
        <f t="shared" si="6"/>
        <v>1.0351033259650571</v>
      </c>
      <c r="P39" s="70">
        <f t="shared" si="7"/>
        <v>99.960145439496273</v>
      </c>
      <c r="Q39" s="52">
        <f>((MAX(P$36:P38)-P39)/MAX(P$36:P38))</f>
        <v>3.9854560503727043E-4</v>
      </c>
      <c r="R39" s="52">
        <f>$R$2*Data!E5+$R$3*Data!H5+$R$4*Data!J5</f>
        <v>4.6033355407790875E-2</v>
      </c>
      <c r="S39" s="52">
        <f t="shared" si="8"/>
        <v>1.046033355407791</v>
      </c>
      <c r="T39" s="70">
        <f t="shared" si="9"/>
        <v>100.33356937727588</v>
      </c>
      <c r="U39" s="52">
        <f>((MAX(T$36:T38)-T39)/MAX(T$36:T38))</f>
        <v>-3.3356937727587878E-3</v>
      </c>
      <c r="V39" s="13">
        <f>Data!J5</f>
        <v>4.6916749069028174E-3</v>
      </c>
    </row>
    <row r="40" spans="1:24">
      <c r="A40">
        <v>136</v>
      </c>
      <c r="B40" s="13">
        <v>-2.6124189998924408E-2</v>
      </c>
      <c r="C40" s="52">
        <f t="shared" si="0"/>
        <v>0.97387581000107559</v>
      </c>
      <c r="D40" s="70">
        <f t="shared" si="1"/>
        <v>97.167379029740076</v>
      </c>
      <c r="E40" s="52">
        <f>((MAX(D$36:D39)-D40)/MAX(D$36:D39))</f>
        <v>2.8326209702599244E-2</v>
      </c>
      <c r="F40" s="13">
        <v>-2.8334412278268686E-2</v>
      </c>
      <c r="G40" s="52">
        <f t="shared" si="2"/>
        <v>0.97166558772173128</v>
      </c>
      <c r="H40" s="70">
        <f t="shared" si="3"/>
        <v>97.055381809872685</v>
      </c>
      <c r="I40" s="52">
        <f>((MAX(H$36:H39)-H40)/MAX(H$36:H39))</f>
        <v>2.9446181901273148E-2</v>
      </c>
      <c r="J40" s="13">
        <v>-3.0747581779993868E-2</v>
      </c>
      <c r="K40" s="52">
        <f t="shared" si="4"/>
        <v>0.96925241822000618</v>
      </c>
      <c r="L40" s="70">
        <f t="shared" si="5"/>
        <v>97.019325731665745</v>
      </c>
      <c r="M40" s="52">
        <f>((MAX(L$36:L39)-L40)/MAX(L$36:L39))</f>
        <v>3.0747581779993857E-2</v>
      </c>
      <c r="N40" s="52">
        <f>$N$2*Data!E6+$N$3*Data!H6+$N$4*Data!J6</f>
        <v>-2.9680840368113345E-2</v>
      </c>
      <c r="O40" s="52">
        <f t="shared" si="6"/>
        <v>0.97031915963188664</v>
      </c>
      <c r="P40" s="70">
        <f t="shared" si="7"/>
        <v>96.99324431953319</v>
      </c>
      <c r="Q40" s="52">
        <f>((MAX(P$36:P39)-P40)/MAX(P$36:P39))</f>
        <v>3.0067556804668102E-2</v>
      </c>
      <c r="R40" s="52">
        <f>$R$2*Data!E6+$R$3*Data!H6+$R$4*Data!J6</f>
        <v>-3.12042130303509E-2</v>
      </c>
      <c r="S40" s="52">
        <f t="shared" si="8"/>
        <v>0.96879578696964908</v>
      </c>
      <c r="T40" s="70">
        <f t="shared" si="9"/>
        <v>97.202739304331871</v>
      </c>
      <c r="U40" s="52">
        <f>((MAX(T$36:T39)-T40)/MAX(T$36:T39))</f>
        <v>3.1204213030350897E-2</v>
      </c>
      <c r="V40" s="13">
        <f>Data!J6</f>
        <v>4.8791724253465368E-3</v>
      </c>
    </row>
    <row r="41" spans="1:24">
      <c r="A41">
        <v>137</v>
      </c>
      <c r="B41" s="13">
        <v>2.6535249108305702E-3</v>
      </c>
      <c r="C41" s="52">
        <f t="shared" si="0"/>
        <v>1.0026535249108306</v>
      </c>
      <c r="D41" s="70">
        <f t="shared" si="1"/>
        <v>97.425215090515607</v>
      </c>
      <c r="E41" s="52">
        <f>((MAX(D$36:D40)-D41)/MAX(D$36:D40))</f>
        <v>2.5747849094843928E-2</v>
      </c>
      <c r="F41" s="13">
        <v>-1.998606587363394E-3</v>
      </c>
      <c r="G41" s="52">
        <f t="shared" si="2"/>
        <v>0.99800139341263661</v>
      </c>
      <c r="H41" s="70">
        <f t="shared" si="3"/>
        <v>96.861406284448407</v>
      </c>
      <c r="I41" s="52">
        <f>((MAX(H$36:H40)-H41)/MAX(H$36:H40))</f>
        <v>3.1385937155515936E-2</v>
      </c>
      <c r="J41" s="13">
        <v>-9.0306914602277331E-3</v>
      </c>
      <c r="K41" s="52">
        <f t="shared" si="4"/>
        <v>0.99096930853977228</v>
      </c>
      <c r="L41" s="70">
        <f t="shared" si="5"/>
        <v>96.143174135303738</v>
      </c>
      <c r="M41" s="52">
        <f>((MAX(L$36:L40)-L41)/MAX(L$36:L40))</f>
        <v>3.9500601316018347E-2</v>
      </c>
      <c r="N41" s="52">
        <f>$N$2*Data!E7+$N$3*Data!H7+$N$4*Data!J7</f>
        <v>-5.0278808237468097E-3</v>
      </c>
      <c r="O41" s="52">
        <f t="shared" si="6"/>
        <v>0.99497211917625317</v>
      </c>
      <c r="P41" s="70">
        <f t="shared" si="7"/>
        <v>96.505573846386014</v>
      </c>
      <c r="Q41" s="52">
        <f>((MAX(P$36:P40)-P41)/MAX(P$36:P40))</f>
        <v>3.4944261536139859E-2</v>
      </c>
      <c r="R41" s="52">
        <f>$R$2*Data!E7+$R$3*Data!H7+$R$4*Data!J7</f>
        <v>-1.4385586553236081E-2</v>
      </c>
      <c r="S41" s="52">
        <f t="shared" si="8"/>
        <v>0.98561441344676393</v>
      </c>
      <c r="T41" s="70">
        <f t="shared" si="9"/>
        <v>95.804420884857763</v>
      </c>
      <c r="U41" s="52">
        <f>((MAX(T$36:T40)-T41)/MAX(T$36:T40))</f>
        <v>4.5140908676213246E-2</v>
      </c>
      <c r="V41" s="13">
        <f>Data!J7</f>
        <v>4.6887698751745472E-3</v>
      </c>
    </row>
    <row r="42" spans="1:24">
      <c r="A42">
        <v>138</v>
      </c>
      <c r="B42" s="13">
        <v>1.8632604230014338E-2</v>
      </c>
      <c r="C42" s="52">
        <f t="shared" si="0"/>
        <v>1.0186326042300142</v>
      </c>
      <c r="D42" s="70">
        <f t="shared" si="1"/>
        <v>99.240500565321199</v>
      </c>
      <c r="E42" s="52">
        <f>((MAX(D$36:D41)-D42)/MAX(D$36:D41))</f>
        <v>7.5949943467880131E-3</v>
      </c>
      <c r="F42" s="13">
        <v>2.016581772570996E-2</v>
      </c>
      <c r="G42" s="52">
        <f t="shared" si="2"/>
        <v>1.02016581772571</v>
      </c>
      <c r="H42" s="70">
        <f t="shared" si="3"/>
        <v>98.814695748236531</v>
      </c>
      <c r="I42" s="52">
        <f>((MAX(H$36:H41)-H42)/MAX(H$36:H41))</f>
        <v>1.1853042517634691E-2</v>
      </c>
      <c r="J42" s="13">
        <v>2.2078508862332317E-2</v>
      </c>
      <c r="K42" s="52">
        <f t="shared" si="4"/>
        <v>1.0220785088623323</v>
      </c>
      <c r="L42" s="70">
        <f t="shared" si="5"/>
        <v>98.265872057502804</v>
      </c>
      <c r="M42" s="52">
        <f>((MAX(L$36:L41)-L42)/MAX(L$36:L41))</f>
        <v>1.8294206829909166E-2</v>
      </c>
      <c r="N42" s="52">
        <f>$N$2*Data!E8+$N$3*Data!H8+$N$4*Data!J8</f>
        <v>2.1123693587220001E-2</v>
      </c>
      <c r="O42" s="52">
        <f t="shared" si="6"/>
        <v>1.0211236935872201</v>
      </c>
      <c r="P42" s="70">
        <f t="shared" si="7"/>
        <v>98.544128017775918</v>
      </c>
      <c r="Q42" s="52">
        <f>((MAX(P$36:P41)-P42)/MAX(P$36:P41))</f>
        <v>1.4558719822240818E-2</v>
      </c>
      <c r="R42" s="52">
        <f>$R$2*Data!E8+$R$3*Data!H8+$R$4*Data!J8</f>
        <v>2.2932333554417494E-2</v>
      </c>
      <c r="S42" s="52">
        <f t="shared" si="8"/>
        <v>1.0229323335544176</v>
      </c>
      <c r="T42" s="70">
        <f t="shared" si="9"/>
        <v>98.001439820577133</v>
      </c>
      <c r="U42" s="52">
        <f>((MAX(T$36:T41)-T42)/MAX(T$36:T41))</f>
        <v>2.3243761496508066E-2</v>
      </c>
      <c r="V42" s="13">
        <f>Data!J8</f>
        <v>4.8535634281921536E-3</v>
      </c>
    </row>
    <row r="43" spans="1:24">
      <c r="A43">
        <v>139</v>
      </c>
      <c r="B43" s="13">
        <v>-1.5803630753723933E-2</v>
      </c>
      <c r="C43" s="52">
        <f t="shared" si="0"/>
        <v>0.98419636924627607</v>
      </c>
      <c r="D43" s="70">
        <f t="shared" si="1"/>
        <v>97.672140338572135</v>
      </c>
      <c r="E43" s="52">
        <f>((MAX(D$36:D42)-D43)/MAX(D$36:D42))</f>
        <v>2.3278596614278654E-2</v>
      </c>
      <c r="F43" s="13">
        <v>-2.0137713041022614E-2</v>
      </c>
      <c r="G43" s="52">
        <f t="shared" si="2"/>
        <v>0.97986228695897737</v>
      </c>
      <c r="H43" s="70">
        <f t="shared" si="3"/>
        <v>96.82479376102259</v>
      </c>
      <c r="I43" s="52">
        <f>((MAX(H$36:H42)-H43)/MAX(H$36:H42))</f>
        <v>3.1752062389774099E-2</v>
      </c>
      <c r="J43" s="13">
        <v>-2.6106445483144395E-2</v>
      </c>
      <c r="K43" s="52">
        <f t="shared" si="4"/>
        <v>0.97389355451685555</v>
      </c>
      <c r="L43" s="70">
        <f t="shared" si="5"/>
        <v>95.700499425779967</v>
      </c>
      <c r="M43" s="52">
        <f>((MAX(L$36:L42)-L43)/MAX(L$36:L42))</f>
        <v>4.3923055599791157E-2</v>
      </c>
      <c r="N43" s="52">
        <f>$N$2*Data!E9+$N$3*Data!H9+$N$4*Data!J9</f>
        <v>-2.2901627428884137E-2</v>
      </c>
      <c r="O43" s="52">
        <f t="shared" si="6"/>
        <v>0.97709837257111587</v>
      </c>
      <c r="P43" s="70">
        <f t="shared" si="7"/>
        <v>96.287307112608559</v>
      </c>
      <c r="Q43" s="52">
        <f>((MAX(P$36:P42)-P43)/MAX(P$36:P42))</f>
        <v>3.712692887391441E-2</v>
      </c>
      <c r="R43" s="52">
        <f>$R$2*Data!E9+$R$3*Data!H9+$R$4*Data!J9</f>
        <v>-2.9784408331496353E-2</v>
      </c>
      <c r="S43" s="52">
        <f t="shared" si="8"/>
        <v>0.97021559166850369</v>
      </c>
      <c r="T43" s="70">
        <f t="shared" si="9"/>
        <v>95.082524919886495</v>
      </c>
      <c r="U43" s="52">
        <f>((MAX(T$36:T42)-T43)/MAX(T$36:T42))</f>
        <v>5.2335868144432529E-2</v>
      </c>
      <c r="V43" s="13">
        <f>Data!J9</f>
        <v>4.9539693679561169E-3</v>
      </c>
    </row>
    <row r="44" spans="1:24">
      <c r="A44">
        <v>140</v>
      </c>
      <c r="B44" s="13">
        <v>1.2158059072560108E-2</v>
      </c>
      <c r="C44" s="52">
        <f t="shared" si="0"/>
        <v>1.0121580590725601</v>
      </c>
      <c r="D44" s="70">
        <f t="shared" si="1"/>
        <v>98.859643990551874</v>
      </c>
      <c r="E44" s="52">
        <f>((MAX(D$36:D43)-D44)/MAX(D$36:D43))</f>
        <v>1.1403560094481265E-2</v>
      </c>
      <c r="F44" s="13">
        <v>1.8480872032506739E-2</v>
      </c>
      <c r="G44" s="52">
        <f t="shared" si="2"/>
        <v>1.0184808720325067</v>
      </c>
      <c r="H44" s="70">
        <f t="shared" si="3"/>
        <v>98.614200384093905</v>
      </c>
      <c r="I44" s="52">
        <f>((MAX(H$36:H43)-H44)/MAX(H$36:H43))</f>
        <v>1.3857996159060946E-2</v>
      </c>
      <c r="J44" s="13">
        <v>2.7901766516875766E-2</v>
      </c>
      <c r="K44" s="52">
        <f t="shared" si="4"/>
        <v>1.0279017665168757</v>
      </c>
      <c r="L44" s="70">
        <f t="shared" si="5"/>
        <v>98.370712416306475</v>
      </c>
      <c r="M44" s="52">
        <f>((MAX(L$36:L43)-L44)/MAX(L$36:L43))</f>
        <v>1.7246819924968591E-2</v>
      </c>
      <c r="N44" s="52">
        <f>$N$2*Data!E10+$N$3*Data!H10+$N$4*Data!J10</f>
        <v>2.2584367960916958E-2</v>
      </c>
      <c r="O44" s="52">
        <f t="shared" si="6"/>
        <v>1.022584367960917</v>
      </c>
      <c r="P44" s="70">
        <f t="shared" si="7"/>
        <v>98.461895086405534</v>
      </c>
      <c r="Q44" s="52">
        <f>((MAX(P$36:P43)-P44)/MAX(P$36:P43))</f>
        <v>1.5381049135944664E-2</v>
      </c>
      <c r="R44" s="52">
        <f>$R$2*Data!E10+$R$3*Data!H10+$R$4*Data!J10</f>
        <v>3.4872449946826166E-2</v>
      </c>
      <c r="S44" s="52">
        <f t="shared" si="8"/>
        <v>1.0348724499468263</v>
      </c>
      <c r="T44" s="70">
        <f t="shared" si="9"/>
        <v>98.398285510973096</v>
      </c>
      <c r="U44" s="52">
        <f>((MAX(T$36:T43)-T44)/MAX(T$36:T43))</f>
        <v>1.9288498139896703E-2</v>
      </c>
      <c r="V44" s="13">
        <f>Data!J10</f>
        <v>4.970628106642519E-3</v>
      </c>
    </row>
    <row r="45" spans="1:24">
      <c r="A45">
        <v>141</v>
      </c>
      <c r="B45" s="13">
        <v>-2.5619508144683535E-2</v>
      </c>
      <c r="C45" s="52">
        <f t="shared" si="0"/>
        <v>0.9743804918553165</v>
      </c>
      <c r="D45" s="70">
        <f t="shared" si="1"/>
        <v>96.326908536155415</v>
      </c>
      <c r="E45" s="52">
        <f>((MAX(D$36:D44)-D45)/MAX(D$36:D44))</f>
        <v>3.6730914638445855E-2</v>
      </c>
      <c r="F45" s="13">
        <v>-3.4956895702272901E-2</v>
      </c>
      <c r="G45" s="52">
        <f t="shared" si="2"/>
        <v>0.96504310429772711</v>
      </c>
      <c r="H45" s="70">
        <f t="shared" si="3"/>
        <v>95.16695406650409</v>
      </c>
      <c r="I45" s="52">
        <f>((MAX(H$36:H44)-H45)/MAX(H$36:H44))</f>
        <v>4.8330459334959101E-2</v>
      </c>
      <c r="J45" s="13">
        <v>-4.8244365188519794E-2</v>
      </c>
      <c r="K45" s="52">
        <f t="shared" si="4"/>
        <v>0.95175563481148018</v>
      </c>
      <c r="L45" s="70">
        <f t="shared" si="5"/>
        <v>93.624879842639331</v>
      </c>
      <c r="M45" s="52">
        <f>((MAX(L$36:L44)-L45)/MAX(L$36:L44))</f>
        <v>6.4659123234687518E-2</v>
      </c>
      <c r="N45" s="52">
        <f>$N$2*Data!E11+$N$3*Data!H11+$N$4*Data!J11</f>
        <v>-4.0954336429692276E-2</v>
      </c>
      <c r="O45" s="52">
        <f t="shared" si="6"/>
        <v>0.95904566357030774</v>
      </c>
      <c r="P45" s="70">
        <f t="shared" si="7"/>
        <v>94.429453509531811</v>
      </c>
      <c r="Q45" s="52">
        <f>((MAX(P$36:P44)-P45)/MAX(P$36:P44))</f>
        <v>5.5705464904681888E-2</v>
      </c>
      <c r="R45" s="52">
        <f>$R$2*Data!E11+$R$3*Data!H11+$R$4*Data!J11</f>
        <v>-5.7132049527999218E-2</v>
      </c>
      <c r="S45" s="52">
        <f t="shared" si="8"/>
        <v>0.94286795047200078</v>
      </c>
      <c r="T45" s="70">
        <f t="shared" si="9"/>
        <v>92.776589789689979</v>
      </c>
      <c r="U45" s="52">
        <f>((MAX(T$36:T44)-T45)/MAX(T$36:T44))</f>
        <v>7.5318556236846565E-2</v>
      </c>
      <c r="V45" s="13">
        <f>Data!J11</f>
        <v>5.2321778940484943E-3</v>
      </c>
    </row>
    <row r="46" spans="1:24">
      <c r="A46">
        <v>142</v>
      </c>
      <c r="B46" s="13">
        <v>-5.6271529534755267E-3</v>
      </c>
      <c r="C46" s="52">
        <f t="shared" si="0"/>
        <v>0.99437284704652451</v>
      </c>
      <c r="D46" s="70">
        <f t="shared" si="1"/>
        <v>95.78486228828703</v>
      </c>
      <c r="E46" s="52">
        <f>((MAX(D$36:D45)-D46)/MAX(D$36:D45))</f>
        <v>4.2151377117129699E-2</v>
      </c>
      <c r="F46" s="13">
        <v>-7.9160502569451518E-3</v>
      </c>
      <c r="G46" s="52">
        <f t="shared" si="2"/>
        <v>0.9920839497430548</v>
      </c>
      <c r="H46" s="70">
        <f t="shared" si="3"/>
        <v>94.413607675313244</v>
      </c>
      <c r="I46" s="52">
        <f>((MAX(H$36:H45)-H46)/MAX(H$36:H45))</f>
        <v>5.5863923246867557E-2</v>
      </c>
      <c r="J46" s="13">
        <v>-1.1074769452891797E-2</v>
      </c>
      <c r="K46" s="52">
        <f t="shared" si="4"/>
        <v>0.98892523054710824</v>
      </c>
      <c r="L46" s="70">
        <f t="shared" si="5"/>
        <v>92.588005883327412</v>
      </c>
      <c r="M46" s="52">
        <f>((MAX(L$36:L45)-L46)/MAX(L$36:L45))</f>
        <v>7.5017807804728956E-2</v>
      </c>
      <c r="N46" s="52">
        <f>$N$2*Data!E12+$N$3*Data!H12+$N$4*Data!J12</f>
        <v>-9.3763708282746296E-3</v>
      </c>
      <c r="O46" s="52">
        <f t="shared" si="6"/>
        <v>0.99062362917172542</v>
      </c>
      <c r="P46" s="70">
        <f t="shared" si="7"/>
        <v>93.544047936315124</v>
      </c>
      <c r="Q46" s="52">
        <f>((MAX(P$36:P45)-P46)/MAX(P$36:P45))</f>
        <v>6.4559520636848763E-2</v>
      </c>
      <c r="R46" s="52">
        <f>$R$2*Data!E12+$R$3*Data!H12+$R$4*Data!J12</f>
        <v>-1.3031868710965086E-2</v>
      </c>
      <c r="S46" s="52">
        <f t="shared" si="8"/>
        <v>0.98696813128903493</v>
      </c>
      <c r="T46" s="70">
        <f t="shared" si="9"/>
        <v>91.567537452099671</v>
      </c>
      <c r="U46" s="52">
        <f>((MAX(T$36:T45)-T46)/MAX(T$36:T45))</f>
        <v>8.7368883411433673E-2</v>
      </c>
      <c r="V46" s="13">
        <f>Data!J12</f>
        <v>5.1236174365647032E-3</v>
      </c>
    </row>
    <row r="47" spans="1:24">
      <c r="A47">
        <v>143</v>
      </c>
      <c r="B47" s="13">
        <v>-9.888662637221754E-3</v>
      </c>
      <c r="C47" s="52">
        <f t="shared" si="0"/>
        <v>0.99011133736277823</v>
      </c>
      <c r="D47" s="70">
        <f t="shared" si="1"/>
        <v>94.837678099365419</v>
      </c>
      <c r="E47" s="52">
        <f>((MAX(D$36:D46)-D47)/MAX(D$36:D46))</f>
        <v>5.1623219006345804E-2</v>
      </c>
      <c r="F47" s="13">
        <v>-2.2019715975304957E-2</v>
      </c>
      <c r="G47" s="52">
        <f t="shared" si="2"/>
        <v>0.97798028402469506</v>
      </c>
      <c r="H47" s="70">
        <f t="shared" si="3"/>
        <v>92.334646850098977</v>
      </c>
      <c r="I47" s="52">
        <f>((MAX(H$36:H46)-H47)/MAX(H$36:H46))</f>
        <v>7.6653531499010233E-2</v>
      </c>
      <c r="J47" s="13">
        <v>-4.0052851751135522E-2</v>
      </c>
      <c r="K47" s="52">
        <f t="shared" si="4"/>
        <v>0.95994714824886451</v>
      </c>
      <c r="L47" s="70">
        <f t="shared" si="5"/>
        <v>88.879592209749234</v>
      </c>
      <c r="M47" s="52">
        <f>((MAX(L$36:L46)-L47)/MAX(L$36:L46))</f>
        <v>0.11206598242116651</v>
      </c>
      <c r="N47" s="52">
        <f>$N$2*Data!E13+$N$3*Data!H13+$N$4*Data!J13</f>
        <v>-2.9888556221929621E-2</v>
      </c>
      <c r="O47" s="52">
        <f t="shared" si="6"/>
        <v>0.97011144377807035</v>
      </c>
      <c r="P47" s="70">
        <f t="shared" si="7"/>
        <v>90.748151400343687</v>
      </c>
      <c r="Q47" s="52">
        <f>((MAX(P$36:P46)-P47)/MAX(P$36:P46))</f>
        <v>9.2518485996563135E-2</v>
      </c>
      <c r="R47" s="52">
        <f>$R$2*Data!E13+$R$3*Data!H13+$R$4*Data!J13</f>
        <v>-5.3332537236067089E-2</v>
      </c>
      <c r="S47" s="52">
        <f t="shared" si="8"/>
        <v>0.94666746276393288</v>
      </c>
      <c r="T47" s="70">
        <f t="shared" si="9"/>
        <v>86.6840083513206</v>
      </c>
      <c r="U47" s="52">
        <f>((MAX(T$36:T46)-T47)/MAX(T$36:T46))</f>
        <v>0.13604181641968685</v>
      </c>
      <c r="V47" s="13">
        <f>Data!J13</f>
        <v>5.2593251881219343E-3</v>
      </c>
    </row>
    <row r="48" spans="1:24">
      <c r="A48">
        <v>144</v>
      </c>
      <c r="B48" s="13">
        <v>2.3145510720698599E-2</v>
      </c>
      <c r="C48" s="52">
        <f t="shared" si="0"/>
        <v>1.0231455107206986</v>
      </c>
      <c r="D48" s="70">
        <f t="shared" si="1"/>
        <v>97.032744594540446</v>
      </c>
      <c r="E48" s="52">
        <f>((MAX(D$36:D47)-D48)/MAX(D$36:D47))</f>
        <v>2.9672554054595537E-2</v>
      </c>
      <c r="F48" s="13">
        <v>2.0092284490385207E-2</v>
      </c>
      <c r="G48" s="52">
        <f t="shared" si="2"/>
        <v>1.0200922844903852</v>
      </c>
      <c r="H48" s="70">
        <f t="shared" si="3"/>
        <v>94.189860842930415</v>
      </c>
      <c r="I48" s="52">
        <f>((MAX(H$36:H47)-H48)/MAX(H$36:H47))</f>
        <v>5.8101391570695854E-2</v>
      </c>
      <c r="J48" s="13">
        <v>1.4880014658210209E-2</v>
      </c>
      <c r="K48" s="52">
        <f t="shared" si="4"/>
        <v>1.0148800146582102</v>
      </c>
      <c r="L48" s="70">
        <f t="shared" si="5"/>
        <v>90.202121844646044</v>
      </c>
      <c r="M48" s="52">
        <f>((MAX(L$36:L47)-L48)/MAX(L$36:L47))</f>
        <v>9.8853511224070031E-2</v>
      </c>
      <c r="N48" s="52">
        <f>$N$2*Data!E14+$N$3*Data!H14+$N$4*Data!J14</f>
        <v>1.804444439201101E-2</v>
      </c>
      <c r="O48" s="52">
        <f t="shared" si="6"/>
        <v>1.0180444443920109</v>
      </c>
      <c r="P48" s="70">
        <f t="shared" si="7"/>
        <v>92.385651371964983</v>
      </c>
      <c r="Q48" s="52">
        <f>((MAX(P$36:P47)-P48)/MAX(P$36:P47))</f>
        <v>7.614348628035017E-2</v>
      </c>
      <c r="R48" s="52">
        <f>$R$2*Data!E14+$R$3*Data!H14+$R$4*Data!J14</f>
        <v>1.0022166554021593E-2</v>
      </c>
      <c r="S48" s="52">
        <f t="shared" si="8"/>
        <v>1.0100221665540217</v>
      </c>
      <c r="T48" s="70">
        <f t="shared" si="9"/>
        <v>87.552769920587735</v>
      </c>
      <c r="U48" s="52">
        <f>((MAX(T$36:T47)-T48)/MAX(T$36:T47))</f>
        <v>0.12738308360813497</v>
      </c>
      <c r="V48" s="13">
        <f>Data!J14</f>
        <v>5.1513200257566954E-3</v>
      </c>
    </row>
    <row r="49" spans="1:22">
      <c r="A49">
        <v>145</v>
      </c>
      <c r="B49" s="13">
        <v>1.1691170140176815E-2</v>
      </c>
      <c r="C49" s="52">
        <f t="shared" si="0"/>
        <v>1.0116911701401767</v>
      </c>
      <c r="D49" s="70">
        <f t="shared" si="1"/>
        <v>98.167170920763539</v>
      </c>
      <c r="E49" s="52">
        <f>((MAX(D$36:D48)-D49)/MAX(D$36:D48))</f>
        <v>1.8328290792364612E-2</v>
      </c>
      <c r="F49" s="13">
        <v>1.4450706932406469E-2</v>
      </c>
      <c r="G49" s="52">
        <f t="shared" si="2"/>
        <v>1.0144507069324065</v>
      </c>
      <c r="H49" s="70">
        <f t="shared" si="3"/>
        <v>95.550970917975746</v>
      </c>
      <c r="I49" s="52">
        <f>((MAX(H$36:H48)-H49)/MAX(H$36:H48))</f>
        <v>4.4490290820242535E-2</v>
      </c>
      <c r="J49" s="13">
        <v>1.8431714196075966E-2</v>
      </c>
      <c r="K49" s="52">
        <f t="shared" si="4"/>
        <v>1.0184317141960759</v>
      </c>
      <c r="L49" s="70">
        <f t="shared" si="5"/>
        <v>91.86470157436618</v>
      </c>
      <c r="M49" s="52">
        <f>((MAX(L$36:L48)-L49)/MAX(L$36:L48))</f>
        <v>8.2243836694154721E-2</v>
      </c>
      <c r="N49" s="52">
        <f>$N$2*Data!E15+$N$3*Data!H15+$N$4*Data!J15</f>
        <v>1.6228576054888248E-2</v>
      </c>
      <c r="O49" s="52">
        <f t="shared" si="6"/>
        <v>1.0162285760548881</v>
      </c>
      <c r="P49" s="70">
        <f t="shared" si="7"/>
        <v>93.884938941635298</v>
      </c>
      <c r="Q49" s="52">
        <f>((MAX(P$36:P48)-P49)/MAX(P$36:P48))</f>
        <v>6.1150610583647021E-2</v>
      </c>
      <c r="R49" s="52">
        <f>$R$2*Data!E15+$R$3*Data!H15+$R$4*Data!J15</f>
        <v>2.1180022756815617E-2</v>
      </c>
      <c r="S49" s="52">
        <f t="shared" si="8"/>
        <v>1.0211800227568155</v>
      </c>
      <c r="T49" s="70">
        <f t="shared" si="9"/>
        <v>89.407139579928014</v>
      </c>
      <c r="U49" s="52">
        <f>((MAX(T$36:T48)-T49)/MAX(T$36:T48))</f>
        <v>0.10890103746097311</v>
      </c>
      <c r="V49" s="13">
        <f>Data!J15</f>
        <v>4.3241511851376179E-3</v>
      </c>
    </row>
    <row r="50" spans="1:22">
      <c r="A50">
        <v>146</v>
      </c>
      <c r="B50" s="13">
        <v>-2.7287523619101452E-2</v>
      </c>
      <c r="C50" s="52">
        <f t="shared" si="0"/>
        <v>0.97271247638089853</v>
      </c>
      <c r="D50" s="70">
        <f t="shared" si="1"/>
        <v>95.488431925642828</v>
      </c>
      <c r="E50" s="52">
        <f>((MAX(D$36:D49)-D50)/MAX(D$36:D49))</f>
        <v>4.5115680743571716E-2</v>
      </c>
      <c r="F50" s="13">
        <v>-4.2518595240731795E-2</v>
      </c>
      <c r="G50" s="52">
        <f t="shared" si="2"/>
        <v>0.95748140475926824</v>
      </c>
      <c r="H50" s="70">
        <f t="shared" si="3"/>
        <v>91.488277860655401</v>
      </c>
      <c r="I50" s="52">
        <f>((MAX(H$36:H49)-H50)/MAX(H$36:H49))</f>
        <v>8.5117221393445991E-2</v>
      </c>
      <c r="J50" s="13">
        <v>-6.4768523863618838E-2</v>
      </c>
      <c r="K50" s="52">
        <f t="shared" si="4"/>
        <v>0.93523147613638113</v>
      </c>
      <c r="L50" s="70">
        <f t="shared" si="5"/>
        <v>85.914760458222617</v>
      </c>
      <c r="M50" s="52">
        <f>((MAX(L$36:L49)-L50)/MAX(L$36:L49))</f>
        <v>0.14168554865821267</v>
      </c>
      <c r="N50" s="52">
        <f>$N$2*Data!E16+$N$3*Data!H16+$N$4*Data!J16</f>
        <v>-5.2359123913835688E-2</v>
      </c>
      <c r="O50" s="52">
        <f t="shared" si="6"/>
        <v>0.94764087608616432</v>
      </c>
      <c r="P50" s="70">
        <f t="shared" si="7"/>
        <v>88.969205789947324</v>
      </c>
      <c r="Q50" s="52">
        <f>((MAX(P$36:P49)-P50)/MAX(P$36:P49))</f>
        <v>0.11030794210052676</v>
      </c>
      <c r="R50" s="52">
        <f>$R$2*Data!E16+$R$3*Data!H16+$R$4*Data!J16</f>
        <v>-8.0560952116446385E-2</v>
      </c>
      <c r="S50" s="52">
        <f t="shared" si="8"/>
        <v>0.91943904788355357</v>
      </c>
      <c r="T50" s="70">
        <f t="shared" si="9"/>
        <v>82.204415289360995</v>
      </c>
      <c r="U50" s="52">
        <f>((MAX(T$36:T49)-T50)/MAX(T$36:T49))</f>
        <v>0.18068881831309472</v>
      </c>
      <c r="V50" s="13">
        <f>Data!J16</f>
        <v>4.4051985329294019E-3</v>
      </c>
    </row>
    <row r="51" spans="1:22">
      <c r="A51">
        <v>147</v>
      </c>
      <c r="B51" s="13">
        <v>-4.4590927758622785E-2</v>
      </c>
      <c r="C51" s="52">
        <f t="shared" si="0"/>
        <v>0.95540907224137717</v>
      </c>
      <c r="D51" s="70">
        <f t="shared" si="1"/>
        <v>91.230514155862309</v>
      </c>
      <c r="E51" s="52">
        <f>((MAX(D$36:D50)-D51)/MAX(D$36:D50))</f>
        <v>8.7694858441376908E-2</v>
      </c>
      <c r="F51" s="13">
        <v>-5.2873481475555539E-2</v>
      </c>
      <c r="G51" s="52">
        <f t="shared" si="2"/>
        <v>0.94712651852444441</v>
      </c>
      <c r="H51" s="70">
        <f t="shared" si="3"/>
        <v>86.650974095959555</v>
      </c>
      <c r="I51" s="52">
        <f>((MAX(H$36:H50)-H51)/MAX(H$36:H50))</f>
        <v>0.13349025904040446</v>
      </c>
      <c r="J51" s="13">
        <v>-6.4009542046335216E-2</v>
      </c>
      <c r="K51" s="52">
        <f t="shared" si="4"/>
        <v>0.93599045795366476</v>
      </c>
      <c r="L51" s="70">
        <f t="shared" si="5"/>
        <v>80.415395986271193</v>
      </c>
      <c r="M51" s="52">
        <f>((MAX(L$36:L50)-L51)/MAX(L$36:L50))</f>
        <v>0.196625863620352</v>
      </c>
      <c r="N51" s="52">
        <f>$N$2*Data!E17+$N$3*Data!H17+$N$4*Data!J17</f>
        <v>-5.8128364391099883E-2</v>
      </c>
      <c r="O51" s="52">
        <f t="shared" si="6"/>
        <v>0.94187163560890008</v>
      </c>
      <c r="P51" s="70">
        <f t="shared" si="7"/>
        <v>83.797571376202512</v>
      </c>
      <c r="Q51" s="52">
        <f>((MAX(P$36:P50)-P51)/MAX(P$36:P50))</f>
        <v>0.16202428623797488</v>
      </c>
      <c r="R51" s="52">
        <f>$R$2*Data!E17+$R$3*Data!H17+$R$4*Data!J17</f>
        <v>-7.0429932467490769E-2</v>
      </c>
      <c r="S51" s="52">
        <f t="shared" si="8"/>
        <v>0.92957006753250926</v>
      </c>
      <c r="T51" s="70">
        <f t="shared" si="9"/>
        <v>76.414763872001743</v>
      </c>
      <c r="U51" s="52">
        <f>((MAX(T$36:T50)-T51)/MAX(T$36:T50))</f>
        <v>0.23839284950916342</v>
      </c>
      <c r="V51" s="13">
        <f>Data!J17</f>
        <v>3.8302010359404478E-3</v>
      </c>
    </row>
    <row r="52" spans="1:22">
      <c r="A52">
        <v>148</v>
      </c>
      <c r="B52" s="13">
        <v>3.3898031548845478E-2</v>
      </c>
      <c r="C52" s="52">
        <f t="shared" si="0"/>
        <v>1.0338980315488455</v>
      </c>
      <c r="D52" s="70">
        <f t="shared" si="1"/>
        <v>94.323049002935122</v>
      </c>
      <c r="E52" s="52">
        <f>((MAX(D$36:D51)-D52)/MAX(D$36:D51))</f>
        <v>5.6769509970648786E-2</v>
      </c>
      <c r="F52" s="13">
        <v>4.9428488485701125E-2</v>
      </c>
      <c r="G52" s="52">
        <f t="shared" si="2"/>
        <v>1.049428488485701</v>
      </c>
      <c r="H52" s="70">
        <f t="shared" si="3"/>
        <v>90.934000771336471</v>
      </c>
      <c r="I52" s="52">
        <f>((MAX(H$36:H51)-H52)/MAX(H$36:H51))</f>
        <v>9.0659992286635294E-2</v>
      </c>
      <c r="J52" s="13">
        <v>7.2179861682667837E-2</v>
      </c>
      <c r="K52" s="52">
        <f t="shared" si="4"/>
        <v>1.0721798616826679</v>
      </c>
      <c r="L52" s="70">
        <f t="shared" si="5"/>
        <v>86.219768145717211</v>
      </c>
      <c r="M52" s="52">
        <f>((MAX(L$36:L51)-L52)/MAX(L$36:L51))</f>
        <v>0.13863842957703626</v>
      </c>
      <c r="N52" s="52">
        <f>$N$2*Data!E18+$N$3*Data!H18+$N$4*Data!J18</f>
        <v>5.9468854273825617E-2</v>
      </c>
      <c r="O52" s="52">
        <f t="shared" si="6"/>
        <v>1.0594688542738255</v>
      </c>
      <c r="P52" s="70">
        <f t="shared" si="7"/>
        <v>88.780916936874391</v>
      </c>
      <c r="Q52" s="52">
        <f>((MAX(P$36:P51)-P52)/MAX(P$36:P51))</f>
        <v>0.11219083063125609</v>
      </c>
      <c r="R52" s="52">
        <f>$R$2*Data!E18+$R$3*Data!H18+$R$4*Data!J18</f>
        <v>8.8426923267917706E-2</v>
      </c>
      <c r="S52" s="52">
        <f t="shared" si="8"/>
        <v>1.0884269232679178</v>
      </c>
      <c r="T52" s="70">
        <f t="shared" si="9"/>
        <v>83.171886333447304</v>
      </c>
      <c r="U52" s="52">
        <f>((MAX(T$36:T51)-T52)/MAX(T$36:T51))</f>
        <v>0.17104627245241263</v>
      </c>
      <c r="V52" s="13">
        <f>Data!J18</f>
        <v>3.6574275433948465E-3</v>
      </c>
    </row>
    <row r="53" spans="1:22">
      <c r="A53">
        <v>149</v>
      </c>
      <c r="B53" s="13">
        <v>-1.1393352694746247E-2</v>
      </c>
      <c r="C53" s="52">
        <f t="shared" si="0"/>
        <v>0.98860664730525372</v>
      </c>
      <c r="D53" s="70">
        <f t="shared" si="1"/>
        <v>93.248393238400851</v>
      </c>
      <c r="E53" s="52">
        <f>((MAX(D$36:D52)-D53)/MAX(D$36:D52))</f>
        <v>6.7516067615991493E-2</v>
      </c>
      <c r="F53" s="13">
        <v>-1.5182252610889128E-2</v>
      </c>
      <c r="G53" s="52">
        <f t="shared" si="2"/>
        <v>0.98481774738911088</v>
      </c>
      <c r="H53" s="70">
        <f t="shared" si="3"/>
        <v>89.553417800707251</v>
      </c>
      <c r="I53" s="52">
        <f>((MAX(H$36:H52)-H53)/MAX(H$36:H52))</f>
        <v>0.10446582199292749</v>
      </c>
      <c r="J53" s="13">
        <v>-2.0508990392841594E-2</v>
      </c>
      <c r="K53" s="52">
        <f t="shared" si="4"/>
        <v>0.9794910096071584</v>
      </c>
      <c r="L53" s="70">
        <f t="shared" si="5"/>
        <v>84.451487749143666</v>
      </c>
      <c r="M53" s="52">
        <f>((MAX(L$36:L52)-L53)/MAX(L$36:L52))</f>
        <v>0.15630408574960378</v>
      </c>
      <c r="N53" s="52">
        <f>$N$2*Data!E19+$N$3*Data!H19+$N$4*Data!J19</f>
        <v>-1.7609376347155814E-2</v>
      </c>
      <c r="O53" s="52">
        <f t="shared" si="6"/>
        <v>0.98239062365284413</v>
      </c>
      <c r="P53" s="70">
        <f t="shared" si="7"/>
        <v>87.21754035808739</v>
      </c>
      <c r="Q53" s="52">
        <f>((MAX(P$36:P52)-P53)/MAX(P$36:P52))</f>
        <v>0.12782459641912611</v>
      </c>
      <c r="R53" s="52">
        <f>$R$2*Data!E19+$R$3*Data!H19+$R$4*Data!J19</f>
        <v>-2.3969125590913163E-2</v>
      </c>
      <c r="S53" s="52">
        <f t="shared" si="8"/>
        <v>0.97603087440908687</v>
      </c>
      <c r="T53" s="70">
        <f t="shared" si="9"/>
        <v>81.178328944287756</v>
      </c>
      <c r="U53" s="52">
        <f>((MAX(T$36:T52)-T53)/MAX(T$36:T52))</f>
        <v>0.19091556845705632</v>
      </c>
      <c r="V53" s="13">
        <f>Data!J19</f>
        <v>3.2304449740973989E-3</v>
      </c>
    </row>
    <row r="54" spans="1:22">
      <c r="A54">
        <v>150</v>
      </c>
      <c r="B54" s="13">
        <v>-1.2205107978703734E-2</v>
      </c>
      <c r="C54" s="52">
        <f t="shared" si="0"/>
        <v>0.98779489202129622</v>
      </c>
      <c r="D54" s="70">
        <f t="shared" si="1"/>
        <v>92.110286530085531</v>
      </c>
      <c r="E54" s="52">
        <f>((MAX(D$36:D53)-D54)/MAX(D$36:D53))</f>
        <v>7.889713469914468E-2</v>
      </c>
      <c r="F54" s="13">
        <v>-1.5307135655459108E-2</v>
      </c>
      <c r="G54" s="52">
        <f t="shared" si="2"/>
        <v>0.98469286434454084</v>
      </c>
      <c r="H54" s="70">
        <f t="shared" si="3"/>
        <v>88.182611486021813</v>
      </c>
      <c r="I54" s="52">
        <f>((MAX(H$36:H53)-H54)/MAX(H$36:H53))</f>
        <v>0.11817388513978187</v>
      </c>
      <c r="J54" s="13">
        <v>-1.9564607093135157E-2</v>
      </c>
      <c r="K54" s="52">
        <f t="shared" si="4"/>
        <v>0.98043539290686488</v>
      </c>
      <c r="L54" s="70">
        <f t="shared" si="5"/>
        <v>82.799227572900961</v>
      </c>
      <c r="M54" s="52">
        <f>((MAX(L$36:L53)-L54)/MAX(L$36:L53))</f>
        <v>0.17281066481799617</v>
      </c>
      <c r="N54" s="52">
        <f>$N$2*Data!E20+$N$3*Data!H20+$N$4*Data!J20</f>
        <v>-1.72838966376044E-2</v>
      </c>
      <c r="O54" s="52">
        <f t="shared" si="6"/>
        <v>0.98271610336239557</v>
      </c>
      <c r="P54" s="70">
        <f t="shared" si="7"/>
        <v>85.710081405552117</v>
      </c>
      <c r="Q54" s="52">
        <f>((MAX(P$36:P53)-P54)/MAX(P$36:P53))</f>
        <v>0.14289918594447884</v>
      </c>
      <c r="R54" s="52">
        <f>$R$2*Data!E20+$R$3*Data!H20+$R$4*Data!J20</f>
        <v>-2.2164355555206672E-2</v>
      </c>
      <c r="S54" s="52">
        <f t="shared" si="8"/>
        <v>0.97783564444479332</v>
      </c>
      <c r="T54" s="70">
        <f t="shared" si="9"/>
        <v>79.379063598189035</v>
      </c>
      <c r="U54" s="52">
        <f>((MAX(T$36:T53)-T54)/MAX(T$36:T53))</f>
        <v>0.20884840347195643</v>
      </c>
      <c r="V54" s="13">
        <f>Data!J20</f>
        <v>3.1218707663308153E-3</v>
      </c>
    </row>
    <row r="55" spans="1:22">
      <c r="A55">
        <v>151</v>
      </c>
      <c r="B55" s="13">
        <v>8.9319681241475952E-3</v>
      </c>
      <c r="C55" s="52">
        <f t="shared" si="0"/>
        <v>1.0089319681241475</v>
      </c>
      <c r="D55" s="70">
        <f t="shared" si="1"/>
        <v>92.933012673278355</v>
      </c>
      <c r="E55" s="52">
        <f>((MAX(D$36:D54)-D55)/MAX(D$36:D54))</f>
        <v>7.0669873267216451E-2</v>
      </c>
      <c r="F55" s="13">
        <v>2.6882420594957833E-3</v>
      </c>
      <c r="G55" s="52">
        <f t="shared" si="2"/>
        <v>1.0026882420594958</v>
      </c>
      <c r="H55" s="70">
        <f t="shared" si="3"/>
        <v>88.41966769113472</v>
      </c>
      <c r="I55" s="52">
        <f>((MAX(H$36:H54)-H55)/MAX(H$36:H54))</f>
        <v>0.11580332308865281</v>
      </c>
      <c r="J55" s="13">
        <v>-7.015619174537472E-3</v>
      </c>
      <c r="K55" s="52">
        <f t="shared" si="4"/>
        <v>0.99298438082546248</v>
      </c>
      <c r="L55" s="70">
        <f t="shared" si="5"/>
        <v>82.218339724303618</v>
      </c>
      <c r="M55" s="52">
        <f>((MAX(L$36:L54)-L55)/MAX(L$36:L54))</f>
        <v>0.17861391017887199</v>
      </c>
      <c r="N55" s="52">
        <f>$N$2*Data!E21+$N$3*Data!H21+$N$4*Data!J21</f>
        <v>-1.4040070962334449E-3</v>
      </c>
      <c r="O55" s="52">
        <f t="shared" si="6"/>
        <v>0.99859599290376655</v>
      </c>
      <c r="P55" s="70">
        <f t="shared" si="7"/>
        <v>85.589743843039969</v>
      </c>
      <c r="Q55" s="52">
        <f>((MAX(P$36:P54)-P55)/MAX(P$36:P54))</f>
        <v>0.1441025615696003</v>
      </c>
      <c r="R55" s="52">
        <f>$R$2*Data!E21+$R$3*Data!H21+$R$4*Data!J21</f>
        <v>-1.4800923305645735E-2</v>
      </c>
      <c r="S55" s="52">
        <f t="shared" si="8"/>
        <v>0.98519907669435425</v>
      </c>
      <c r="T55" s="70">
        <f t="shared" si="9"/>
        <v>78.204180165798263</v>
      </c>
      <c r="U55" s="52">
        <f>((MAX(T$36:T54)-T55)/MAX(T$36:T54))</f>
        <v>0.22055817757530718</v>
      </c>
      <c r="V55" s="13">
        <f>Data!J21</f>
        <v>3.0534351145039169E-3</v>
      </c>
    </row>
    <row r="56" spans="1:22">
      <c r="A56">
        <v>152</v>
      </c>
      <c r="B56" s="13">
        <v>1.9200538324680334E-3</v>
      </c>
      <c r="C56" s="52">
        <f t="shared" si="0"/>
        <v>1.001920053832468</v>
      </c>
      <c r="D56" s="70">
        <f t="shared" si="1"/>
        <v>93.111449060424476</v>
      </c>
      <c r="E56" s="52">
        <f>((MAX(D$36:D55)-D56)/MAX(D$36:D55))</f>
        <v>6.8885509395755232E-2</v>
      </c>
      <c r="F56" s="13">
        <v>-1.2935877775580746E-2</v>
      </c>
      <c r="G56" s="52">
        <f t="shared" si="2"/>
        <v>0.9870641222244193</v>
      </c>
      <c r="H56" s="70">
        <f t="shared" si="3"/>
        <v>87.27588167692474</v>
      </c>
      <c r="I56" s="52">
        <f>((MAX(H$36:H55)-H56)/MAX(H$36:H55))</f>
        <v>0.12724118323075259</v>
      </c>
      <c r="J56" s="13">
        <v>-3.5563311301842676E-2</v>
      </c>
      <c r="K56" s="52">
        <f t="shared" si="4"/>
        <v>0.96443668869815735</v>
      </c>
      <c r="L56" s="70">
        <f t="shared" si="5"/>
        <v>79.294383313967558</v>
      </c>
      <c r="M56" s="52">
        <f>((MAX(L$36:L55)-L56)/MAX(L$36:L55))</f>
        <v>0.207825119390184</v>
      </c>
      <c r="N56" s="52">
        <f>$N$2*Data!E22+$N$3*Data!H22+$N$4*Data!J22</f>
        <v>-2.2626586932231331E-2</v>
      </c>
      <c r="O56" s="52">
        <f t="shared" si="6"/>
        <v>0.9773734130677687</v>
      </c>
      <c r="P56" s="70">
        <f t="shared" si="7"/>
        <v>83.653140063468015</v>
      </c>
      <c r="Q56" s="52">
        <f>((MAX(P$36:P55)-P56)/MAX(P$36:P55))</f>
        <v>0.16346859936531985</v>
      </c>
      <c r="R56" s="52">
        <f>$R$2*Data!E22+$R$3*Data!H22+$R$4*Data!J22</f>
        <v>-5.3049190617822269E-2</v>
      </c>
      <c r="S56" s="52">
        <f t="shared" si="8"/>
        <v>0.94695080938217768</v>
      </c>
      <c r="T56" s="70">
        <f t="shared" si="9"/>
        <v>74.055511705072306</v>
      </c>
      <c r="U56" s="52">
        <f>((MAX(T$36:T55)-T56)/MAX(T$36:T55))</f>
        <v>0.26190693538861759</v>
      </c>
      <c r="V56" s="13">
        <f>Data!J22</f>
        <v>2.8685165671465261E-3</v>
      </c>
    </row>
    <row r="57" spans="1:22">
      <c r="A57">
        <v>153</v>
      </c>
      <c r="B57" s="13">
        <v>-2.0745618258049069E-2</v>
      </c>
      <c r="C57" s="52">
        <f t="shared" si="0"/>
        <v>0.9792543817419509</v>
      </c>
      <c r="D57" s="70">
        <f t="shared" si="1"/>
        <v>91.179794482763128</v>
      </c>
      <c r="E57" s="52">
        <f>((MAX(D$36:D56)-D57)/MAX(D$36:D56))</f>
        <v>8.8202055172368718E-2</v>
      </c>
      <c r="F57" s="13">
        <v>-3.6771954154180192E-2</v>
      </c>
      <c r="G57" s="52">
        <f t="shared" si="2"/>
        <v>0.96322804584581978</v>
      </c>
      <c r="H57" s="70">
        <f t="shared" si="3"/>
        <v>84.066576957135212</v>
      </c>
      <c r="I57" s="52">
        <f>((MAX(H$36:H56)-H57)/MAX(H$36:H56))</f>
        <v>0.15933423042864789</v>
      </c>
      <c r="J57" s="13">
        <v>-6.049233585717869E-2</v>
      </c>
      <c r="K57" s="52">
        <f t="shared" si="4"/>
        <v>0.93950766414282127</v>
      </c>
      <c r="L57" s="70">
        <f t="shared" si="5"/>
        <v>74.49768084695117</v>
      </c>
      <c r="M57" s="52">
        <f>((MAX(L$36:L56)-L57)/MAX(L$36:L56))</f>
        <v>0.2557456283256534</v>
      </c>
      <c r="N57" s="52">
        <f>$N$2*Data!E23+$N$3*Data!H23+$N$4*Data!J23</f>
        <v>-4.7157160272545608E-2</v>
      </c>
      <c r="O57" s="52">
        <f t="shared" si="6"/>
        <v>0.95284283972745443</v>
      </c>
      <c r="P57" s="70">
        <f t="shared" si="7"/>
        <v>79.708295530193354</v>
      </c>
      <c r="Q57" s="52">
        <f>((MAX(P$36:P56)-P57)/MAX(P$36:P56))</f>
        <v>0.20291704469806646</v>
      </c>
      <c r="R57" s="52">
        <f>$R$2*Data!E23+$R$3*Data!H23+$R$4*Data!J23</f>
        <v>-7.7803938922630239E-2</v>
      </c>
      <c r="S57" s="52">
        <f t="shared" si="8"/>
        <v>0.92219606107736973</v>
      </c>
      <c r="T57" s="70">
        <f t="shared" si="9"/>
        <v>68.293701195486733</v>
      </c>
      <c r="U57" s="52">
        <f>((MAX(T$36:T56)-T57)/MAX(T$36:T56))</f>
        <v>0.31933348310685855</v>
      </c>
      <c r="V57" s="13">
        <f>Data!J23</f>
        <v>2.6073589788494166E-3</v>
      </c>
    </row>
    <row r="58" spans="1:22">
      <c r="A58">
        <v>154</v>
      </c>
      <c r="B58" s="13">
        <v>2.0124651607133375E-2</v>
      </c>
      <c r="C58" s="52">
        <f t="shared" si="0"/>
        <v>1.0201246516071334</v>
      </c>
      <c r="D58" s="70">
        <f t="shared" si="1"/>
        <v>93.014756080338756</v>
      </c>
      <c r="E58" s="52">
        <f>((MAX(D$36:D57)-D58)/MAX(D$36:D57))</f>
        <v>6.9852439196612437E-2</v>
      </c>
      <c r="F58" s="13">
        <v>2.5233837086975915E-2</v>
      </c>
      <c r="G58" s="52">
        <f t="shared" si="2"/>
        <v>1.025233837086976</v>
      </c>
      <c r="H58" s="70">
        <f t="shared" si="3"/>
        <v>86.187899264531296</v>
      </c>
      <c r="I58" s="52">
        <f>((MAX(H$36:H57)-H58)/MAX(H$36:H57))</f>
        <v>0.13812100735468705</v>
      </c>
      <c r="J58" s="13">
        <v>3.2470167112397474E-2</v>
      </c>
      <c r="K58" s="52">
        <f t="shared" si="4"/>
        <v>1.0324701671123975</v>
      </c>
      <c r="L58" s="70">
        <f t="shared" si="5"/>
        <v>76.916632993537732</v>
      </c>
      <c r="M58" s="52">
        <f>((MAX(L$36:L57)-L58)/MAX(L$36:L57))</f>
        <v>0.23157956450325493</v>
      </c>
      <c r="N58" s="52">
        <f>$N$2*Data!E24+$N$3*Data!H24+$N$4*Data!J24</f>
        <v>2.8512062829439341E-2</v>
      </c>
      <c r="O58" s="52">
        <f t="shared" si="6"/>
        <v>1.0285120628294393</v>
      </c>
      <c r="P58" s="70">
        <f t="shared" si="7"/>
        <v>81.980943460377745</v>
      </c>
      <c r="Q58" s="52">
        <f>((MAX(P$36:P57)-P58)/MAX(P$36:P57))</f>
        <v>0.18019056539622255</v>
      </c>
      <c r="R58" s="52">
        <f>$R$2*Data!E24+$R$3*Data!H24+$R$4*Data!J24</f>
        <v>3.7256242339950278E-2</v>
      </c>
      <c r="S58" s="52">
        <f t="shared" si="8"/>
        <v>1.0372562423399503</v>
      </c>
      <c r="T58" s="70">
        <f t="shared" si="9"/>
        <v>70.838067877517943</v>
      </c>
      <c r="U58" s="52">
        <f>((MAX(T$36:T57)-T58)/MAX(T$36:T57))</f>
        <v>0.29397440640079775</v>
      </c>
      <c r="V58" s="13">
        <f>Data!J24</f>
        <v>2.1348031129310905E-3</v>
      </c>
    </row>
    <row r="59" spans="1:22">
      <c r="A59">
        <v>155</v>
      </c>
      <c r="B59" s="13">
        <v>-4.06857190515928E-3</v>
      </c>
      <c r="C59" s="52">
        <f t="shared" si="0"/>
        <v>0.9959314280948407</v>
      </c>
      <c r="D59" s="70">
        <f t="shared" si="1"/>
        <v>92.636318856985042</v>
      </c>
      <c r="E59" s="52">
        <f>((MAX(D$36:D58)-D59)/MAX(D$36:D58))</f>
        <v>7.3636811430149579E-2</v>
      </c>
      <c r="F59" s="13">
        <v>3.6502371520152474E-3</v>
      </c>
      <c r="G59" s="52">
        <f t="shared" si="2"/>
        <v>1.0036502371520153</v>
      </c>
      <c r="H59" s="70">
        <f t="shared" si="3"/>
        <v>86.50250553648084</v>
      </c>
      <c r="I59" s="52">
        <f>((MAX(H$36:H58)-H59)/MAX(H$36:H58))</f>
        <v>0.13497494463519161</v>
      </c>
      <c r="J59" s="13">
        <v>1.5601672066911989E-2</v>
      </c>
      <c r="K59" s="52">
        <f t="shared" si="4"/>
        <v>1.0156016720669121</v>
      </c>
      <c r="L59" s="70">
        <f t="shared" si="5"/>
        <v>78.116661077993939</v>
      </c>
      <c r="M59" s="52">
        <f>((MAX(L$36:L58)-L59)/MAX(L$36:L58))</f>
        <v>0.21959092085912094</v>
      </c>
      <c r="N59" s="52">
        <f>$N$2*Data!E25+$N$3*Data!H25+$N$4*Data!J25</f>
        <v>8.7047851720921873E-3</v>
      </c>
      <c r="O59" s="52">
        <f t="shared" si="6"/>
        <v>1.0087047851720923</v>
      </c>
      <c r="P59" s="70">
        <f t="shared" si="7"/>
        <v>82.694569961405776</v>
      </c>
      <c r="Q59" s="52">
        <f>((MAX(P$36:P58)-P59)/MAX(P$36:P58))</f>
        <v>0.17305430038594224</v>
      </c>
      <c r="R59" s="52">
        <f>$R$2*Data!E25+$R$3*Data!H25+$R$4*Data!J25</f>
        <v>2.5125080246786974E-2</v>
      </c>
      <c r="S59" s="52">
        <f t="shared" si="8"/>
        <v>1.0251250802467871</v>
      </c>
      <c r="T59" s="70">
        <f t="shared" si="9"/>
        <v>72.617880017467925</v>
      </c>
      <c r="U59" s="52">
        <f>((MAX(T$36:T58)-T59)/MAX(T$36:T58))</f>
        <v>0.27623545670533239</v>
      </c>
      <c r="V59" s="13">
        <f>Data!J25</f>
        <v>1.7429362666304953E-3</v>
      </c>
    </row>
    <row r="60" spans="1:22">
      <c r="A60">
        <v>156</v>
      </c>
      <c r="B60" s="13">
        <v>-7.6674513814429654E-3</v>
      </c>
      <c r="C60" s="52">
        <f t="shared" si="0"/>
        <v>0.99233254861855702</v>
      </c>
      <c r="D60" s="70">
        <f t="shared" si="1"/>
        <v>91.926034385993262</v>
      </c>
      <c r="E60" s="52">
        <f>((MAX(D$36:D59)-D60)/MAX(D$36:D59))</f>
        <v>8.0739656140067381E-2</v>
      </c>
      <c r="F60" s="13">
        <v>-2.1490226480669239E-3</v>
      </c>
      <c r="G60" s="52">
        <f t="shared" si="2"/>
        <v>0.99785097735193307</v>
      </c>
      <c r="H60" s="70">
        <f t="shared" si="3"/>
        <v>86.316609692968413</v>
      </c>
      <c r="I60" s="52">
        <f>((MAX(H$36:H59)-H60)/MAX(H$36:H59))</f>
        <v>0.13683390307031587</v>
      </c>
      <c r="J60" s="13">
        <v>6.5523142923092801E-3</v>
      </c>
      <c r="K60" s="52">
        <f t="shared" si="4"/>
        <v>1.0065523142923092</v>
      </c>
      <c r="L60" s="70">
        <f t="shared" si="5"/>
        <v>78.628505992842747</v>
      </c>
      <c r="M60" s="52">
        <f>((MAX(L$36:L59)-L60)/MAX(L$36:L59))</f>
        <v>0.21447743529601834</v>
      </c>
      <c r="N60" s="52">
        <f>$N$2*Data!E26+$N$3*Data!H26+$N$4*Data!J26</f>
        <v>1.480325412658718E-3</v>
      </c>
      <c r="O60" s="52">
        <f t="shared" si="6"/>
        <v>1.0014803254126587</v>
      </c>
      <c r="P60" s="70">
        <f t="shared" si="7"/>
        <v>82.816984834808537</v>
      </c>
      <c r="Q60" s="52">
        <f>((MAX(P$36:P59)-P60)/MAX(P$36:P59))</f>
        <v>0.17183015165191462</v>
      </c>
      <c r="R60" s="52">
        <f>$R$2*Data!E26+$R$3*Data!H26+$R$4*Data!J26</f>
        <v>1.3713857758059647E-2</v>
      </c>
      <c r="S60" s="52">
        <f t="shared" si="8"/>
        <v>1.0137138577580596</v>
      </c>
      <c r="T60" s="70">
        <f t="shared" si="9"/>
        <v>73.613751294719322</v>
      </c>
      <c r="U60" s="52">
        <f>((MAX(T$36:T59)-T60)/MAX(T$36:T59))</f>
        <v>0.2663098527082623</v>
      </c>
      <c r="V60" s="13">
        <f>Data!J26</f>
        <v>1.5659133527946196E-3</v>
      </c>
    </row>
    <row r="61" spans="1:22">
      <c r="A61">
        <v>157</v>
      </c>
      <c r="B61" s="13">
        <v>-2.0230524813389883E-2</v>
      </c>
      <c r="C61" s="52">
        <f t="shared" si="0"/>
        <v>0.97976947518661017</v>
      </c>
      <c r="D61" s="70">
        <f t="shared" si="1"/>
        <v>90.066322466350897</v>
      </c>
      <c r="E61" s="52">
        <f>((MAX(D$36:D60)-D61)/MAX(D$36:D60))</f>
        <v>9.9336775336491032E-2</v>
      </c>
      <c r="F61" s="13">
        <v>-2.4303155138997057E-2</v>
      </c>
      <c r="G61" s="52">
        <f t="shared" si="2"/>
        <v>0.97569684486100294</v>
      </c>
      <c r="H61" s="70">
        <f t="shared" si="3"/>
        <v>84.218843736527944</v>
      </c>
      <c r="I61" s="52">
        <f>((MAX(H$36:H60)-H61)/MAX(H$36:H60))</f>
        <v>0.15781156263472057</v>
      </c>
      <c r="J61" s="13">
        <v>-2.9848290486366728E-2</v>
      </c>
      <c r="K61" s="52">
        <f t="shared" si="4"/>
        <v>0.97015170951363328</v>
      </c>
      <c r="L61" s="70">
        <f t="shared" si="5"/>
        <v>76.281579505459348</v>
      </c>
      <c r="M61" s="52">
        <f>((MAX(L$36:L60)-L61)/MAX(L$36:L60))</f>
        <v>0.23792394099089861</v>
      </c>
      <c r="N61" s="52">
        <f>$N$2*Data!E27+$N$3*Data!H27+$N$4*Data!J27</f>
        <v>-2.6893983836537617E-2</v>
      </c>
      <c r="O61" s="52">
        <f t="shared" si="6"/>
        <v>0.97310601616346237</v>
      </c>
      <c r="P61" s="70">
        <f t="shared" si="7"/>
        <v>80.589706183270408</v>
      </c>
      <c r="Q61" s="52">
        <f>((MAX(P$36:P60)-P61)/MAX(P$36:P60))</f>
        <v>0.19410293816729593</v>
      </c>
      <c r="R61" s="52">
        <f>$R$2*Data!E27+$R$3*Data!H27+$R$4*Data!J27</f>
        <v>-3.3161426785332328E-2</v>
      </c>
      <c r="S61" s="52">
        <f t="shared" si="8"/>
        <v>0.96683857321466771</v>
      </c>
      <c r="T61" s="70">
        <f t="shared" si="9"/>
        <v>71.17261427076582</v>
      </c>
      <c r="U61" s="52">
        <f>((MAX(T$36:T60)-T61)/MAX(T$36:T60))</f>
        <v>0.29064006481079702</v>
      </c>
      <c r="V61" s="13">
        <f>Data!J27</f>
        <v>1.3318406423716092E-3</v>
      </c>
    </row>
    <row r="62" spans="1:22">
      <c r="A62">
        <v>158</v>
      </c>
      <c r="B62" s="13">
        <v>6.4683349504043169E-3</v>
      </c>
      <c r="C62" s="52">
        <f t="shared" si="0"/>
        <v>1.0064683349504042</v>
      </c>
      <c r="D62" s="70">
        <f t="shared" si="1"/>
        <v>90.648901607814366</v>
      </c>
      <c r="E62" s="52">
        <f>((MAX(D$36:D61)-D62)/MAX(D$36:D61))</f>
        <v>9.3510983921856333E-2</v>
      </c>
      <c r="F62" s="13">
        <v>8.2649438580281159E-3</v>
      </c>
      <c r="G62" s="52">
        <f t="shared" si="2"/>
        <v>1.008264943858028</v>
      </c>
      <c r="H62" s="70">
        <f t="shared" si="3"/>
        <v>84.914907751798381</v>
      </c>
      <c r="I62" s="52">
        <f>((MAX(H$36:H61)-H62)/MAX(H$36:H61))</f>
        <v>0.15085092248201618</v>
      </c>
      <c r="J62" s="13">
        <v>1.0850998220581342E-2</v>
      </c>
      <c r="K62" s="52">
        <f t="shared" si="4"/>
        <v>1.0108509982205813</v>
      </c>
      <c r="L62" s="70">
        <f t="shared" si="5"/>
        <v>77.109310788936227</v>
      </c>
      <c r="M62" s="52">
        <f>((MAX(L$36:L61)-L62)/MAX(L$36:L61))</f>
        <v>0.22965465503064314</v>
      </c>
      <c r="N62" s="52">
        <f>$N$2*Data!E28+$N$3*Data!H28+$N$4*Data!J28</f>
        <v>9.42185374809534E-3</v>
      </c>
      <c r="O62" s="52">
        <f t="shared" si="6"/>
        <v>1.0094218537480952</v>
      </c>
      <c r="P62" s="70">
        <f t="shared" si="7"/>
        <v>81.349010608531145</v>
      </c>
      <c r="Q62" s="52">
        <f>((MAX(P$36:P61)-P62)/MAX(P$36:P61))</f>
        <v>0.18650989391468856</v>
      </c>
      <c r="R62" s="52">
        <f>$R$2*Data!E28+$R$3*Data!H28+$R$4*Data!J28</f>
        <v>1.2627250494172546E-2</v>
      </c>
      <c r="S62" s="52">
        <f t="shared" si="8"/>
        <v>1.0126272504941725</v>
      </c>
      <c r="T62" s="70">
        <f t="shared" si="9"/>
        <v>72.071328699487893</v>
      </c>
      <c r="U62" s="52">
        <f>((MAX(T$36:T61)-T62)/MAX(T$36:T61))</f>
        <v>0.28168279921863298</v>
      </c>
      <c r="V62" s="13">
        <f>Data!J28</f>
        <v>1.484280124139811E-3</v>
      </c>
    </row>
    <row r="63" spans="1:22">
      <c r="A63">
        <v>159</v>
      </c>
      <c r="B63" s="13">
        <v>7.2675639288503364E-3</v>
      </c>
      <c r="C63" s="52">
        <f t="shared" si="0"/>
        <v>1.0072675639288504</v>
      </c>
      <c r="D63" s="70">
        <f t="shared" si="1"/>
        <v>91.307698295329232</v>
      </c>
      <c r="E63" s="52">
        <f>((MAX(D$36:D62)-D63)/MAX(D$36:D62))</f>
        <v>8.6923017046707685E-2</v>
      </c>
      <c r="F63" s="13">
        <v>1.1495506488263228E-2</v>
      </c>
      <c r="G63" s="52">
        <f t="shared" si="2"/>
        <v>1.0114955064882631</v>
      </c>
      <c r="H63" s="70">
        <f t="shared" si="3"/>
        <v>85.891047624809445</v>
      </c>
      <c r="I63" s="52">
        <f>((MAX(H$36:H62)-H63)/MAX(H$36:H62))</f>
        <v>0.14108952375190553</v>
      </c>
      <c r="J63" s="13">
        <v>1.7763635743914565E-2</v>
      </c>
      <c r="K63" s="52">
        <f t="shared" si="4"/>
        <v>1.0177636357439146</v>
      </c>
      <c r="L63" s="70">
        <f t="shared" si="5"/>
        <v>78.4790524982552</v>
      </c>
      <c r="M63" s="52">
        <f>((MAX(L$36:L62)-L63)/MAX(L$36:L62))</f>
        <v>0.21597052092558722</v>
      </c>
      <c r="N63" s="52">
        <f>$N$2*Data!E29+$N$3*Data!H29+$N$4*Data!J29</f>
        <v>1.4236290693534808E-2</v>
      </c>
      <c r="O63" s="52">
        <f t="shared" si="6"/>
        <v>1.0142362906935347</v>
      </c>
      <c r="P63" s="70">
        <f t="shared" si="7"/>
        <v>82.507118771185631</v>
      </c>
      <c r="Q63" s="52">
        <f>((MAX(P$36:P62)-P63)/MAX(P$36:P62))</f>
        <v>0.17492881228814369</v>
      </c>
      <c r="R63" s="52">
        <f>$R$2*Data!E29+$R$3*Data!H29+$R$4*Data!J29</f>
        <v>2.2354055810451072E-2</v>
      </c>
      <c r="S63" s="52">
        <f t="shared" si="8"/>
        <v>1.0223540558104511</v>
      </c>
      <c r="T63" s="70">
        <f t="shared" si="9"/>
        <v>73.682415203569619</v>
      </c>
      <c r="U63" s="52">
        <f>((MAX(T$36:T62)-T63)/MAX(T$36:T62))</f>
        <v>0.26562549642275923</v>
      </c>
      <c r="V63" s="13">
        <f>Data!J29</f>
        <v>1.4435847095508596E-3</v>
      </c>
    </row>
    <row r="64" spans="1:22">
      <c r="A64">
        <v>160</v>
      </c>
      <c r="B64" s="13">
        <v>1.3157175863533469E-2</v>
      </c>
      <c r="C64" s="52">
        <f t="shared" si="0"/>
        <v>1.0131571758635334</v>
      </c>
      <c r="D64" s="70">
        <f t="shared" si="1"/>
        <v>92.509049739495325</v>
      </c>
      <c r="E64" s="52">
        <f>((MAX(D$36:D63)-D64)/MAX(D$36:D63))</f>
        <v>7.4909502605046752E-2</v>
      </c>
      <c r="F64" s="13">
        <v>3.2676141898823033E-3</v>
      </c>
      <c r="G64" s="52">
        <f t="shared" si="2"/>
        <v>1.0032676141898822</v>
      </c>
      <c r="H64" s="70">
        <f t="shared" si="3"/>
        <v>86.171706430812122</v>
      </c>
      <c r="I64" s="52">
        <f>((MAX(H$36:H63)-H64)/MAX(H$36:H63))</f>
        <v>0.13828293569187877</v>
      </c>
      <c r="J64" s="13">
        <v>-1.2175014986094536E-2</v>
      </c>
      <c r="K64" s="52">
        <f t="shared" si="4"/>
        <v>0.98782498501390548</v>
      </c>
      <c r="L64" s="70">
        <f t="shared" si="5"/>
        <v>77.523568857994448</v>
      </c>
      <c r="M64" s="52">
        <f>((MAX(L$36:L63)-L64)/MAX(L$36:L63))</f>
        <v>0.22551609158285801</v>
      </c>
      <c r="N64" s="52">
        <f>$N$2*Data!E30+$N$3*Data!H30+$N$4*Data!J30</f>
        <v>-3.2214295645409622E-3</v>
      </c>
      <c r="O64" s="52">
        <f t="shared" si="6"/>
        <v>0.99677857043545903</v>
      </c>
      <c r="P64" s="70">
        <f t="shared" si="7"/>
        <v>82.24132789949104</v>
      </c>
      <c r="Q64" s="52">
        <f>((MAX(P$36:P63)-P64)/MAX(P$36:P63))</f>
        <v>0.1775867210050896</v>
      </c>
      <c r="R64" s="52">
        <f>$R$2*Data!E30+$R$3*Data!H30+$R$4*Data!J30</f>
        <v>-2.4669416866327305E-2</v>
      </c>
      <c r="S64" s="52">
        <f t="shared" si="8"/>
        <v>0.97533058313367271</v>
      </c>
      <c r="T64" s="70">
        <f t="shared" si="9"/>
        <v>71.864712987194949</v>
      </c>
      <c r="U64" s="52">
        <f>((MAX(T$36:T63)-T64)/MAX(T$36:T63))</f>
        <v>0.28374208718750837</v>
      </c>
      <c r="V64" s="13">
        <f>Data!J30</f>
        <v>1.4991639278095399E-3</v>
      </c>
    </row>
    <row r="65" spans="1:22">
      <c r="A65">
        <v>161</v>
      </c>
      <c r="B65" s="13">
        <v>7.5987760723524953E-3</v>
      </c>
      <c r="C65" s="52">
        <f t="shared" si="0"/>
        <v>1.0075987760723526</v>
      </c>
      <c r="D65" s="70">
        <f t="shared" si="1"/>
        <v>93.212005293131881</v>
      </c>
      <c r="E65" s="52">
        <f>((MAX(D$36:D64)-D65)/MAX(D$36:D64))</f>
        <v>6.7879947068681196E-2</v>
      </c>
      <c r="F65" s="13">
        <v>7.64581350348507E-4</v>
      </c>
      <c r="G65" s="52">
        <f t="shared" si="2"/>
        <v>1.0007645813503485</v>
      </c>
      <c r="H65" s="70">
        <f t="shared" si="3"/>
        <v>86.237591710476835</v>
      </c>
      <c r="I65" s="52">
        <f>((MAX(H$36:H64)-H65)/MAX(H$36:H64))</f>
        <v>0.13762408289523165</v>
      </c>
      <c r="J65" s="13">
        <v>-9.8484779395388768E-3</v>
      </c>
      <c r="K65" s="52">
        <f t="shared" si="4"/>
        <v>0.99015152206046109</v>
      </c>
      <c r="L65" s="70">
        <f t="shared" si="5"/>
        <v>76.760079700302157</v>
      </c>
      <c r="M65" s="52">
        <f>((MAX(L$36:L64)-L65)/MAX(L$36:L64))</f>
        <v>0.23314357926943219</v>
      </c>
      <c r="N65" s="52">
        <f>$N$2*Data!E31+$N$3*Data!H31+$N$4*Data!J31</f>
        <v>-3.7138219396422277E-3</v>
      </c>
      <c r="O65" s="52">
        <f t="shared" si="6"/>
        <v>0.9962861780603578</v>
      </c>
      <c r="P65" s="70">
        <f t="shared" si="7"/>
        <v>81.935898251592604</v>
      </c>
      <c r="Q65" s="52">
        <f>((MAX(P$36:P64)-P65)/MAX(P$36:P64))</f>
        <v>0.18064101748407396</v>
      </c>
      <c r="R65" s="52">
        <f>$R$2*Data!E31+$R$3*Data!H31+$R$4*Data!J31</f>
        <v>-1.8350923217276521E-2</v>
      </c>
      <c r="S65" s="52">
        <f t="shared" si="8"/>
        <v>0.98164907678272351</v>
      </c>
      <c r="T65" s="70">
        <f t="shared" si="9"/>
        <v>70.545929157135319</v>
      </c>
      <c r="U65" s="52">
        <f>((MAX(T$36:T64)-T65)/MAX(T$36:T64))</f>
        <v>0.2968860811492971</v>
      </c>
      <c r="V65" s="13">
        <f>Data!J31</f>
        <v>1.4393459611953354E-3</v>
      </c>
    </row>
    <row r="66" spans="1:22">
      <c r="A66">
        <v>162</v>
      </c>
      <c r="B66" s="13">
        <v>6.538519234369611E-3</v>
      </c>
      <c r="C66" s="52">
        <f t="shared" si="0"/>
        <v>1.0065385192343697</v>
      </c>
      <c r="D66" s="70">
        <f t="shared" si="1"/>
        <v>93.821473782615186</v>
      </c>
      <c r="E66" s="52">
        <f>((MAX(D$36:D65)-D66)/MAX(D$36:D65))</f>
        <v>6.1785262173848138E-2</v>
      </c>
      <c r="F66" s="13">
        <v>-8.9924161061244352E-3</v>
      </c>
      <c r="G66" s="52">
        <f t="shared" si="2"/>
        <v>0.99100758389387555</v>
      </c>
      <c r="H66" s="70">
        <f t="shared" si="3"/>
        <v>85.46210740182616</v>
      </c>
      <c r="I66" s="52">
        <f>((MAX(H$36:H65)-H66)/MAX(H$36:H65))</f>
        <v>0.1453789259817384</v>
      </c>
      <c r="J66" s="13">
        <v>-3.2835567017412123E-2</v>
      </c>
      <c r="K66" s="52">
        <f t="shared" si="4"/>
        <v>0.96716443298258792</v>
      </c>
      <c r="L66" s="70">
        <f t="shared" si="5"/>
        <v>74.239618959040996</v>
      </c>
      <c r="M66" s="52">
        <f>((MAX(L$36:L65)-L66)/MAX(L$36:L65))</f>
        <v>0.25832374466506347</v>
      </c>
      <c r="N66" s="52">
        <f>$N$2*Data!E32+$N$3*Data!H32+$N$4*Data!J32</f>
        <v>-1.9142198867500227E-2</v>
      </c>
      <c r="O66" s="52">
        <f t="shared" si="6"/>
        <v>0.98085780113249976</v>
      </c>
      <c r="P66" s="70">
        <f t="shared" si="7"/>
        <v>80.367464992873352</v>
      </c>
      <c r="Q66" s="52">
        <f>((MAX(P$36:P65)-P66)/MAX(P$36:P65))</f>
        <v>0.19632535007126647</v>
      </c>
      <c r="R66" s="52">
        <f>$R$2*Data!E32+$R$3*Data!H32+$R$4*Data!J32</f>
        <v>-5.1538052051697814E-2</v>
      </c>
      <c r="S66" s="52">
        <f t="shared" si="8"/>
        <v>0.94846194794830219</v>
      </c>
      <c r="T66" s="70">
        <f t="shared" si="9"/>
        <v>66.910129388199493</v>
      </c>
      <c r="U66" s="52">
        <f>((MAX(T$36:T65)-T66)/MAX(T$36:T65))</f>
        <v>0.33312320289729785</v>
      </c>
      <c r="V66" s="13">
        <f>Data!J32</f>
        <v>1.4564409183243144E-3</v>
      </c>
    </row>
    <row r="67" spans="1:22">
      <c r="A67">
        <v>163</v>
      </c>
      <c r="B67" s="13">
        <v>-2.2155100893502425E-2</v>
      </c>
      <c r="C67" s="52">
        <f t="shared" si="0"/>
        <v>0.97784489910649752</v>
      </c>
      <c r="D67" s="70">
        <f t="shared" si="1"/>
        <v>91.742849564984255</v>
      </c>
      <c r="E67" s="52">
        <f>((MAX(D$36:D66)-D67)/MAX(D$36:D66))</f>
        <v>8.2571504350157449E-2</v>
      </c>
      <c r="F67" s="13">
        <v>-4.1143193133004075E-2</v>
      </c>
      <c r="G67" s="52">
        <f t="shared" si="2"/>
        <v>0.95885680686699593</v>
      </c>
      <c r="H67" s="70">
        <f t="shared" si="3"/>
        <v>81.945923411439296</v>
      </c>
      <c r="I67" s="52">
        <f>((MAX(H$36:H66)-H67)/MAX(H$36:H66))</f>
        <v>0.18054076588560705</v>
      </c>
      <c r="J67" s="13">
        <v>-6.937261801790838E-2</v>
      </c>
      <c r="K67" s="52">
        <f t="shared" si="4"/>
        <v>0.93062738198209161</v>
      </c>
      <c r="L67" s="70">
        <f t="shared" si="5"/>
        <v>69.089422231200373</v>
      </c>
      <c r="M67" s="52">
        <f>((MAX(L$36:L66)-L67)/MAX(L$36:L66))</f>
        <v>0.30977576821936675</v>
      </c>
      <c r="N67" s="52">
        <f>$N$2*Data!E33+$N$3*Data!H33+$N$4*Data!J33</f>
        <v>-5.3460181741245325E-2</v>
      </c>
      <c r="O67" s="52">
        <f t="shared" si="6"/>
        <v>0.94653981825875466</v>
      </c>
      <c r="P67" s="70">
        <f t="shared" si="7"/>
        <v>76.071005708271173</v>
      </c>
      <c r="Q67" s="52">
        <f>((MAX(P$36:P66)-P67)/MAX(P$36:P66))</f>
        <v>0.23928994291728828</v>
      </c>
      <c r="R67" s="52">
        <f>$R$2*Data!E33+$R$3*Data!H33+$R$4*Data!J33</f>
        <v>-9.016561647006438E-2</v>
      </c>
      <c r="S67" s="52">
        <f t="shared" si="8"/>
        <v>0.90983438352993562</v>
      </c>
      <c r="T67" s="70">
        <f t="shared" si="9"/>
        <v>60.877136323820714</v>
      </c>
      <c r="U67" s="52">
        <f>((MAX(T$36:T66)-T67)/MAX(T$36:T66))</f>
        <v>0.39325256041764506</v>
      </c>
      <c r="V67" s="13">
        <f>Data!J33</f>
        <v>1.4543227831143909E-3</v>
      </c>
    </row>
    <row r="68" spans="1:22">
      <c r="A68">
        <v>164</v>
      </c>
      <c r="B68" s="13">
        <v>1.818857468784028E-2</v>
      </c>
      <c r="C68" s="52">
        <f t="shared" si="0"/>
        <v>1.0181885746878403</v>
      </c>
      <c r="D68" s="70">
        <f t="shared" si="1"/>
        <v>93.411521236372266</v>
      </c>
      <c r="E68" s="52">
        <f>((MAX(D$36:D67)-D68)/MAX(D$36:D67))</f>
        <v>6.5884787636277337E-2</v>
      </c>
      <c r="F68" s="13">
        <v>2.0167558150627842E-2</v>
      </c>
      <c r="G68" s="52">
        <f t="shared" si="2"/>
        <v>1.0201675581506278</v>
      </c>
      <c r="H68" s="70">
        <f t="shared" si="3"/>
        <v>83.598572587046391</v>
      </c>
      <c r="I68" s="52">
        <f>((MAX(H$36:H67)-H68)/MAX(H$36:H67))</f>
        <v>0.16401427412953609</v>
      </c>
      <c r="J68" s="13">
        <v>2.2666384789694918E-2</v>
      </c>
      <c r="K68" s="52">
        <f t="shared" si="4"/>
        <v>1.0226663847896948</v>
      </c>
      <c r="L68" s="70">
        <f t="shared" si="5"/>
        <v>70.655429660390453</v>
      </c>
      <c r="M68" s="52">
        <f>((MAX(L$36:L67)-L68)/MAX(L$36:L67))</f>
        <v>0.29413088019065542</v>
      </c>
      <c r="N68" s="52">
        <f>$N$2*Data!E34+$N$3*Data!H34+$N$4*Data!J34</f>
        <v>2.1406932545928327E-2</v>
      </c>
      <c r="O68" s="52">
        <f t="shared" si="6"/>
        <v>1.0214069325459283</v>
      </c>
      <c r="P68" s="70">
        <f t="shared" si="7"/>
        <v>77.699452596169067</v>
      </c>
      <c r="Q68" s="52">
        <f>((MAX(P$36:P67)-P68)/MAX(P$36:P67))</f>
        <v>0.22300547403830934</v>
      </c>
      <c r="R68" s="52">
        <f>$R$2*Data!E34+$R$3*Data!H34+$R$4*Data!J34</f>
        <v>2.3836031936323832E-2</v>
      </c>
      <c r="S68" s="52">
        <f t="shared" si="8"/>
        <v>1.0238360319363238</v>
      </c>
      <c r="T68" s="70">
        <f t="shared" si="9"/>
        <v>62.328205689427243</v>
      </c>
      <c r="U68" s="52">
        <f>((MAX(T$36:T67)-T68)/MAX(T$36:T67))</f>
        <v>0.37879010907047733</v>
      </c>
      <c r="V68" s="13">
        <f>Data!J34</f>
        <v>1.3757786525011096E-3</v>
      </c>
    </row>
    <row r="69" spans="1:22">
      <c r="A69">
        <v>165</v>
      </c>
      <c r="B69" s="13">
        <v>-2.4866740846324665E-2</v>
      </c>
      <c r="C69" s="52">
        <f t="shared" si="0"/>
        <v>0.97513325915367532</v>
      </c>
      <c r="D69" s="70">
        <f t="shared" si="1"/>
        <v>91.08868114572644</v>
      </c>
      <c r="E69" s="52">
        <f>((MAX(D$36:D68)-D69)/MAX(D$36:D68))</f>
        <v>8.9113188542735602E-2</v>
      </c>
      <c r="F69" s="13">
        <v>-3.968785587515624E-2</v>
      </c>
      <c r="G69" s="52">
        <f t="shared" si="2"/>
        <v>0.96031214412484378</v>
      </c>
      <c r="H69" s="70">
        <f t="shared" si="3"/>
        <v>80.280724486842914</v>
      </c>
      <c r="I69" s="52">
        <f>((MAX(H$36:H68)-H69)/MAX(H$36:H68))</f>
        <v>0.19719275513157086</v>
      </c>
      <c r="J69" s="13">
        <v>-6.1480376135593456E-2</v>
      </c>
      <c r="K69" s="52">
        <f t="shared" si="4"/>
        <v>0.93851962386440657</v>
      </c>
      <c r="L69" s="70">
        <f t="shared" si="5"/>
        <v>66.311507268847677</v>
      </c>
      <c r="M69" s="52">
        <f>((MAX(L$36:L68)-L69)/MAX(L$36:L68))</f>
        <v>0.33752797917903427</v>
      </c>
      <c r="N69" s="52">
        <f>$N$2*Data!E35+$N$3*Data!H35+$N$4*Data!J35</f>
        <v>-4.9277665415615762E-2</v>
      </c>
      <c r="O69" s="52">
        <f t="shared" si="6"/>
        <v>0.95072233458438427</v>
      </c>
      <c r="P69" s="70">
        <f t="shared" si="7"/>
        <v>73.870604968158545</v>
      </c>
      <c r="Q69" s="52">
        <f>((MAX(P$36:P68)-P69)/MAX(P$36:P68))</f>
        <v>0.26129395031841457</v>
      </c>
      <c r="R69" s="52">
        <f>$R$2*Data!E35+$R$3*Data!H35+$R$4*Data!J35</f>
        <v>-7.7166037906706134E-2</v>
      </c>
      <c r="S69" s="52">
        <f t="shared" si="8"/>
        <v>0.92283396209329382</v>
      </c>
      <c r="T69" s="70">
        <f t="shared" si="9"/>
        <v>57.518585006539922</v>
      </c>
      <c r="U69" s="52">
        <f>((MAX(T$36:T68)-T69)/MAX(T$36:T68))</f>
        <v>0.42672641506196568</v>
      </c>
      <c r="V69" s="13">
        <f>Data!J35</f>
        <v>1.3929702705797466E-3</v>
      </c>
    </row>
    <row r="70" spans="1:22">
      <c r="A70">
        <v>166</v>
      </c>
      <c r="B70" s="13">
        <v>1.8823427744961149E-2</v>
      </c>
      <c r="C70" s="52">
        <f t="shared" si="0"/>
        <v>1.018823427744961</v>
      </c>
      <c r="D70" s="70">
        <f t="shared" si="1"/>
        <v>92.803282353656812</v>
      </c>
      <c r="E70" s="52">
        <f>((MAX(D$36:D69)-D70)/MAX(D$36:D69))</f>
        <v>7.1967176463431884E-2</v>
      </c>
      <c r="F70" s="13">
        <v>2.8162051834272631E-2</v>
      </c>
      <c r="G70" s="52">
        <f t="shared" si="2"/>
        <v>1.0281620518342727</v>
      </c>
      <c r="H70" s="70">
        <f t="shared" si="3"/>
        <v>82.541594411134341</v>
      </c>
      <c r="I70" s="52">
        <f>((MAX(H$36:H69)-H70)/MAX(H$36:H69))</f>
        <v>0.17458405588865658</v>
      </c>
      <c r="J70" s="13">
        <v>4.1862371149220784E-2</v>
      </c>
      <c r="K70" s="52">
        <f t="shared" si="4"/>
        <v>1.0418623711492208</v>
      </c>
      <c r="L70" s="70">
        <f t="shared" si="5"/>
        <v>69.087464197600426</v>
      </c>
      <c r="M70" s="52">
        <f>((MAX(L$36:L69)-L70)/MAX(L$36:L69))</f>
        <v>0.3097953295674527</v>
      </c>
      <c r="N70" s="52">
        <f>$N$2*Data!E36+$N$3*Data!H36+$N$4*Data!J36</f>
        <v>3.4201395810423182E-2</v>
      </c>
      <c r="O70" s="52">
        <f t="shared" si="6"/>
        <v>1.0342013958104233</v>
      </c>
      <c r="P70" s="70">
        <f t="shared" si="7"/>
        <v>76.39708276742995</v>
      </c>
      <c r="Q70" s="52">
        <f>((MAX(P$36:P69)-P70)/MAX(P$36:P69))</f>
        <v>0.2360291723257005</v>
      </c>
      <c r="R70" s="52">
        <f>$R$2*Data!E36+$R$3*Data!H36+$R$4*Data!J36</f>
        <v>5.1676185406903295E-2</v>
      </c>
      <c r="S70" s="52">
        <f t="shared" si="8"/>
        <v>1.0516761854069032</v>
      </c>
      <c r="T70" s="70">
        <f t="shared" si="9"/>
        <v>60.490926069680604</v>
      </c>
      <c r="U70" s="52">
        <f>((MAX(T$36:T69)-T70)/MAX(T$36:T69))</f>
        <v>0.3971018229978277</v>
      </c>
      <c r="V70" s="13">
        <f>Data!J36</f>
        <v>1.2767011566531424E-3</v>
      </c>
    </row>
    <row r="71" spans="1:22">
      <c r="A71">
        <v>167</v>
      </c>
      <c r="B71" s="13">
        <v>9.2449037464114783E-3</v>
      </c>
      <c r="C71" s="52">
        <f t="shared" si="0"/>
        <v>1.0092449037464115</v>
      </c>
      <c r="D71" s="70">
        <f t="shared" si="1"/>
        <v>93.661239766367416</v>
      </c>
      <c r="E71" s="52">
        <f>((MAX(D$36:D70)-D71)/MAX(D$36:D70))</f>
        <v>6.3387602336325843E-2</v>
      </c>
      <c r="F71" s="13">
        <v>1.6907053024205775E-2</v>
      </c>
      <c r="G71" s="52">
        <f t="shared" si="2"/>
        <v>1.0169070530242057</v>
      </c>
      <c r="H71" s="70">
        <f t="shared" si="3"/>
        <v>83.937129524545867</v>
      </c>
      <c r="I71" s="52">
        <f>((MAX(H$36:H70)-H71)/MAX(H$36:H70))</f>
        <v>0.16062870475454133</v>
      </c>
      <c r="J71" s="13">
        <v>2.8343458750607023E-2</v>
      </c>
      <c r="K71" s="52">
        <f t="shared" si="4"/>
        <v>1.0283434587506071</v>
      </c>
      <c r="L71" s="70">
        <f t="shared" si="5"/>
        <v>71.045641889269149</v>
      </c>
      <c r="M71" s="52">
        <f>((MAX(L$36:L70)-L71)/MAX(L$36:L70))</f>
        <v>0.29023254196157156</v>
      </c>
      <c r="N71" s="52">
        <f>$N$2*Data!E37+$N$3*Data!H37+$N$4*Data!J37</f>
        <v>2.1881768235743046E-2</v>
      </c>
      <c r="O71" s="52">
        <f t="shared" si="6"/>
        <v>1.0218817682357431</v>
      </c>
      <c r="P71" s="70">
        <f t="shared" si="7"/>
        <v>78.068786026433727</v>
      </c>
      <c r="Q71" s="52">
        <f>((MAX(P$36:P70)-P71)/MAX(P$36:P70))</f>
        <v>0.21931213973566271</v>
      </c>
      <c r="R71" s="52">
        <f>$R$2*Data!E37+$R$3*Data!H37+$R$4*Data!J37</f>
        <v>3.6835535759972657E-2</v>
      </c>
      <c r="S71" s="52">
        <f t="shared" si="8"/>
        <v>1.0368355357599726</v>
      </c>
      <c r="T71" s="70">
        <f t="shared" si="9"/>
        <v>62.719141740074178</v>
      </c>
      <c r="U71" s="52">
        <f>((MAX(T$36:T70)-T71)/MAX(T$36:T70))</f>
        <v>0.37489374563924199</v>
      </c>
      <c r="V71" s="13">
        <f>Data!J37</f>
        <v>1.1799185475584715E-3</v>
      </c>
    </row>
    <row r="72" spans="1:22">
      <c r="A72">
        <v>168</v>
      </c>
      <c r="B72" s="13">
        <v>1.6729595237562189E-2</v>
      </c>
      <c r="C72" s="52">
        <f t="shared" si="0"/>
        <v>1.0167295952375621</v>
      </c>
      <c r="D72" s="70">
        <f t="shared" si="1"/>
        <v>95.228154397107005</v>
      </c>
      <c r="E72" s="52">
        <f>((MAX(D$36:D71)-D72)/MAX(D$36:D71))</f>
        <v>4.7718456028929948E-2</v>
      </c>
      <c r="F72" s="13">
        <v>1.8649851569233714E-3</v>
      </c>
      <c r="G72" s="52">
        <f t="shared" si="2"/>
        <v>1.0018649851569235</v>
      </c>
      <c r="H72" s="70">
        <f t="shared" si="3"/>
        <v>84.093671025223912</v>
      </c>
      <c r="I72" s="52">
        <f>((MAX(H$36:H71)-H72)/MAX(H$36:H71))</f>
        <v>0.15906328974776088</v>
      </c>
      <c r="J72" s="13">
        <v>-2.128767041224508E-2</v>
      </c>
      <c r="K72" s="52">
        <f t="shared" si="4"/>
        <v>0.97871232958775489</v>
      </c>
      <c r="L72" s="70">
        <f t="shared" si="5"/>
        <v>69.533245680503995</v>
      </c>
      <c r="M72" s="52">
        <f>((MAX(L$36:L71)-L72)/MAX(L$36:L71))</f>
        <v>0.30534183767763057</v>
      </c>
      <c r="N72" s="52">
        <f>$N$2*Data!E38+$N$3*Data!H38+$N$4*Data!J38</f>
        <v>-7.8825854403128792E-3</v>
      </c>
      <c r="O72" s="52">
        <f t="shared" si="6"/>
        <v>0.99211741455968716</v>
      </c>
      <c r="P72" s="70">
        <f t="shared" si="7"/>
        <v>77.453402150358869</v>
      </c>
      <c r="Q72" s="52">
        <f>((MAX(P$36:P71)-P72)/MAX(P$36:P71))</f>
        <v>0.22546597849641131</v>
      </c>
      <c r="R72" s="52">
        <f>$R$2*Data!E38+$R$3*Data!H38+$R$4*Data!J38</f>
        <v>-3.993577276143679E-2</v>
      </c>
      <c r="S72" s="52">
        <f t="shared" si="8"/>
        <v>0.96006422723856322</v>
      </c>
      <c r="T72" s="70">
        <f t="shared" si="9"/>
        <v>60.214404347750232</v>
      </c>
      <c r="U72" s="52">
        <f>((MAX(T$36:T71)-T72)/MAX(T$36:T71))</f>
        <v>0.39985784696514609</v>
      </c>
      <c r="V72" s="13">
        <f>Data!J38</f>
        <v>1.102493917274817E-3</v>
      </c>
    </row>
    <row r="73" spans="1:22">
      <c r="A73">
        <v>169</v>
      </c>
      <c r="B73" s="13">
        <v>-6.2079140703122859E-5</v>
      </c>
      <c r="C73" s="52">
        <f t="shared" si="0"/>
        <v>0.99993792085929689</v>
      </c>
      <c r="D73" s="70">
        <f t="shared" si="1"/>
        <v>95.222242715111292</v>
      </c>
      <c r="E73" s="52">
        <f>((MAX(D$36:D72)-D73)/MAX(D$36:D72))</f>
        <v>4.7777572848887076E-2</v>
      </c>
      <c r="F73" s="13">
        <v>-5.315093357175703E-3</v>
      </c>
      <c r="G73" s="52">
        <f t="shared" si="2"/>
        <v>0.99468490664282427</v>
      </c>
      <c r="H73" s="70">
        <f t="shared" si="3"/>
        <v>83.646705312977218</v>
      </c>
      <c r="I73" s="52">
        <f>((MAX(H$36:H72)-H73)/MAX(H$36:H72))</f>
        <v>0.16353294687022782</v>
      </c>
      <c r="J73" s="13">
        <v>-1.3296378109478669E-2</v>
      </c>
      <c r="K73" s="52">
        <f t="shared" si="4"/>
        <v>0.9867036218905213</v>
      </c>
      <c r="L73" s="70">
        <f t="shared" si="5"/>
        <v>68.608705354756736</v>
      </c>
      <c r="M73" s="52">
        <f>((MAX(L$36:L72)-L73)/MAX(L$36:L72))</f>
        <v>0.31457827526070448</v>
      </c>
      <c r="N73" s="52">
        <f>$N$2*Data!E39+$N$3*Data!H39+$N$4*Data!J39</f>
        <v>-8.7397289406422902E-3</v>
      </c>
      <c r="O73" s="52">
        <f t="shared" si="6"/>
        <v>0.99126027105935766</v>
      </c>
      <c r="P73" s="70">
        <f t="shared" si="7"/>
        <v>76.776480410034168</v>
      </c>
      <c r="Q73" s="52">
        <f>((MAX(P$36:P72)-P73)/MAX(P$36:P72))</f>
        <v>0.23223519589965833</v>
      </c>
      <c r="R73" s="52">
        <f>$R$2*Data!E39+$R$3*Data!H39+$R$4*Data!J39</f>
        <v>-1.9434986815097033E-2</v>
      </c>
      <c r="S73" s="52">
        <f t="shared" si="8"/>
        <v>0.98056501318490297</v>
      </c>
      <c r="T73" s="70">
        <f t="shared" si="9"/>
        <v>59.044138193172785</v>
      </c>
      <c r="U73" s="52">
        <f>((MAX(T$36:T72)-T73)/MAX(T$36:T72))</f>
        <v>0.41152160179656244</v>
      </c>
      <c r="V73" s="13">
        <f>Data!J39</f>
        <v>9.1140394182205619E-4</v>
      </c>
    </row>
    <row r="74" spans="1:22">
      <c r="A74">
        <v>170</v>
      </c>
      <c r="B74" s="13">
        <v>3.1947885928649317E-3</v>
      </c>
      <c r="C74" s="52">
        <f t="shared" si="0"/>
        <v>1.0031947885928649</v>
      </c>
      <c r="D74" s="70">
        <f t="shared" si="1"/>
        <v>95.526457649924552</v>
      </c>
      <c r="E74" s="52">
        <f>((MAX(D$36:D73)-D74)/MAX(D$36:D73))</f>
        <v>4.4735423500754476E-2</v>
      </c>
      <c r="F74" s="13">
        <v>-4.1578674526246574E-3</v>
      </c>
      <c r="G74" s="52">
        <f t="shared" si="2"/>
        <v>0.9958421325473753</v>
      </c>
      <c r="H74" s="70">
        <f t="shared" si="3"/>
        <v>83.298913399437097</v>
      </c>
      <c r="I74" s="52">
        <f>((MAX(H$36:H73)-H74)/MAX(H$36:H73))</f>
        <v>0.16701086600562903</v>
      </c>
      <c r="J74" s="13">
        <v>-1.5438416797573856E-2</v>
      </c>
      <c r="K74" s="52">
        <f t="shared" si="4"/>
        <v>0.98456158320242615</v>
      </c>
      <c r="L74" s="70">
        <f t="shared" si="5"/>
        <v>67.549495565548071</v>
      </c>
      <c r="M74" s="52">
        <f>((MAX(L$36:L73)-L74)/MAX(L$36:L73))</f>
        <v>0.32516010152934161</v>
      </c>
      <c r="N74" s="52">
        <f>$N$2*Data!E40+$N$3*Data!H40+$N$4*Data!J40</f>
        <v>-8.9622504098643731E-3</v>
      </c>
      <c r="O74" s="52">
        <f t="shared" si="6"/>
        <v>0.99103774959013557</v>
      </c>
      <c r="P74" s="70">
        <f t="shared" si="7"/>
        <v>76.088390367011385</v>
      </c>
      <c r="Q74" s="52">
        <f>((MAX(P$36:P73)-P74)/MAX(P$36:P73))</f>
        <v>0.23911609632988615</v>
      </c>
      <c r="R74" s="52">
        <f>$R$2*Data!E40+$R$3*Data!H40+$R$4*Data!J40</f>
        <v>-2.4276176721357977E-2</v>
      </c>
      <c r="S74" s="52">
        <f t="shared" si="8"/>
        <v>0.97572382327864204</v>
      </c>
      <c r="T74" s="70">
        <f t="shared" si="9"/>
        <v>57.610772260035041</v>
      </c>
      <c r="U74" s="52">
        <f>((MAX(T$36:T73)-T74)/MAX(T$36:T73))</f>
        <v>0.42580760738805074</v>
      </c>
      <c r="V74" s="13">
        <f>Data!J40</f>
        <v>1.0243957961830787E-3</v>
      </c>
    </row>
    <row r="75" spans="1:22">
      <c r="A75">
        <v>171</v>
      </c>
      <c r="B75" s="13">
        <v>6.4884262031737934E-4</v>
      </c>
      <c r="C75" s="52">
        <f t="shared" si="0"/>
        <v>1.0006488426203173</v>
      </c>
      <c r="D75" s="70">
        <f t="shared" si="1"/>
        <v>95.58843928701576</v>
      </c>
      <c r="E75" s="52">
        <f>((MAX(D$36:D74)-D75)/MAX(D$36:D74))</f>
        <v>4.4115607129842402E-2</v>
      </c>
      <c r="F75" s="13">
        <v>1.718995593344633E-3</v>
      </c>
      <c r="G75" s="52">
        <f t="shared" si="2"/>
        <v>1.0017189955933445</v>
      </c>
      <c r="H75" s="70">
        <f t="shared" si="3"/>
        <v>83.442103864501121</v>
      </c>
      <c r="I75" s="52">
        <f>((MAX(H$36:H74)-H75)/MAX(H$36:H74))</f>
        <v>0.16557896135498879</v>
      </c>
      <c r="J75" s="13">
        <v>3.3603084702231887E-3</v>
      </c>
      <c r="K75" s="52">
        <f t="shared" si="4"/>
        <v>1.0033603084702232</v>
      </c>
      <c r="L75" s="70">
        <f t="shared" si="5"/>
        <v>67.776482707656285</v>
      </c>
      <c r="M75" s="52">
        <f>((MAX(L$36:L74)-L75)/MAX(L$36:L74))</f>
        <v>0.32289243130246609</v>
      </c>
      <c r="N75" s="52">
        <f>$N$2*Data!E41+$N$3*Data!H41+$N$4*Data!J41</f>
        <v>2.4182033675461154E-3</v>
      </c>
      <c r="O75" s="52">
        <f t="shared" si="6"/>
        <v>1.0024182033675462</v>
      </c>
      <c r="P75" s="70">
        <f t="shared" si="7"/>
        <v>76.272387568828066</v>
      </c>
      <c r="Q75" s="52">
        <f>((MAX(P$36:P74)-P75)/MAX(P$36:P74))</f>
        <v>0.23727612431171935</v>
      </c>
      <c r="R75" s="52">
        <f>$R$2*Data!E41+$R$3*Data!H41+$R$4*Data!J41</f>
        <v>4.6454182538886177E-3</v>
      </c>
      <c r="S75" s="52">
        <f t="shared" si="8"/>
        <v>1.0046454182538886</v>
      </c>
      <c r="T75" s="70">
        <f t="shared" si="9"/>
        <v>57.878398393112427</v>
      </c>
      <c r="U75" s="52">
        <f>((MAX(T$36:T74)-T75)/MAX(T$36:T74))</f>
        <v>0.4231402435661672</v>
      </c>
      <c r="V75" s="13">
        <f>Data!J41</f>
        <v>9.4754396603994912E-4</v>
      </c>
    </row>
    <row r="76" spans="1:22">
      <c r="A76">
        <v>172</v>
      </c>
      <c r="B76" s="13">
        <v>3.3978206120906282E-2</v>
      </c>
      <c r="C76" s="52">
        <f t="shared" si="0"/>
        <v>1.0339782061209062</v>
      </c>
      <c r="D76" s="70">
        <f t="shared" si="1"/>
        <v>98.836362979885706</v>
      </c>
      <c r="E76" s="52">
        <f>((MAX(D$36:D75)-D76)/MAX(D$36:D75))</f>
        <v>1.1636370201142937E-2</v>
      </c>
      <c r="F76" s="13">
        <v>4.4694554738474175E-2</v>
      </c>
      <c r="G76" s="52">
        <f t="shared" si="2"/>
        <v>1.0446945547384743</v>
      </c>
      <c r="H76" s="70">
        <f t="shared" si="3"/>
        <v>87.171511543166517</v>
      </c>
      <c r="I76" s="52">
        <f>((MAX(H$36:H75)-H76)/MAX(H$36:H75))</f>
        <v>0.12828488456833484</v>
      </c>
      <c r="J76" s="13">
        <v>6.0018325758935849E-2</v>
      </c>
      <c r="K76" s="52">
        <f t="shared" si="4"/>
        <v>1.060018325758936</v>
      </c>
      <c r="L76" s="70">
        <f t="shared" si="5"/>
        <v>71.844313725599292</v>
      </c>
      <c r="M76" s="52">
        <f>((MAX(L$36:L75)-L76)/MAX(L$36:L75))</f>
        <v>0.28225356867053636</v>
      </c>
      <c r="N76" s="52">
        <f>$N$2*Data!E42+$N$3*Data!H42+$N$4*Data!J42</f>
        <v>5.158510614930429E-2</v>
      </c>
      <c r="O76" s="52">
        <f t="shared" si="6"/>
        <v>1.0515851061493042</v>
      </c>
      <c r="P76" s="70">
        <f t="shared" si="7"/>
        <v>80.20690677782693</v>
      </c>
      <c r="Q76" s="52">
        <f>((MAX(P$36:P75)-P76)/MAX(P$36:P75))</f>
        <v>0.19793093222173069</v>
      </c>
      <c r="R76" s="52">
        <f>$R$2*Data!E42+$R$3*Data!H42+$R$4*Data!J42</f>
        <v>7.0385026165446854E-2</v>
      </c>
      <c r="S76" s="52">
        <f t="shared" si="8"/>
        <v>1.0703850261654468</v>
      </c>
      <c r="T76" s="70">
        <f t="shared" si="9"/>
        <v>61.952170978425798</v>
      </c>
      <c r="U76" s="52">
        <f>((MAX(T$36:T75)-T76)/MAX(T$36:T75))</f>
        <v>0.38253795451577866</v>
      </c>
      <c r="V76" s="13">
        <f>Data!J42</f>
        <v>9.655799159381317E-4</v>
      </c>
    </row>
    <row r="77" spans="1:22">
      <c r="A77">
        <v>173</v>
      </c>
      <c r="B77" s="13">
        <v>3.7995387752491616E-2</v>
      </c>
      <c r="C77" s="52">
        <f t="shared" si="0"/>
        <v>1.0379953877524917</v>
      </c>
      <c r="D77" s="70">
        <f t="shared" si="1"/>
        <v>102.59168891535248</v>
      </c>
      <c r="E77" s="52">
        <f>((MAX(D$36:D76)-D77)/MAX(D$36:D76))</f>
        <v>-2.5916889153524778E-2</v>
      </c>
      <c r="F77" s="13">
        <v>4.4297223253999825E-2</v>
      </c>
      <c r="G77" s="52">
        <f t="shared" si="2"/>
        <v>1.0442972232539998</v>
      </c>
      <c r="H77" s="70">
        <f t="shared" si="3"/>
        <v>91.032967451382788</v>
      </c>
      <c r="I77" s="52">
        <f>((MAX(H$36:H76)-H77)/MAX(H$36:H76))</f>
        <v>8.9670325486172112E-2</v>
      </c>
      <c r="J77" s="13">
        <v>5.2762571349058762E-2</v>
      </c>
      <c r="K77" s="52">
        <f t="shared" si="4"/>
        <v>1.0527625713490587</v>
      </c>
      <c r="L77" s="70">
        <f t="shared" si="5"/>
        <v>75.635004454570378</v>
      </c>
      <c r="M77" s="52">
        <f>((MAX(L$36:L76)-L77)/MAX(L$36:L76))</f>
        <v>0.24438342137698332</v>
      </c>
      <c r="N77" s="52">
        <f>$N$2*Data!E43+$N$3*Data!H43+$N$4*Data!J43</f>
        <v>4.8294675814259815E-2</v>
      </c>
      <c r="O77" s="52">
        <f t="shared" si="6"/>
        <v>1.0482946758142597</v>
      </c>
      <c r="P77" s="70">
        <f t="shared" si="7"/>
        <v>84.080473338726634</v>
      </c>
      <c r="Q77" s="52">
        <f>((MAX(P$36:P76)-P77)/MAX(P$36:P76))</f>
        <v>0.15919526661273367</v>
      </c>
      <c r="R77" s="52">
        <f>$R$2*Data!E43+$R$3*Data!H43+$R$4*Data!J43</f>
        <v>5.7630474684547919E-2</v>
      </c>
      <c r="S77" s="52">
        <f t="shared" si="8"/>
        <v>1.057630474684548</v>
      </c>
      <c r="T77" s="70">
        <f t="shared" si="9"/>
        <v>65.522503999650752</v>
      </c>
      <c r="U77" s="52">
        <f>((MAX(T$36:T76)-T77)/MAX(T$36:T76))</f>
        <v>0.34695332373483101</v>
      </c>
      <c r="V77" s="13">
        <f>Data!J43</f>
        <v>9.0790444305709054E-4</v>
      </c>
    </row>
    <row r="78" spans="1:22">
      <c r="A78">
        <v>174</v>
      </c>
      <c r="B78" s="13">
        <v>-1.6064304898978953E-3</v>
      </c>
      <c r="C78" s="52">
        <f t="shared" si="0"/>
        <v>0.99839356951010205</v>
      </c>
      <c r="D78" s="70">
        <f t="shared" si="1"/>
        <v>102.42688249826872</v>
      </c>
      <c r="E78" s="52">
        <f>((MAX(D$36:D77)-D78)/MAX(D$36:D77))</f>
        <v>1.6064304898979998E-3</v>
      </c>
      <c r="F78" s="13">
        <v>1.1559269543140751E-3</v>
      </c>
      <c r="G78" s="52">
        <f t="shared" si="2"/>
        <v>1.001155926954314</v>
      </c>
      <c r="H78" s="70">
        <f t="shared" si="3"/>
        <v>91.138194912191025</v>
      </c>
      <c r="I78" s="52">
        <f>((MAX(H$36:H77)-H78)/MAX(H$36:H77))</f>
        <v>8.8618050878089744E-2</v>
      </c>
      <c r="J78" s="13">
        <v>5.4452586967273647E-3</v>
      </c>
      <c r="K78" s="52">
        <f t="shared" si="4"/>
        <v>1.0054452586967273</v>
      </c>
      <c r="L78" s="70">
        <f t="shared" si="5"/>
        <v>76.046856620353637</v>
      </c>
      <c r="M78" s="52">
        <f>((MAX(L$36:L77)-L78)/MAX(L$36:L77))</f>
        <v>0.240268893630845</v>
      </c>
      <c r="N78" s="52">
        <f>$N$2*Data!E44+$N$3*Data!H44+$N$4*Data!J44</f>
        <v>2.9660388506613897E-3</v>
      </c>
      <c r="O78" s="52">
        <f t="shared" si="6"/>
        <v>1.0029660388506614</v>
      </c>
      <c r="P78" s="70">
        <f t="shared" si="7"/>
        <v>84.329859289231294</v>
      </c>
      <c r="Q78" s="52">
        <f>((MAX(P$36:P77)-P78)/MAX(P$36:P77))</f>
        <v>0.15670140710768707</v>
      </c>
      <c r="R78" s="52">
        <f>$R$2*Data!E44+$R$3*Data!H44+$R$4*Data!J44</f>
        <v>8.8809508676803324E-3</v>
      </c>
      <c r="S78" s="52">
        <f t="shared" si="8"/>
        <v>1.0088809508676804</v>
      </c>
      <c r="T78" s="70">
        <f t="shared" si="9"/>
        <v>66.104406138399042</v>
      </c>
      <c r="U78" s="52">
        <f>((MAX(T$36:T77)-T78)/MAX(T$36:T77))</f>
        <v>0.34115364828861811</v>
      </c>
      <c r="V78" s="13">
        <f>Data!J44</f>
        <v>8.6928586276630948E-4</v>
      </c>
    </row>
    <row r="79" spans="1:22">
      <c r="A79">
        <v>175</v>
      </c>
      <c r="B79" s="13">
        <v>-1.7318849356816282E-2</v>
      </c>
      <c r="C79" s="52">
        <f t="shared" si="0"/>
        <v>0.98268115064318373</v>
      </c>
      <c r="D79" s="70">
        <f t="shared" si="1"/>
        <v>100.65296675019289</v>
      </c>
      <c r="E79" s="52">
        <f>((MAX(D$36:D78)-D79)/MAX(D$36:D78))</f>
        <v>1.8897458319057526E-2</v>
      </c>
      <c r="F79" s="13">
        <v>-1.1842818894403645E-2</v>
      </c>
      <c r="G79" s="52">
        <f t="shared" si="2"/>
        <v>0.98815718110559636</v>
      </c>
      <c r="H79" s="70">
        <f t="shared" si="3"/>
        <v>90.058861775483081</v>
      </c>
      <c r="I79" s="52">
        <f>((MAX(H$36:H78)-H79)/MAX(H$36:H78))</f>
        <v>9.9411382245169197E-2</v>
      </c>
      <c r="J79" s="13">
        <v>-2.9307379032607076E-3</v>
      </c>
      <c r="K79" s="52">
        <f t="shared" si="4"/>
        <v>0.99706926209673929</v>
      </c>
      <c r="L79" s="70">
        <f t="shared" si="5"/>
        <v>75.823983215232531</v>
      </c>
      <c r="M79" s="52">
        <f>((MAX(L$36:L78)-L79)/MAX(L$36:L78))</f>
        <v>0.24249546638056729</v>
      </c>
      <c r="N79" s="52">
        <f>$N$2*Data!E45+$N$3*Data!H45+$N$4*Data!J45</f>
        <v>-8.2135955640830309E-3</v>
      </c>
      <c r="O79" s="52">
        <f t="shared" si="6"/>
        <v>0.99178640443591692</v>
      </c>
      <c r="P79" s="70">
        <f t="shared" si="7"/>
        <v>83.63720793105351</v>
      </c>
      <c r="Q79" s="52">
        <f>((MAX(P$36:P78)-P79)/MAX(P$36:P78))</f>
        <v>0.16362792068946491</v>
      </c>
      <c r="R79" s="52">
        <f>$R$2*Data!E45+$R$3*Data!H45+$R$4*Data!J45</f>
        <v>4.8003757863824669E-3</v>
      </c>
      <c r="S79" s="52">
        <f t="shared" si="8"/>
        <v>1.0048003757863824</v>
      </c>
      <c r="T79" s="70">
        <f t="shared" si="9"/>
        <v>66.421732128998997</v>
      </c>
      <c r="U79" s="52">
        <f>((MAX(T$36:T78)-T79)/MAX(T$36:T78))</f>
        <v>0.33799093821491644</v>
      </c>
      <c r="V79" s="13">
        <f>Data!J45</f>
        <v>8.3076864981230624E-4</v>
      </c>
    </row>
    <row r="80" spans="1:22">
      <c r="A80">
        <v>176</v>
      </c>
      <c r="B80" s="13">
        <v>5.9802563700344534E-3</v>
      </c>
      <c r="C80" s="52">
        <f t="shared" si="0"/>
        <v>1.0059802563700344</v>
      </c>
      <c r="D80" s="70">
        <f t="shared" si="1"/>
        <v>101.25489729576358</v>
      </c>
      <c r="E80" s="52">
        <f>((MAX(D$36:D79)-D80)/MAX(D$36:D79))</f>
        <v>1.3030213594513188E-2</v>
      </c>
      <c r="F80" s="13">
        <v>1.2642276981237129E-2</v>
      </c>
      <c r="G80" s="52">
        <f t="shared" si="2"/>
        <v>1.0126422769812371</v>
      </c>
      <c r="H80" s="70">
        <f t="shared" si="3"/>
        <v>91.197410850663687</v>
      </c>
      <c r="I80" s="52">
        <f>((MAX(H$36:H79)-H80)/MAX(H$36:H79))</f>
        <v>8.8025891493363137E-2</v>
      </c>
      <c r="J80" s="13">
        <v>2.2641091764952704E-2</v>
      </c>
      <c r="K80" s="52">
        <f t="shared" si="4"/>
        <v>1.0226410917649527</v>
      </c>
      <c r="L80" s="70">
        <f t="shared" si="5"/>
        <v>77.540720977192834</v>
      </c>
      <c r="M80" s="52">
        <f>((MAX(L$36:L79)-L80)/MAX(L$36:L79))</f>
        <v>0.22534473672252212</v>
      </c>
      <c r="N80" s="52">
        <f>$N$2*Data!E46+$N$3*Data!H46+$N$4*Data!J46</f>
        <v>1.6973168765210024E-2</v>
      </c>
      <c r="O80" s="52">
        <f t="shared" si="6"/>
        <v>1.0169731687652099</v>
      </c>
      <c r="P80" s="70">
        <f t="shared" si="7"/>
        <v>85.056796376318232</v>
      </c>
      <c r="Q80" s="52">
        <f>((MAX(P$36:P79)-P80)/MAX(P$36:P79))</f>
        <v>0.14943203623681767</v>
      </c>
      <c r="R80" s="52">
        <f>$R$2*Data!E46+$R$3*Data!H46+$R$4*Data!J46</f>
        <v>3.0148878653106725E-2</v>
      </c>
      <c r="S80" s="52">
        <f t="shared" si="8"/>
        <v>1.0301488786531068</v>
      </c>
      <c r="T80" s="70">
        <f t="shared" si="9"/>
        <v>68.424272870885346</v>
      </c>
      <c r="U80" s="52">
        <f>((MAX(T$36:T79)-T80)/MAX(T$36:T79))</f>
        <v>0.31803210734390092</v>
      </c>
      <c r="V80" s="13">
        <f>Data!J46</f>
        <v>7.5461731469405485E-4</v>
      </c>
    </row>
    <row r="81" spans="1:22">
      <c r="A81">
        <v>177</v>
      </c>
      <c r="B81" s="13">
        <v>4.1475981110780491E-2</v>
      </c>
      <c r="C81" s="52">
        <f t="shared" si="0"/>
        <v>1.0414759811107805</v>
      </c>
      <c r="D81" s="70">
        <f t="shared" si="1"/>
        <v>105.4545435033767</v>
      </c>
      <c r="E81" s="52">
        <f>((MAX(D$36:D80)-D81)/MAX(D$36:D80))</f>
        <v>-2.7905326623351885E-2</v>
      </c>
      <c r="F81" s="13">
        <v>3.7003397244296132E-2</v>
      </c>
      <c r="G81" s="52">
        <f t="shared" si="2"/>
        <v>1.037003397244296</v>
      </c>
      <c r="H81" s="70">
        <f t="shared" si="3"/>
        <v>94.57202487202207</v>
      </c>
      <c r="I81" s="52">
        <f>((MAX(H$36:H80)-H81)/MAX(H$36:H80))</f>
        <v>5.4279751279779305E-2</v>
      </c>
      <c r="J81" s="13">
        <v>2.8926201642770499E-2</v>
      </c>
      <c r="K81" s="52">
        <f t="shared" si="4"/>
        <v>1.0289262016427705</v>
      </c>
      <c r="L81" s="70">
        <f t="shared" si="5"/>
        <v>79.783679507704917</v>
      </c>
      <c r="M81" s="52">
        <f>((MAX(L$36:L80)-L81)/MAX(L$36:L80))</f>
        <v>0.20293690237332435</v>
      </c>
      <c r="N81" s="52">
        <f>$N$2*Data!E47+$N$3*Data!H47+$N$4*Data!J47</f>
        <v>3.3959385750901391E-2</v>
      </c>
      <c r="O81" s="52">
        <f t="shared" si="6"/>
        <v>1.0339593857509013</v>
      </c>
      <c r="P81" s="70">
        <f t="shared" si="7"/>
        <v>87.94527293519748</v>
      </c>
      <c r="Q81" s="52">
        <f>((MAX(P$36:P80)-P81)/MAX(P$36:P80))</f>
        <v>0.1205472706480252</v>
      </c>
      <c r="R81" s="52">
        <f>$R$2*Data!E47+$R$3*Data!H47+$R$4*Data!J47</f>
        <v>2.0815825238927613E-2</v>
      </c>
      <c r="S81" s="52">
        <f t="shared" si="8"/>
        <v>1.0208158252389277</v>
      </c>
      <c r="T81" s="70">
        <f t="shared" si="9"/>
        <v>69.8485805770664</v>
      </c>
      <c r="U81" s="52">
        <f>((MAX(T$36:T80)-T81)/MAX(T$36:T80))</f>
        <v>0.30383638287181175</v>
      </c>
      <c r="V81" s="13">
        <f>Data!J47</f>
        <v>8.1060191905291644E-4</v>
      </c>
    </row>
    <row r="82" spans="1:22">
      <c r="A82">
        <v>178</v>
      </c>
      <c r="B82" s="13">
        <v>2.038854336987792E-4</v>
      </c>
      <c r="C82" s="52">
        <f t="shared" si="0"/>
        <v>1.0002038854336988</v>
      </c>
      <c r="D82" s="70">
        <f t="shared" si="1"/>
        <v>105.47604414871439</v>
      </c>
      <c r="E82" s="52">
        <f>((MAX(D$36:D81)-D82)/MAX(D$36:D81))</f>
        <v>-2.0388543369880826E-4</v>
      </c>
      <c r="F82" s="13">
        <v>9.896529763322507E-3</v>
      </c>
      <c r="G82" s="52">
        <f t="shared" si="2"/>
        <v>1.0098965297633224</v>
      </c>
      <c r="H82" s="70">
        <f t="shared" si="3"/>
        <v>95.5079597309457</v>
      </c>
      <c r="I82" s="52">
        <f>((MAX(H$36:H81)-H82)/MAX(H$36:H81))</f>
        <v>4.4920402690543003E-2</v>
      </c>
      <c r="J82" s="13">
        <v>2.4696304337509589E-2</v>
      </c>
      <c r="K82" s="52">
        <f t="shared" si="4"/>
        <v>1.0246963043375097</v>
      </c>
      <c r="L82" s="70">
        <f t="shared" si="5"/>
        <v>81.75404153799353</v>
      </c>
      <c r="M82" s="52">
        <f>((MAX(L$36:L81)-L82)/MAX(L$36:L81))</f>
        <v>0.1832523895381378</v>
      </c>
      <c r="N82" s="52">
        <f>$N$2*Data!E48+$N$3*Data!H48+$N$4*Data!J48</f>
        <v>1.622282938555308E-2</v>
      </c>
      <c r="O82" s="52">
        <f t="shared" si="6"/>
        <v>1.0162228293855531</v>
      </c>
      <c r="P82" s="70">
        <f t="shared" si="7"/>
        <v>89.371994093291093</v>
      </c>
      <c r="Q82" s="52">
        <f>((MAX(P$36:P81)-P82)/MAX(P$36:P81))</f>
        <v>0.10628005906708907</v>
      </c>
      <c r="R82" s="52">
        <f>$R$2*Data!E48+$R$3*Data!H48+$R$4*Data!J48</f>
        <v>3.6187347387777125E-2</v>
      </c>
      <c r="S82" s="52">
        <f t="shared" si="8"/>
        <v>1.0361873473877772</v>
      </c>
      <c r="T82" s="70">
        <f t="shared" si="9"/>
        <v>72.376215426951845</v>
      </c>
      <c r="U82" s="52">
        <f>((MAX(T$36:T81)-T82)/MAX(T$36:T81))</f>
        <v>0.27864406822006249</v>
      </c>
      <c r="V82" s="13">
        <f>Data!J48</f>
        <v>7.7227349783380854E-4</v>
      </c>
    </row>
    <row r="83" spans="1:22">
      <c r="A83">
        <v>179</v>
      </c>
      <c r="B83" s="13">
        <v>2.1036716563239986E-2</v>
      </c>
      <c r="C83" s="52">
        <f t="shared" si="0"/>
        <v>1.0210367165632399</v>
      </c>
      <c r="D83" s="70">
        <f t="shared" si="1"/>
        <v>107.69491379368267</v>
      </c>
      <c r="E83" s="52">
        <f>((MAX(D$36:D82)-D83)/MAX(D$36:D82))</f>
        <v>-2.1036716563239865E-2</v>
      </c>
      <c r="F83" s="13">
        <v>2.1651994362613176E-2</v>
      </c>
      <c r="G83" s="52">
        <f t="shared" si="2"/>
        <v>1.0216519943626132</v>
      </c>
      <c r="H83" s="70">
        <f t="shared" si="3"/>
        <v>97.575897536624822</v>
      </c>
      <c r="I83" s="52">
        <f>((MAX(H$36:H82)-H83)/MAX(H$36:H82))</f>
        <v>2.4241024633751777E-2</v>
      </c>
      <c r="J83" s="13">
        <v>2.1965567957668741E-2</v>
      </c>
      <c r="K83" s="52">
        <f t="shared" si="4"/>
        <v>1.0219655679576687</v>
      </c>
      <c r="L83" s="70">
        <f t="shared" si="5"/>
        <v>83.549815493210389</v>
      </c>
      <c r="M83" s="52">
        <f>((MAX(L$36:L82)-L83)/MAX(L$36:L82))</f>
        <v>0.1653120643962743</v>
      </c>
      <c r="N83" s="52">
        <f>$N$2*Data!E49+$N$3*Data!H49+$N$4*Data!J49</f>
        <v>2.1990990621805328E-2</v>
      </c>
      <c r="O83" s="52">
        <f t="shared" si="6"/>
        <v>1.0219909906218054</v>
      </c>
      <c r="P83" s="70">
        <f t="shared" si="7"/>
        <v>91.337372777248703</v>
      </c>
      <c r="Q83" s="52">
        <f>((MAX(P$36:P82)-P83)/MAX(P$36:P82))</f>
        <v>8.6626272227512971E-2</v>
      </c>
      <c r="R83" s="52">
        <f>$R$2*Data!E49+$R$3*Data!H49+$R$4*Data!J49</f>
        <v>2.1286733497954079E-2</v>
      </c>
      <c r="S83" s="52">
        <f t="shared" si="8"/>
        <v>1.0212867334979541</v>
      </c>
      <c r="T83" s="70">
        <f t="shared" si="9"/>
        <v>73.916868636335877</v>
      </c>
      <c r="U83" s="52">
        <f>((MAX(T$36:T82)-T83)/MAX(T$36:T82))</f>
        <v>0.26328875674309465</v>
      </c>
      <c r="V83" s="13">
        <f>Data!J49</f>
        <v>8.0932035911252562E-4</v>
      </c>
    </row>
    <row r="84" spans="1:22">
      <c r="A84">
        <v>180</v>
      </c>
      <c r="B84" s="13">
        <v>3.8479340024680363E-2</v>
      </c>
      <c r="C84" s="52">
        <f t="shared" si="0"/>
        <v>1.0384793400246803</v>
      </c>
      <c r="D84" s="70">
        <f t="shared" si="1"/>
        <v>111.83894300047842</v>
      </c>
      <c r="E84" s="52">
        <f>((MAX(D$36:D83)-D84)/MAX(D$36:D83))</f>
        <v>-3.8479340024680314E-2</v>
      </c>
      <c r="F84" s="13">
        <v>4.1517102938715592E-2</v>
      </c>
      <c r="G84" s="52">
        <f t="shared" si="2"/>
        <v>1.0415171029387156</v>
      </c>
      <c r="H84" s="70">
        <f t="shared" si="3"/>
        <v>101.62696611899044</v>
      </c>
      <c r="I84" s="52">
        <f>((MAX(H$36:H83)-H84)/MAX(H$36:H83))</f>
        <v>-1.6269661189904382E-2</v>
      </c>
      <c r="J84" s="13">
        <v>4.4985830770736625E-2</v>
      </c>
      <c r="K84" s="52">
        <f t="shared" si="4"/>
        <v>1.0449858307707367</v>
      </c>
      <c r="L84" s="70">
        <f t="shared" si="5"/>
        <v>87.30837335391422</v>
      </c>
      <c r="M84" s="52">
        <f>((MAX(L$36:L83)-L84)/MAX(L$36:L83))</f>
        <v>0.12776293417882958</v>
      </c>
      <c r="N84" s="52">
        <f>$N$2*Data!E50+$N$3*Data!H50+$N$4*Data!J50</f>
        <v>4.3382857178935308E-2</v>
      </c>
      <c r="O84" s="52">
        <f t="shared" si="6"/>
        <v>1.0433828571789352</v>
      </c>
      <c r="P84" s="70">
        <f t="shared" si="7"/>
        <v>95.299848975543242</v>
      </c>
      <c r="Q84" s="52">
        <f>((MAX(P$36:P83)-P84)/MAX(P$36:P83))</f>
        <v>4.7001510244567585E-2</v>
      </c>
      <c r="R84" s="52">
        <f>$R$2*Data!E50+$R$3*Data!H50+$R$4*Data!J50</f>
        <v>4.5955501836204657E-2</v>
      </c>
      <c r="S84" s="52">
        <f t="shared" si="8"/>
        <v>1.0459555018362046</v>
      </c>
      <c r="T84" s="70">
        <f t="shared" si="9"/>
        <v>77.313755428679499</v>
      </c>
      <c r="U84" s="52">
        <f>((MAX(T$36:T83)-T84)/MAX(T$36:T83))</f>
        <v>0.22943282185084943</v>
      </c>
      <c r="V84" s="13">
        <f>Data!J50</f>
        <v>7.8985970587126179E-4</v>
      </c>
    </row>
    <row r="85" spans="1:22">
      <c r="A85">
        <v>181</v>
      </c>
      <c r="B85" s="13">
        <v>8.0834223444752381E-3</v>
      </c>
      <c r="C85" s="52">
        <f t="shared" si="0"/>
        <v>1.0080834223444752</v>
      </c>
      <c r="D85" s="70">
        <f t="shared" si="1"/>
        <v>112.74298441131099</v>
      </c>
      <c r="E85" s="52">
        <f>((MAX(D$36:D84)-D85)/MAX(D$36:D84))</f>
        <v>-8.0834223444752589E-3</v>
      </c>
      <c r="F85" s="13">
        <v>1.0697124151403215E-2</v>
      </c>
      <c r="G85" s="52">
        <f t="shared" si="2"/>
        <v>1.0106971241514031</v>
      </c>
      <c r="H85" s="70">
        <f t="shared" si="3"/>
        <v>102.71408239269572</v>
      </c>
      <c r="I85" s="52">
        <f>((MAX(H$36:H84)-H85)/MAX(H$36:H84))</f>
        <v>-1.0697124151403099E-2</v>
      </c>
      <c r="J85" s="13">
        <v>1.445622736899849E-2</v>
      </c>
      <c r="K85" s="52">
        <f t="shared" si="4"/>
        <v>1.0144562273689985</v>
      </c>
      <c r="L85" s="70">
        <f t="shared" si="5"/>
        <v>88.570523050335822</v>
      </c>
      <c r="M85" s="52">
        <f>((MAX(L$36:L84)-L85)/MAX(L$36:L84))</f>
        <v>0.11515367683565056</v>
      </c>
      <c r="N85" s="52">
        <f>$N$2*Data!E51+$N$3*Data!H51+$N$4*Data!J51</f>
        <v>1.237988537662673E-2</v>
      </c>
      <c r="O85" s="52">
        <f t="shared" si="6"/>
        <v>1.0123798853766268</v>
      </c>
      <c r="P85" s="70">
        <f t="shared" si="7"/>
        <v>96.479650182270319</v>
      </c>
      <c r="Q85" s="52">
        <f>((MAX(P$36:P84)-P85)/MAX(P$36:P84))</f>
        <v>3.5203498177296809E-2</v>
      </c>
      <c r="R85" s="52">
        <f>$R$2*Data!E51+$R$3*Data!H51+$R$4*Data!J51</f>
        <v>1.703338054299991E-2</v>
      </c>
      <c r="S85" s="52">
        <f t="shared" si="8"/>
        <v>1.0170333805429999</v>
      </c>
      <c r="T85" s="70">
        <f t="shared" si="9"/>
        <v>78.630670046104612</v>
      </c>
      <c r="U85" s="52">
        <f>((MAX(T$36:T84)-T85)/MAX(T$36:T84))</f>
        <v>0.21630745787148944</v>
      </c>
      <c r="V85" s="13">
        <f>Data!J51</f>
        <v>7.3286229705340003E-4</v>
      </c>
    </row>
    <row r="86" spans="1:22">
      <c r="A86">
        <v>182</v>
      </c>
      <c r="B86" s="13">
        <v>7.8809581757052823E-3</v>
      </c>
      <c r="C86" s="52">
        <f t="shared" si="0"/>
        <v>1.0078809581757053</v>
      </c>
      <c r="D86" s="70">
        <f t="shared" si="1"/>
        <v>113.63150715606072</v>
      </c>
      <c r="E86" s="52">
        <f>((MAX(D$36:D85)-D86)/MAX(D$36:D85))</f>
        <v>-7.8809581757052927E-3</v>
      </c>
      <c r="F86" s="13">
        <v>1.1821433430859367E-2</v>
      </c>
      <c r="G86" s="52">
        <f t="shared" si="2"/>
        <v>1.0118214334308593</v>
      </c>
      <c r="H86" s="70">
        <f t="shared" si="3"/>
        <v>103.92831008011277</v>
      </c>
      <c r="I86" s="52">
        <f>((MAX(H$36:H85)-H86)/MAX(H$36:H85))</f>
        <v>-1.1821433430859308E-2</v>
      </c>
      <c r="J86" s="13">
        <v>1.761197137339118E-2</v>
      </c>
      <c r="K86" s="52">
        <f t="shared" si="4"/>
        <v>1.0176119713733911</v>
      </c>
      <c r="L86" s="70">
        <f t="shared" si="5"/>
        <v>90.130424566824615</v>
      </c>
      <c r="M86" s="52">
        <f>((MAX(L$36:L85)-L86)/MAX(L$36:L85))</f>
        <v>9.9569788722229657E-2</v>
      </c>
      <c r="N86" s="52">
        <f>$N$2*Data!E52+$N$3*Data!H52+$N$4*Data!J52</f>
        <v>1.437072485268959E-2</v>
      </c>
      <c r="O86" s="52">
        <f t="shared" si="6"/>
        <v>1.0143707248526896</v>
      </c>
      <c r="P86" s="70">
        <f t="shared" si="7"/>
        <v>97.866132688923472</v>
      </c>
      <c r="Q86" s="52">
        <f>((MAX(P$36:P85)-P86)/MAX(P$36:P85))</f>
        <v>2.1338673110765285E-2</v>
      </c>
      <c r="R86" s="52">
        <f>$R$2*Data!E52+$R$3*Data!H52+$R$4*Data!J52</f>
        <v>2.1774612419991072E-2</v>
      </c>
      <c r="S86" s="52">
        <f t="shared" si="8"/>
        <v>1.0217746124199911</v>
      </c>
      <c r="T86" s="70">
        <f t="shared" si="9"/>
        <v>80.342822410682743</v>
      </c>
      <c r="U86" s="52">
        <f>((MAX(T$36:T85)-T86)/MAX(T$36:T85))</f>
        <v>0.1992428565102036</v>
      </c>
      <c r="V86" s="13">
        <f>Data!J52</f>
        <v>7.8865834193983704E-4</v>
      </c>
    </row>
    <row r="87" spans="1:22">
      <c r="A87">
        <v>183</v>
      </c>
      <c r="B87" s="13">
        <v>5.409390383389976E-3</v>
      </c>
      <c r="C87" s="52">
        <f t="shared" si="0"/>
        <v>1.0054093903833901</v>
      </c>
      <c r="D87" s="70">
        <f t="shared" si="1"/>
        <v>114.24618433812084</v>
      </c>
      <c r="E87" s="52">
        <f>((MAX(D$36:D86)-D87)/MAX(D$36:D86))</f>
        <v>-5.4093903833901183E-3</v>
      </c>
      <c r="F87" s="13">
        <v>1.4693497354583743E-3</v>
      </c>
      <c r="G87" s="52">
        <f t="shared" si="2"/>
        <v>1.0014693497354583</v>
      </c>
      <c r="H87" s="70">
        <f t="shared" si="3"/>
        <v>104.08101711503561</v>
      </c>
      <c r="I87" s="52">
        <f>((MAX(H$36:H86)-H87)/MAX(H$36:H86))</f>
        <v>-1.4693497354582915E-3</v>
      </c>
      <c r="J87" s="13">
        <v>-4.6834961669107141E-3</v>
      </c>
      <c r="K87" s="52">
        <f t="shared" si="4"/>
        <v>0.99531650383308934</v>
      </c>
      <c r="L87" s="70">
        <f t="shared" si="5"/>
        <v>89.708299068843857</v>
      </c>
      <c r="M87" s="52">
        <f>((MAX(L$36:L86)-L87)/MAX(L$36:L86))</f>
        <v>0.10378695016531969</v>
      </c>
      <c r="N87" s="52">
        <f>$N$2*Data!E53+$N$3*Data!H53+$N$4*Data!J53</f>
        <v>-1.1159551787443349E-3</v>
      </c>
      <c r="O87" s="52">
        <f t="shared" si="6"/>
        <v>0.9988840448212557</v>
      </c>
      <c r="P87" s="70">
        <f t="shared" si="7"/>
        <v>97.756918471325591</v>
      </c>
      <c r="Q87" s="52">
        <f>((MAX(P$36:P86)-P87)/MAX(P$36:P86))</f>
        <v>2.2430815286744094E-2</v>
      </c>
      <c r="R87" s="52">
        <f>$R$2*Data!E53+$R$3*Data!H53+$R$4*Data!J53</f>
        <v>-9.6623079893950643E-3</v>
      </c>
      <c r="S87" s="52">
        <f t="shared" si="8"/>
        <v>0.99033769201060495</v>
      </c>
      <c r="T87" s="70">
        <f t="shared" si="9"/>
        <v>79.56652531581345</v>
      </c>
      <c r="U87" s="52">
        <f>((MAX(T$36:T86)-T87)/MAX(T$36:T86))</f>
        <v>0.20698001865531027</v>
      </c>
      <c r="V87" s="13">
        <f>Data!J53</f>
        <v>7.5051128581351395E-4</v>
      </c>
    </row>
    <row r="88" spans="1:22">
      <c r="A88">
        <v>184</v>
      </c>
      <c r="B88" s="13">
        <v>-3.2819378789661742E-2</v>
      </c>
      <c r="C88" s="52">
        <f t="shared" si="0"/>
        <v>0.96718062121033821</v>
      </c>
      <c r="D88" s="70">
        <f t="shared" si="1"/>
        <v>110.49669553905453</v>
      </c>
      <c r="E88" s="52">
        <f>((MAX(D$36:D87)-D88)/MAX(D$36:D87))</f>
        <v>3.2819378789661784E-2</v>
      </c>
      <c r="F88" s="13">
        <v>-3.1570837963666325E-2</v>
      </c>
      <c r="G88" s="52">
        <f t="shared" si="2"/>
        <v>0.96842916203633367</v>
      </c>
      <c r="H88" s="70">
        <f t="shared" si="3"/>
        <v>100.79509218860323</v>
      </c>
      <c r="I88" s="52">
        <f>((MAX(H$36:H87)-H88)/MAX(H$36:H87))</f>
        <v>3.1570837963666339E-2</v>
      </c>
      <c r="J88" s="13">
        <v>-2.8628064939811234E-2</v>
      </c>
      <c r="K88" s="52">
        <f t="shared" si="4"/>
        <v>0.97137193506018882</v>
      </c>
      <c r="L88" s="70">
        <f t="shared" si="5"/>
        <v>87.140124057460994</v>
      </c>
      <c r="M88" s="52">
        <f>((MAX(L$36:L87)-L88)/MAX(L$36:L87))</f>
        <v>0.12944379555589314</v>
      </c>
      <c r="N88" s="52">
        <f>$N$2*Data!E54+$N$3*Data!H54+$N$4*Data!J54</f>
        <v>-3.0652290248283098E-2</v>
      </c>
      <c r="O88" s="52">
        <f t="shared" si="6"/>
        <v>0.96934770975171691</v>
      </c>
      <c r="P88" s="70">
        <f t="shared" si="7"/>
        <v>94.760445032564775</v>
      </c>
      <c r="Q88" s="52">
        <f>((MAX(P$36:P87)-P88)/MAX(P$36:P87))</f>
        <v>5.2395549674352254E-2</v>
      </c>
      <c r="R88" s="52">
        <f>$R$2*Data!E54+$R$3*Data!H54+$R$4*Data!J54</f>
        <v>-2.4816042494626982E-2</v>
      </c>
      <c r="S88" s="52">
        <f t="shared" si="8"/>
        <v>0.97518395750537301</v>
      </c>
      <c r="T88" s="70">
        <f t="shared" si="9"/>
        <v>77.591999042426409</v>
      </c>
      <c r="U88" s="52">
        <f>((MAX(T$36:T87)-T88)/MAX(T$36:T87))</f>
        <v>0.22665963621144841</v>
      </c>
      <c r="V88" s="13">
        <f>Data!J54</f>
        <v>8.0619457412288865E-4</v>
      </c>
    </row>
    <row r="89" spans="1:22">
      <c r="A89">
        <v>185</v>
      </c>
      <c r="B89" s="13">
        <v>4.8687438960604316E-3</v>
      </c>
      <c r="C89" s="52">
        <f t="shared" si="0"/>
        <v>1.0048687438960604</v>
      </c>
      <c r="D89" s="70">
        <f t="shared" si="1"/>
        <v>111.03467565099514</v>
      </c>
      <c r="E89" s="52">
        <f>((MAX(D$36:D88)-D89)/MAX(D$36:D88))</f>
        <v>2.8110424043756074E-2</v>
      </c>
      <c r="F89" s="13">
        <v>3.7755088027335744E-3</v>
      </c>
      <c r="G89" s="52">
        <f t="shared" si="2"/>
        <v>1.0037755088027336</v>
      </c>
      <c r="H89" s="70">
        <f t="shared" si="3"/>
        <v>101.17564494643365</v>
      </c>
      <c r="I89" s="52">
        <f>((MAX(H$36:H88)-H89)/MAX(H$36:H88))</f>
        <v>2.791452513757425E-2</v>
      </c>
      <c r="J89" s="13">
        <v>1.9832941966181909E-3</v>
      </c>
      <c r="K89" s="52">
        <f t="shared" si="4"/>
        <v>1.0019832941966182</v>
      </c>
      <c r="L89" s="70">
        <f t="shared" si="5"/>
        <v>87.312948559796752</v>
      </c>
      <c r="M89" s="52">
        <f>((MAX(L$36:L88)-L89)/MAX(L$36:L88))</f>
        <v>0.12771722648778913</v>
      </c>
      <c r="N89" s="52">
        <f>$N$2*Data!E55+$N$3*Data!H55+$N$4*Data!J55</f>
        <v>3.049669795458607E-3</v>
      </c>
      <c r="O89" s="52">
        <f t="shared" si="6"/>
        <v>1.0030496697954585</v>
      </c>
      <c r="P89" s="70">
        <f t="shared" si="7"/>
        <v>95.049433099584789</v>
      </c>
      <c r="Q89" s="52">
        <f>((MAX(P$36:P88)-P89)/MAX(P$36:P88))</f>
        <v>4.9505669004152111E-2</v>
      </c>
      <c r="R89" s="52">
        <f>$R$2*Data!E55+$R$3*Data!H55+$R$4*Data!J55</f>
        <v>4.1059029284400605E-4</v>
      </c>
      <c r="S89" s="52">
        <f t="shared" si="8"/>
        <v>1.000410590292844</v>
      </c>
      <c r="T89" s="70">
        <f t="shared" si="9"/>
        <v>77.623857564035589</v>
      </c>
      <c r="U89" s="52">
        <f>((MAX(T$36:T88)-T89)/MAX(T$36:T88))</f>
        <v>0.22634211016501238</v>
      </c>
      <c r="V89" s="13">
        <f>Data!J55</f>
        <v>8.2427875608845325E-4</v>
      </c>
    </row>
    <row r="90" spans="1:22">
      <c r="A90">
        <v>186</v>
      </c>
      <c r="B90" s="13">
        <v>6.7991402580280785E-3</v>
      </c>
      <c r="C90" s="52">
        <f t="shared" si="0"/>
        <v>1.0067991402580281</v>
      </c>
      <c r="D90" s="70">
        <f t="shared" si="1"/>
        <v>111.78961598425091</v>
      </c>
      <c r="E90" s="52">
        <f>((MAX(D$36:D89)-D90)/MAX(D$36:D89))</f>
        <v>2.1502410501514108E-2</v>
      </c>
      <c r="F90" s="13">
        <v>8.6500963337700926E-3</v>
      </c>
      <c r="G90" s="52">
        <f t="shared" si="2"/>
        <v>1.0086500963337701</v>
      </c>
      <c r="H90" s="70">
        <f t="shared" si="3"/>
        <v>102.05082402185162</v>
      </c>
      <c r="I90" s="52">
        <f>((MAX(H$36:H89)-H90)/MAX(H$36:H89))</f>
        <v>1.9505892135355574E-2</v>
      </c>
      <c r="J90" s="13">
        <v>1.129245751108612E-2</v>
      </c>
      <c r="K90" s="52">
        <f t="shared" si="4"/>
        <v>1.0112924575110862</v>
      </c>
      <c r="L90" s="70">
        <f t="shared" si="5"/>
        <v>88.298926321575905</v>
      </c>
      <c r="M90" s="52">
        <f>((MAX(L$36:L89)-L90)/MAX(L$36:L89))</f>
        <v>0.11786701033025011</v>
      </c>
      <c r="N90" s="52">
        <f>$N$2*Data!E56+$N$3*Data!H56+$N$4*Data!J56</f>
        <v>9.839810489372703E-3</v>
      </c>
      <c r="O90" s="52">
        <f t="shared" si="6"/>
        <v>1.0098398104893727</v>
      </c>
      <c r="P90" s="70">
        <f t="shared" si="7"/>
        <v>95.984701508407014</v>
      </c>
      <c r="Q90" s="52">
        <f>((MAX(P$36:P89)-P90)/MAX(P$36:P89))</f>
        <v>4.0152984915929862E-2</v>
      </c>
      <c r="R90" s="52">
        <f>$R$2*Data!E56+$R$3*Data!H56+$R$4*Data!J56</f>
        <v>1.3073118989627652E-2</v>
      </c>
      <c r="S90" s="52">
        <f t="shared" si="8"/>
        <v>1.0130731189896276</v>
      </c>
      <c r="T90" s="70">
        <f t="shared" si="9"/>
        <v>78.638643490404135</v>
      </c>
      <c r="U90" s="52">
        <f>((MAX(T$36:T89)-T90)/MAX(T$36:T89))</f>
        <v>0.21622798851393535</v>
      </c>
      <c r="V90" s="13">
        <f>Data!J56</f>
        <v>9.5462713387251333E-4</v>
      </c>
    </row>
    <row r="91" spans="1:22">
      <c r="A91">
        <v>187</v>
      </c>
      <c r="B91" s="13">
        <v>-1.0260413999608736E-2</v>
      </c>
      <c r="C91" s="52">
        <f t="shared" si="0"/>
        <v>0.98973958600039125</v>
      </c>
      <c r="D91" s="70">
        <f t="shared" si="1"/>
        <v>110.64260824339522</v>
      </c>
      <c r="E91" s="52">
        <f>((MAX(D$36:D90)-D91)/MAX(D$36:D90))</f>
        <v>3.1542200867387828E-2</v>
      </c>
      <c r="F91" s="13">
        <v>-1.4033131049377432E-2</v>
      </c>
      <c r="G91" s="52">
        <f t="shared" si="2"/>
        <v>0.98596686895062258</v>
      </c>
      <c r="H91" s="70">
        <f t="shared" si="3"/>
        <v>100.61873143465603</v>
      </c>
      <c r="I91" s="52">
        <f>((MAX(H$36:H90)-H91)/MAX(H$36:H90))</f>
        <v>3.3265294444162534E-2</v>
      </c>
      <c r="J91" s="13">
        <v>-1.9436462983026495E-2</v>
      </c>
      <c r="K91" s="52">
        <f t="shared" si="4"/>
        <v>0.98056353701697352</v>
      </c>
      <c r="L91" s="70">
        <f t="shared" si="5"/>
        <v>86.582707508685615</v>
      </c>
      <c r="M91" s="52">
        <f>((MAX(L$36:L90)-L91)/MAX(L$36:L90))</f>
        <v>0.13501255553007266</v>
      </c>
      <c r="N91" s="52">
        <f>$N$2*Data!E57+$N$3*Data!H57+$N$4*Data!J57</f>
        <v>-1.6459822767626687E-2</v>
      </c>
      <c r="O91" s="52">
        <f t="shared" si="6"/>
        <v>0.9835401772323733</v>
      </c>
      <c r="P91" s="70">
        <f t="shared" si="7"/>
        <v>94.404810333175078</v>
      </c>
      <c r="Q91" s="52">
        <f>((MAX(P$36:P90)-P91)/MAX(P$36:P90))</f>
        <v>5.5951896668249221E-2</v>
      </c>
      <c r="R91" s="52">
        <f>$R$2*Data!E57+$R$3*Data!H57+$R$4*Data!J57</f>
        <v>-2.310534647175732E-2</v>
      </c>
      <c r="S91" s="52">
        <f t="shared" si="8"/>
        <v>0.97689465352824267</v>
      </c>
      <c r="T91" s="70">
        <f t="shared" si="9"/>
        <v>76.821670386489345</v>
      </c>
      <c r="U91" s="52">
        <f>((MAX(T$36:T90)-T91)/MAX(T$36:T90))</f>
        <v>0.23433731239418701</v>
      </c>
      <c r="V91" s="13">
        <f>Data!J57</f>
        <v>1.0846189808323265E-3</v>
      </c>
    </row>
    <row r="92" spans="1:22">
      <c r="A92">
        <v>188</v>
      </c>
      <c r="B92" s="13">
        <v>1.4127314180594696E-2</v>
      </c>
      <c r="C92" s="52">
        <f t="shared" si="0"/>
        <v>1.0141273141805947</v>
      </c>
      <c r="D92" s="70">
        <f t="shared" si="1"/>
        <v>112.20569113181011</v>
      </c>
      <c r="E92" s="52">
        <f>((MAX(D$36:D91)-D92)/MAX(D$36:D91))</f>
        <v>1.7860493268394183E-2</v>
      </c>
      <c r="F92" s="13">
        <v>1.2118735378709894E-2</v>
      </c>
      <c r="G92" s="52">
        <f t="shared" si="2"/>
        <v>1.01211873537871</v>
      </c>
      <c r="H92" s="70">
        <f t="shared" si="3"/>
        <v>101.83810321505412</v>
      </c>
      <c r="I92" s="52">
        <f>((MAX(H$36:H91)-H92)/MAX(H$36:H91))</f>
        <v>2.154969236611616E-2</v>
      </c>
      <c r="J92" s="13">
        <v>8.6554443104754023E-3</v>
      </c>
      <c r="K92" s="52">
        <f t="shared" si="4"/>
        <v>1.0086554443104754</v>
      </c>
      <c r="L92" s="70">
        <f t="shared" si="5"/>
        <v>87.33211931177722</v>
      </c>
      <c r="M92" s="52">
        <f>((MAX(L$36:L91)-L92)/MAX(L$36:L91))</f>
        <v>0.12752570487520282</v>
      </c>
      <c r="N92" s="52">
        <f>$N$2*Data!E58+$N$3*Data!H58+$N$4*Data!J58</f>
        <v>1.0768116870944044E-2</v>
      </c>
      <c r="O92" s="52">
        <f t="shared" si="6"/>
        <v>1.0107681168709441</v>
      </c>
      <c r="P92" s="70">
        <f t="shared" si="7"/>
        <v>95.421372364022019</v>
      </c>
      <c r="Q92" s="52">
        <f>((MAX(P$36:P91)-P92)/MAX(P$36:P91))</f>
        <v>4.5786276359779804E-2</v>
      </c>
      <c r="R92" s="52">
        <f>$R$2*Data!E58+$R$3*Data!H58+$R$4*Data!J58</f>
        <v>5.3823417111885999E-3</v>
      </c>
      <c r="S92" s="52">
        <f t="shared" si="8"/>
        <v>1.0053823417111887</v>
      </c>
      <c r="T92" s="70">
        <f t="shared" si="9"/>
        <v>77.235150867333729</v>
      </c>
      <c r="U92" s="52">
        <f>((MAX(T$36:T91)-T92)/MAX(T$36:T91))</f>
        <v>0.23021625417398547</v>
      </c>
      <c r="V92" s="13">
        <f>Data!J58</f>
        <v>1.1768441895650605E-3</v>
      </c>
    </row>
    <row r="93" spans="1:22">
      <c r="A93">
        <v>189</v>
      </c>
      <c r="B93" s="13">
        <v>1.3610722603500545E-2</v>
      </c>
      <c r="C93" s="52">
        <f t="shared" si="0"/>
        <v>1.0136107226035005</v>
      </c>
      <c r="D93" s="70">
        <f t="shared" si="1"/>
        <v>113.73289166833924</v>
      </c>
      <c r="E93" s="52">
        <f>((MAX(D$36:D92)-D93)/MAX(D$36:D92))</f>
        <v>4.4928648843314961E-3</v>
      </c>
      <c r="F93" s="13">
        <v>1.7105764524667191E-2</v>
      </c>
      <c r="G93" s="52">
        <f t="shared" si="2"/>
        <v>1.0171057645246673</v>
      </c>
      <c r="H93" s="70">
        <f t="shared" si="3"/>
        <v>103.58012182828959</v>
      </c>
      <c r="I93" s="52">
        <f>((MAX(H$36:H92)-H93)/MAX(H$36:H92))</f>
        <v>4.8125518046427274E-3</v>
      </c>
      <c r="J93" s="13">
        <v>2.2057126874897835E-2</v>
      </c>
      <c r="K93" s="52">
        <f t="shared" si="4"/>
        <v>1.0220571268748979</v>
      </c>
      <c r="L93" s="70">
        <f t="shared" si="5"/>
        <v>89.25841494769081</v>
      </c>
      <c r="M93" s="52">
        <f>((MAX(L$36:L92)-L93)/MAX(L$36:L92))</f>
        <v>0.10828142865254807</v>
      </c>
      <c r="N93" s="52">
        <f>$N$2*Data!E59+$N$3*Data!H59+$N$4*Data!J59</f>
        <v>1.9348421720273581E-2</v>
      </c>
      <c r="O93" s="52">
        <f t="shared" si="6"/>
        <v>1.0193484217202735</v>
      </c>
      <c r="P93" s="70">
        <f t="shared" si="7"/>
        <v>97.267625317648367</v>
      </c>
      <c r="Q93" s="52">
        <f>((MAX(P$36:P92)-P93)/MAX(P$36:P92))</f>
        <v>2.7323746823516331E-2</v>
      </c>
      <c r="R93" s="52">
        <f>$R$2*Data!E59+$R$3*Data!H59+$R$4*Data!J59</f>
        <v>2.5333847840291825E-2</v>
      </c>
      <c r="S93" s="52">
        <f t="shared" si="8"/>
        <v>1.0253338478402918</v>
      </c>
      <c r="T93" s="70">
        <f t="shared" si="9"/>
        <v>79.191814427328737</v>
      </c>
      <c r="U93" s="52">
        <f>((MAX(T$36:T92)-T93)/MAX(T$36:T92))</f>
        <v>0.21071466988729942</v>
      </c>
      <c r="V93" s="13">
        <f>Data!J59</f>
        <v>1.3433838346143944E-3</v>
      </c>
    </row>
    <row r="94" spans="1:22">
      <c r="A94">
        <v>190</v>
      </c>
      <c r="B94" s="13">
        <v>2.1911553798177472E-2</v>
      </c>
      <c r="C94" s="52">
        <f t="shared" si="0"/>
        <v>1.0219115537981776</v>
      </c>
      <c r="D94" s="70">
        <f t="shared" si="1"/>
        <v>116.22495604275235</v>
      </c>
      <c r="E94" s="52">
        <f>((MAX(D$36:D93)-D94)/MAX(D$36:D93))</f>
        <v>-1.7320243263225118E-2</v>
      </c>
      <c r="F94" s="13">
        <v>1.9935353727445228E-2</v>
      </c>
      <c r="G94" s="52">
        <f t="shared" si="2"/>
        <v>1.0199353537274451</v>
      </c>
      <c r="H94" s="70">
        <f t="shared" si="3"/>
        <v>105.64502819606841</v>
      </c>
      <c r="I94" s="52">
        <f>((MAX(H$36:H93)-H94)/MAX(H$36:H93))</f>
        <v>-1.5026862000245235E-2</v>
      </c>
      <c r="J94" s="13">
        <v>1.6288394085585377E-2</v>
      </c>
      <c r="K94" s="52">
        <f t="shared" si="4"/>
        <v>1.0162883940855854</v>
      </c>
      <c r="L94" s="70">
        <f t="shared" si="5"/>
        <v>90.712291185813498</v>
      </c>
      <c r="M94" s="52">
        <f>((MAX(L$36:L93)-L94)/MAX(L$36:L93))</f>
        <v>9.3756765149005619E-2</v>
      </c>
      <c r="N94" s="52">
        <f>$N$2*Data!E60+$N$3*Data!H60+$N$4*Data!J60</f>
        <v>1.8582557727893117E-2</v>
      </c>
      <c r="O94" s="52">
        <f t="shared" si="6"/>
        <v>1.0185825577278931</v>
      </c>
      <c r="P94" s="70">
        <f t="shared" si="7"/>
        <v>99.075106580168637</v>
      </c>
      <c r="Q94" s="52">
        <f>((MAX(P$36:P93)-P94)/MAX(P$36:P93))</f>
        <v>9.2489341983136349E-3</v>
      </c>
      <c r="R94" s="52">
        <f>$R$2*Data!E60+$R$3*Data!H60+$R$4*Data!J60</f>
        <v>1.2529185050548276E-2</v>
      </c>
      <c r="S94" s="52">
        <f t="shared" si="8"/>
        <v>1.0125291850505482</v>
      </c>
      <c r="T94" s="70">
        <f t="shared" si="9"/>
        <v>80.184023324777414</v>
      </c>
      <c r="U94" s="52">
        <f>((MAX(T$36:T93)-T94)/MAX(T$36:T93))</f>
        <v>0.20082556792863435</v>
      </c>
      <c r="V94" s="13">
        <f>Data!J60</f>
        <v>1.4161138853695777E-3</v>
      </c>
    </row>
    <row r="95" spans="1:22">
      <c r="A95">
        <v>191</v>
      </c>
      <c r="B95" s="13">
        <v>3.8359353409782221E-2</v>
      </c>
      <c r="C95" s="52">
        <f t="shared" si="0"/>
        <v>1.0383593534097821</v>
      </c>
      <c r="D95" s="70">
        <f t="shared" si="1"/>
        <v>120.68327020663268</v>
      </c>
      <c r="E95" s="52">
        <f>((MAX(D$36:D94)-D95)/MAX(D$36:D94))</f>
        <v>-3.8359353409782138E-2</v>
      </c>
      <c r="F95" s="13">
        <v>4.3938975810246285E-2</v>
      </c>
      <c r="G95" s="52">
        <f t="shared" si="2"/>
        <v>1.0439389758102462</v>
      </c>
      <c r="H95" s="70">
        <f t="shared" si="3"/>
        <v>110.28696253444824</v>
      </c>
      <c r="I95" s="52">
        <f>((MAX(H$36:H94)-H95)/MAX(H$36:H94))</f>
        <v>-4.3938975810246188E-2</v>
      </c>
      <c r="J95" s="13">
        <v>5.1314744193946688E-2</v>
      </c>
      <c r="K95" s="52">
        <f t="shared" si="4"/>
        <v>1.0513147441939468</v>
      </c>
      <c r="L95" s="70">
        <f t="shared" si="5"/>
        <v>95.367169203260332</v>
      </c>
      <c r="M95" s="52">
        <f>((MAX(L$36:L94)-L95)/MAX(L$36:L94))</f>
        <v>4.7253125375132002E-2</v>
      </c>
      <c r="N95" s="52">
        <f>$N$2*Data!E61+$N$3*Data!H61+$N$4*Data!J61</f>
        <v>4.7466363848848357E-2</v>
      </c>
      <c r="O95" s="52">
        <f t="shared" si="6"/>
        <v>1.0474663638488484</v>
      </c>
      <c r="P95" s="70">
        <f t="shared" si="7"/>
        <v>103.77784163746635</v>
      </c>
      <c r="Q95" s="52">
        <f>((MAX(P$36:P94)-P95)/MAX(P$36:P94))</f>
        <v>-3.7778416374663525E-2</v>
      </c>
      <c r="R95" s="52">
        <f>$R$2*Data!E61+$R$3*Data!H61+$R$4*Data!J61</f>
        <v>5.5356072656228439E-2</v>
      </c>
      <c r="S95" s="52">
        <f t="shared" si="8"/>
        <v>1.0553560726562283</v>
      </c>
      <c r="T95" s="70">
        <f t="shared" si="9"/>
        <v>84.622695945812495</v>
      </c>
      <c r="U95" s="52">
        <f>((MAX(T$36:T94)-T95)/MAX(T$36:T94))</f>
        <v>0.15658641000189186</v>
      </c>
      <c r="V95" s="13">
        <f>Data!J61</f>
        <v>1.6559988091694856E-3</v>
      </c>
    </row>
    <row r="96" spans="1:22">
      <c r="A96">
        <v>192</v>
      </c>
      <c r="B96" s="13">
        <v>1.1865857791552444E-2</v>
      </c>
      <c r="C96" s="52">
        <f t="shared" si="0"/>
        <v>1.0118658577915525</v>
      </c>
      <c r="D96" s="70">
        <f t="shared" si="1"/>
        <v>122.11528072872409</v>
      </c>
      <c r="E96" s="52">
        <f>((MAX(D$36:D95)-D96)/MAX(D$36:D95))</f>
        <v>-1.1865857791552458E-2</v>
      </c>
      <c r="F96" s="13">
        <v>1.3805545446639821E-2</v>
      </c>
      <c r="G96" s="52">
        <f t="shared" si="2"/>
        <v>1.0138055454466399</v>
      </c>
      <c r="H96" s="70">
        <f t="shared" si="3"/>
        <v>111.80953420788944</v>
      </c>
      <c r="I96" s="52">
        <f>((MAX(H$36:H95)-H96)/MAX(H$36:H95))</f>
        <v>-1.3805545446639981E-2</v>
      </c>
      <c r="J96" s="13">
        <v>1.6452325769549261E-2</v>
      </c>
      <c r="K96" s="52">
        <f t="shared" si="4"/>
        <v>1.0164523257695492</v>
      </c>
      <c r="L96" s="70">
        <f t="shared" si="5"/>
        <v>96.936180938712099</v>
      </c>
      <c r="M96" s="52">
        <f>((MAX(L$36:L95)-L96)/MAX(L$36:L95))</f>
        <v>3.1578223417883751E-2</v>
      </c>
      <c r="N96" s="52">
        <f>$N$2*Data!E62+$N$3*Data!H62+$N$4*Data!J62</f>
        <v>1.5040067306474452E-2</v>
      </c>
      <c r="O96" s="52">
        <f t="shared" si="6"/>
        <v>1.0150400673064746</v>
      </c>
      <c r="P96" s="70">
        <f t="shared" si="7"/>
        <v>105.33866736061451</v>
      </c>
      <c r="Q96" s="52">
        <f>((MAX(P$36:P95)-P96)/MAX(P$36:P95))</f>
        <v>-1.5040067306474598E-2</v>
      </c>
      <c r="R96" s="52">
        <f>$R$2*Data!E62+$R$3*Data!H62+$R$4*Data!J62</f>
        <v>1.8043284272148918E-2</v>
      </c>
      <c r="S96" s="52">
        <f t="shared" si="8"/>
        <v>1.018043284272149</v>
      </c>
      <c r="T96" s="70">
        <f t="shared" si="9"/>
        <v>86.149567304638424</v>
      </c>
      <c r="U96" s="52">
        <f>((MAX(T$36:T95)-T96)/MAX(T$36:T95))</f>
        <v>0.14136845883856225</v>
      </c>
      <c r="V96" s="13">
        <f>Data!J62</f>
        <v>1.7832927758065361E-3</v>
      </c>
    </row>
    <row r="97" spans="4:4">
      <c r="D97" s="75"/>
    </row>
  </sheetData>
  <pageMargins left="0.7" right="0.7" top="0.75" bottom="0.75" header="0.3" footer="0.3"/>
  <pageSetup paperSize="9" orientation="portrait" r:id="rId1"/>
  <ignoredErrors>
    <ignoredError sqref="O2:P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2022-05-26T12:21:44Z</dcterms:modified>
</cp:coreProperties>
</file>