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K ABHINAVA KARTHIKEY\Desktop\effi\INVINCIBLES_5.0\21028_INVINCIBLES 5.0_Virtual Document Package-1\"/>
    </mc:Choice>
  </mc:AlternateContent>
  <xr:revisionPtr revIDLastSave="0" documentId="13_ncr:1_{88215C80-9B80-424E-ACD9-F3D4578D51B6}" xr6:coauthVersionLast="46" xr6:coauthVersionMax="46" xr10:uidLastSave="{00000000-0000-0000-0000-000000000000}"/>
  <bookViews>
    <workbookView xWindow="-108" yWindow="-108" windowWidth="23256" windowHeight="13176" xr2:uid="{00000000-000D-0000-FFFF-FFFF00000000}"/>
  </bookViews>
  <sheets>
    <sheet name="BOM" sheetId="1" r:id="rId1"/>
    <sheet name="Quotation or invoice" sheetId="2" r:id="rId2"/>
    <sheet name="Sheet2" sheetId="3" state="hidden" r:id="rId3"/>
  </sheets>
  <definedNames>
    <definedName name="Block">#REF!</definedName>
    <definedName name="Operation">#REF!</definedName>
  </definedNames>
  <calcPr calcId="181029"/>
</workbook>
</file>

<file path=xl/calcChain.xml><?xml version="1.0" encoding="utf-8"?>
<calcChain xmlns="http://schemas.openxmlformats.org/spreadsheetml/2006/main">
  <c r="L106" i="1" l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M166" i="1"/>
  <c r="L166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M154" i="1"/>
  <c r="L154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L137" i="1"/>
  <c r="J137" i="1"/>
  <c r="L136" i="1"/>
  <c r="J136" i="1"/>
  <c r="L135" i="1"/>
  <c r="J135" i="1"/>
  <c r="L134" i="1"/>
  <c r="J134" i="1"/>
  <c r="L133" i="1"/>
  <c r="J133" i="1"/>
  <c r="L132" i="1"/>
  <c r="J132" i="1"/>
  <c r="L131" i="1"/>
  <c r="J131" i="1"/>
  <c r="L130" i="1"/>
  <c r="J130" i="1"/>
  <c r="L129" i="1"/>
  <c r="J129" i="1"/>
  <c r="L128" i="1"/>
  <c r="J128" i="1"/>
  <c r="L127" i="1"/>
  <c r="J127" i="1"/>
  <c r="L126" i="1"/>
  <c r="J126" i="1"/>
  <c r="L125" i="1"/>
  <c r="J125" i="1"/>
  <c r="L124" i="1"/>
  <c r="J124" i="1"/>
  <c r="L123" i="1"/>
  <c r="J123" i="1"/>
  <c r="L122" i="1"/>
  <c r="J122" i="1"/>
  <c r="L121" i="1"/>
  <c r="J121" i="1"/>
  <c r="L120" i="1"/>
  <c r="J120" i="1"/>
  <c r="L119" i="1"/>
  <c r="J119" i="1"/>
  <c r="L118" i="1"/>
  <c r="J118" i="1"/>
  <c r="L117" i="1"/>
  <c r="J117" i="1"/>
  <c r="L116" i="1"/>
  <c r="J116" i="1"/>
  <c r="L115" i="1"/>
  <c r="J115" i="1"/>
  <c r="L114" i="1"/>
  <c r="J114" i="1"/>
  <c r="L113" i="1"/>
  <c r="J113" i="1"/>
  <c r="L112" i="1"/>
  <c r="J112" i="1"/>
  <c r="L111" i="1"/>
  <c r="J111" i="1"/>
  <c r="L110" i="1"/>
  <c r="J110" i="1"/>
  <c r="L109" i="1"/>
  <c r="J109" i="1"/>
  <c r="L108" i="1"/>
  <c r="J108" i="1"/>
  <c r="L107" i="1"/>
  <c r="J107" i="1"/>
  <c r="J106" i="1"/>
  <c r="J105" i="1"/>
  <c r="L104" i="1"/>
  <c r="J104" i="1"/>
  <c r="O101" i="1"/>
  <c r="L101" i="1"/>
  <c r="M101" i="1" s="1"/>
  <c r="J101" i="1"/>
  <c r="O100" i="1"/>
  <c r="L100" i="1"/>
  <c r="M100" i="1" s="1"/>
  <c r="J100" i="1"/>
  <c r="O99" i="1"/>
  <c r="L99" i="1"/>
  <c r="M99" i="1" s="1"/>
  <c r="J99" i="1"/>
  <c r="O98" i="1"/>
  <c r="M98" i="1"/>
  <c r="L98" i="1"/>
  <c r="J98" i="1"/>
  <c r="O97" i="1"/>
  <c r="L97" i="1"/>
  <c r="M97" i="1" s="1"/>
  <c r="J97" i="1"/>
  <c r="O96" i="1"/>
  <c r="M96" i="1"/>
  <c r="L96" i="1"/>
  <c r="J96" i="1"/>
  <c r="O95" i="1"/>
  <c r="L95" i="1"/>
  <c r="M95" i="1" s="1"/>
  <c r="J95" i="1"/>
  <c r="O94" i="1"/>
  <c r="M94" i="1"/>
  <c r="L94" i="1"/>
  <c r="J94" i="1"/>
  <c r="M93" i="1"/>
  <c r="L93" i="1"/>
  <c r="J93" i="1"/>
  <c r="O92" i="1"/>
  <c r="L92" i="1"/>
  <c r="M92" i="1" s="1"/>
  <c r="J92" i="1"/>
  <c r="O91" i="1"/>
  <c r="M91" i="1"/>
  <c r="L91" i="1"/>
  <c r="J91" i="1"/>
  <c r="O89" i="1"/>
  <c r="L89" i="1"/>
  <c r="M89" i="1" s="1"/>
  <c r="J89" i="1"/>
  <c r="O88" i="1"/>
  <c r="M88" i="1"/>
  <c r="L88" i="1"/>
  <c r="J88" i="1"/>
  <c r="O87" i="1"/>
  <c r="L87" i="1"/>
  <c r="M87" i="1" s="1"/>
  <c r="J87" i="1"/>
  <c r="O86" i="1"/>
  <c r="M86" i="1"/>
  <c r="L86" i="1"/>
  <c r="J86" i="1"/>
  <c r="O85" i="1"/>
  <c r="L85" i="1"/>
  <c r="M85" i="1" s="1"/>
  <c r="J85" i="1"/>
  <c r="O84" i="1"/>
  <c r="M84" i="1"/>
  <c r="L84" i="1"/>
  <c r="J84" i="1"/>
  <c r="O83" i="1"/>
  <c r="L83" i="1"/>
  <c r="M83" i="1" s="1"/>
  <c r="J83" i="1"/>
  <c r="O82" i="1"/>
  <c r="L82" i="1"/>
  <c r="I82" i="1"/>
  <c r="J82" i="1" s="1"/>
  <c r="M82" i="1" s="1"/>
  <c r="O81" i="1"/>
  <c r="M81" i="1"/>
  <c r="L81" i="1"/>
  <c r="J81" i="1"/>
  <c r="O80" i="1"/>
  <c r="L80" i="1"/>
  <c r="M80" i="1" s="1"/>
  <c r="J80" i="1"/>
  <c r="O79" i="1"/>
  <c r="M79" i="1"/>
  <c r="L79" i="1"/>
  <c r="J79" i="1"/>
  <c r="O78" i="1"/>
  <c r="L78" i="1"/>
  <c r="I78" i="1"/>
  <c r="J78" i="1" s="1"/>
  <c r="M77" i="1"/>
  <c r="L77" i="1"/>
  <c r="J77" i="1"/>
  <c r="O76" i="1"/>
  <c r="L76" i="1"/>
  <c r="M76" i="1" s="1"/>
  <c r="J76" i="1"/>
  <c r="O75" i="1"/>
  <c r="M75" i="1"/>
  <c r="L75" i="1"/>
  <c r="J75" i="1"/>
  <c r="O74" i="1"/>
  <c r="L74" i="1"/>
  <c r="M74" i="1" s="1"/>
  <c r="J74" i="1"/>
  <c r="O73" i="1"/>
  <c r="M73" i="1"/>
  <c r="L73" i="1"/>
  <c r="J73" i="1"/>
  <c r="O72" i="1"/>
  <c r="L72" i="1"/>
  <c r="M72" i="1" s="1"/>
  <c r="J72" i="1"/>
  <c r="O71" i="1"/>
  <c r="M71" i="1"/>
  <c r="L71" i="1"/>
  <c r="O70" i="1"/>
  <c r="M70" i="1"/>
  <c r="L70" i="1"/>
  <c r="J70" i="1"/>
  <c r="O69" i="1"/>
  <c r="L69" i="1"/>
  <c r="M69" i="1" s="1"/>
  <c r="J69" i="1"/>
  <c r="O68" i="1"/>
  <c r="M68" i="1"/>
  <c r="L68" i="1"/>
  <c r="J68" i="1"/>
  <c r="O67" i="1"/>
  <c r="L67" i="1"/>
  <c r="M67" i="1" s="1"/>
  <c r="J67" i="1"/>
  <c r="O66" i="1"/>
  <c r="M66" i="1"/>
  <c r="L66" i="1"/>
  <c r="J66" i="1"/>
  <c r="O65" i="1"/>
  <c r="L65" i="1"/>
  <c r="M65" i="1" s="1"/>
  <c r="J65" i="1"/>
  <c r="O64" i="1"/>
  <c r="M64" i="1"/>
  <c r="L64" i="1"/>
  <c r="J64" i="1"/>
  <c r="O63" i="1"/>
  <c r="L63" i="1"/>
  <c r="M63" i="1" s="1"/>
  <c r="J63" i="1"/>
  <c r="O62" i="1"/>
  <c r="M62" i="1"/>
  <c r="L62" i="1"/>
  <c r="J62" i="1"/>
  <c r="O61" i="1"/>
  <c r="L61" i="1"/>
  <c r="M61" i="1" s="1"/>
  <c r="J61" i="1"/>
  <c r="O60" i="1"/>
  <c r="M60" i="1"/>
  <c r="L60" i="1"/>
  <c r="J60" i="1"/>
  <c r="O59" i="1"/>
  <c r="L59" i="1"/>
  <c r="M59" i="1" s="1"/>
  <c r="J59" i="1"/>
  <c r="O58" i="1"/>
  <c r="M58" i="1"/>
  <c r="L58" i="1"/>
  <c r="J58" i="1"/>
  <c r="O57" i="1"/>
  <c r="L57" i="1"/>
  <c r="M57" i="1" s="1"/>
  <c r="J57" i="1"/>
  <c r="O56" i="1"/>
  <c r="M56" i="1"/>
  <c r="L56" i="1"/>
  <c r="J56" i="1"/>
  <c r="O55" i="1"/>
  <c r="L55" i="1"/>
  <c r="M55" i="1" s="1"/>
  <c r="J55" i="1"/>
  <c r="O54" i="1"/>
  <c r="M54" i="1"/>
  <c r="L54" i="1"/>
  <c r="J54" i="1"/>
  <c r="O53" i="1"/>
  <c r="L53" i="1"/>
  <c r="M53" i="1" s="1"/>
  <c r="J53" i="1"/>
  <c r="O52" i="1"/>
  <c r="M52" i="1"/>
  <c r="L52" i="1"/>
  <c r="J52" i="1"/>
  <c r="O51" i="1"/>
  <c r="L51" i="1"/>
  <c r="M51" i="1" s="1"/>
  <c r="J51" i="1"/>
  <c r="M50" i="1"/>
  <c r="L50" i="1"/>
  <c r="J50" i="1"/>
  <c r="O49" i="1"/>
  <c r="L49" i="1"/>
  <c r="M49" i="1" s="1"/>
  <c r="J49" i="1"/>
  <c r="O48" i="1"/>
  <c r="L48" i="1"/>
  <c r="M48" i="1" s="1"/>
  <c r="J48" i="1"/>
  <c r="O47" i="1"/>
  <c r="L47" i="1"/>
  <c r="M47" i="1" s="1"/>
  <c r="J47" i="1"/>
  <c r="O46" i="1"/>
  <c r="L46" i="1"/>
  <c r="M46" i="1" s="1"/>
  <c r="J46" i="1"/>
  <c r="O45" i="1"/>
  <c r="L45" i="1"/>
  <c r="M45" i="1" s="1"/>
  <c r="J45" i="1"/>
  <c r="O44" i="1"/>
  <c r="L44" i="1"/>
  <c r="M44" i="1" s="1"/>
  <c r="J44" i="1"/>
  <c r="O43" i="1"/>
  <c r="L43" i="1"/>
  <c r="M43" i="1" s="1"/>
  <c r="J43" i="1"/>
  <c r="O42" i="1"/>
  <c r="L42" i="1"/>
  <c r="M42" i="1" s="1"/>
  <c r="J42" i="1"/>
  <c r="O40" i="1"/>
  <c r="L40" i="1"/>
  <c r="M40" i="1" s="1"/>
  <c r="J40" i="1"/>
  <c r="O39" i="1"/>
  <c r="L39" i="1"/>
  <c r="M39" i="1" s="1"/>
  <c r="J39" i="1"/>
  <c r="O38" i="1"/>
  <c r="L38" i="1"/>
  <c r="M38" i="1" s="1"/>
  <c r="J38" i="1"/>
  <c r="O37" i="1"/>
  <c r="L37" i="1"/>
  <c r="M37" i="1" s="1"/>
  <c r="J37" i="1"/>
  <c r="O36" i="1"/>
  <c r="L36" i="1"/>
  <c r="M36" i="1" s="1"/>
  <c r="J36" i="1"/>
  <c r="O35" i="1"/>
  <c r="L35" i="1"/>
  <c r="M35" i="1" s="1"/>
  <c r="J35" i="1"/>
  <c r="O34" i="1"/>
  <c r="L34" i="1"/>
  <c r="M34" i="1" s="1"/>
  <c r="J34" i="1"/>
  <c r="O33" i="1"/>
  <c r="L33" i="1"/>
  <c r="M33" i="1" s="1"/>
  <c r="J33" i="1"/>
  <c r="O32" i="1"/>
  <c r="K32" i="1"/>
  <c r="L32" i="1" s="1"/>
  <c r="M32" i="1" s="1"/>
  <c r="J32" i="1"/>
  <c r="O31" i="1"/>
  <c r="L31" i="1"/>
  <c r="I31" i="1"/>
  <c r="J31" i="1" s="1"/>
  <c r="M31" i="1" s="1"/>
  <c r="O30" i="1"/>
  <c r="K30" i="1"/>
  <c r="L30" i="1" s="1"/>
  <c r="M30" i="1" s="1"/>
  <c r="J30" i="1"/>
  <c r="O29" i="1"/>
  <c r="L29" i="1"/>
  <c r="M29" i="1" s="1"/>
  <c r="I29" i="1"/>
  <c r="J29" i="1" s="1"/>
  <c r="O28" i="1"/>
  <c r="L28" i="1"/>
  <c r="K28" i="1"/>
  <c r="I28" i="1"/>
  <c r="J28" i="1" s="1"/>
  <c r="O27" i="1"/>
  <c r="K27" i="1"/>
  <c r="L27" i="1" s="1"/>
  <c r="M27" i="1" s="1"/>
  <c r="J27" i="1"/>
  <c r="I27" i="1"/>
  <c r="M26" i="1"/>
  <c r="L26" i="1"/>
  <c r="J26" i="1"/>
  <c r="O25" i="1"/>
  <c r="L25" i="1"/>
  <c r="M25" i="1" s="1"/>
  <c r="J25" i="1"/>
  <c r="O24" i="1"/>
  <c r="L24" i="1"/>
  <c r="M24" i="1" s="1"/>
  <c r="J24" i="1"/>
  <c r="O23" i="1"/>
  <c r="L23" i="1"/>
  <c r="M23" i="1" s="1"/>
  <c r="J23" i="1"/>
  <c r="O22" i="1"/>
  <c r="L22" i="1"/>
  <c r="M22" i="1" s="1"/>
  <c r="J22" i="1"/>
  <c r="O21" i="1"/>
  <c r="L21" i="1"/>
  <c r="M21" i="1" s="1"/>
  <c r="J21" i="1"/>
  <c r="O20" i="1"/>
  <c r="L20" i="1"/>
  <c r="M20" i="1" s="1"/>
  <c r="J20" i="1"/>
  <c r="O19" i="1"/>
  <c r="L19" i="1"/>
  <c r="M19" i="1" s="1"/>
  <c r="J19" i="1"/>
  <c r="O18" i="1"/>
  <c r="L18" i="1"/>
  <c r="M18" i="1" s="1"/>
  <c r="J18" i="1"/>
  <c r="O17" i="1"/>
  <c r="L17" i="1"/>
  <c r="M17" i="1" s="1"/>
  <c r="J17" i="1"/>
  <c r="O16" i="1"/>
  <c r="L16" i="1"/>
  <c r="M16" i="1" s="1"/>
  <c r="J16" i="1"/>
  <c r="O15" i="1"/>
  <c r="L15" i="1"/>
  <c r="M15" i="1" s="1"/>
  <c r="J15" i="1"/>
  <c r="O14" i="1"/>
  <c r="L14" i="1"/>
  <c r="M14" i="1" s="1"/>
  <c r="J14" i="1"/>
  <c r="O13" i="1"/>
  <c r="L13" i="1"/>
  <c r="M13" i="1" s="1"/>
  <c r="J13" i="1"/>
  <c r="O12" i="1"/>
  <c r="L12" i="1"/>
  <c r="M12" i="1" s="1"/>
  <c r="J12" i="1"/>
  <c r="O11" i="1"/>
  <c r="L11" i="1"/>
  <c r="M11" i="1" s="1"/>
  <c r="J11" i="1"/>
  <c r="O10" i="1"/>
  <c r="L10" i="1"/>
  <c r="M10" i="1" s="1"/>
  <c r="J10" i="1"/>
  <c r="O9" i="1"/>
  <c r="L9" i="1"/>
  <c r="M9" i="1" s="1"/>
  <c r="J9" i="1"/>
  <c r="O8" i="1"/>
  <c r="L8" i="1"/>
  <c r="M8" i="1" s="1"/>
  <c r="J8" i="1"/>
  <c r="O7" i="1"/>
  <c r="N3" i="1" s="1"/>
  <c r="L7" i="1"/>
  <c r="M7" i="1" s="1"/>
  <c r="J7" i="1"/>
  <c r="O6" i="1"/>
  <c r="L6" i="1"/>
  <c r="M6" i="1" s="1"/>
  <c r="I6" i="1"/>
  <c r="J6" i="1" s="1"/>
  <c r="J103" i="1" l="1"/>
  <c r="L103" i="1"/>
  <c r="M103" i="1" s="1"/>
  <c r="M78" i="1"/>
  <c r="M28" i="1"/>
  <c r="J3" i="1" l="1"/>
</calcChain>
</file>

<file path=xl/sharedStrings.xml><?xml version="1.0" encoding="utf-8"?>
<sst xmlns="http://schemas.openxmlformats.org/spreadsheetml/2006/main" count="899" uniqueCount="319">
  <si>
    <t>EFFICYCLE BILL OF MATERIALS</t>
  </si>
  <si>
    <t>Team ID</t>
  </si>
  <si>
    <t>Team Name</t>
  </si>
  <si>
    <t>Total vehicle Cost (Rs)</t>
  </si>
  <si>
    <t>Total CAD Weight of vehicle (Kg)</t>
  </si>
  <si>
    <t>INVINCIBLES 5.0</t>
  </si>
  <si>
    <t>Sr. No.</t>
  </si>
  <si>
    <t>Part No./ Asm No.</t>
  </si>
  <si>
    <t>Type</t>
  </si>
  <si>
    <t>Name</t>
  </si>
  <si>
    <t>Block</t>
  </si>
  <si>
    <t>Part Quantity</t>
  </si>
  <si>
    <t>Category</t>
  </si>
  <si>
    <t>Manufacturing Process</t>
  </si>
  <si>
    <t>Procurement Cost 
(Per item) (Rs)</t>
  </si>
  <si>
    <t>Total Procurement
 Cost (Rs)</t>
  </si>
  <si>
    <t>Manufacturing Cost 
(Per Item) (Rs)</t>
  </si>
  <si>
    <t>Total 
Manufacturing
 Cost (Rs)</t>
  </si>
  <si>
    <t>Total Cost
(Rs)</t>
  </si>
  <si>
    <t>Weight in CAD 
(kg)</t>
  </si>
  <si>
    <t>Total Weight
(Kg)</t>
  </si>
  <si>
    <t>Remarks</t>
  </si>
  <si>
    <t>CHS_001_A</t>
  </si>
  <si>
    <t>Assembly</t>
  </si>
  <si>
    <t>Chassis</t>
  </si>
  <si>
    <t>Frame</t>
  </si>
  <si>
    <t>Procured and Processed</t>
  </si>
  <si>
    <t>Cutting,Welding,Bending,Grinding</t>
  </si>
  <si>
    <t>CHS_002_A</t>
  </si>
  <si>
    <t>Mounting Tabs</t>
  </si>
  <si>
    <t>Cutting,Welding,Drilling,Filleting,Grinding</t>
  </si>
  <si>
    <t>AISI 4130 Sheets (6mm thick)</t>
  </si>
  <si>
    <t>FS_bolt_001</t>
  </si>
  <si>
    <t>Part</t>
  </si>
  <si>
    <t>Bolts</t>
  </si>
  <si>
    <t>Procured</t>
  </si>
  <si>
    <t>Standard</t>
  </si>
  <si>
    <t>Metric Grade 8.8 M12 / 60mm (Flanged)</t>
  </si>
  <si>
    <t>FS_bolt_002</t>
  </si>
  <si>
    <t>Metric Grade 8.8 M10 / 60mm (Flanged)</t>
  </si>
  <si>
    <t>FS_bolt_003</t>
  </si>
  <si>
    <t>Metric Grade 8.8 M8 / 60mm (Flanged)</t>
  </si>
  <si>
    <t>FS_bolt_004</t>
  </si>
  <si>
    <t>Metric Grade 8.8 M8 / 30mm (Flanged)</t>
  </si>
  <si>
    <t>FS_bolt_005</t>
  </si>
  <si>
    <t>Metric Grade 8.8 M8 / 40mm (Unflanged)</t>
  </si>
  <si>
    <t>FS_bolt_006</t>
  </si>
  <si>
    <t>Metric Grade 8.8 M5 / 8mm (Flanged)</t>
  </si>
  <si>
    <t>FS_bolt_007</t>
  </si>
  <si>
    <t>Metric Grade 8.8 M4 /10mm (Flanged)</t>
  </si>
  <si>
    <t>FS_bolt_008</t>
  </si>
  <si>
    <t>Metric Grade 8.8 M8 / 25mm (Unflanged)</t>
  </si>
  <si>
    <t>FS_nut_001</t>
  </si>
  <si>
    <t>Nuts</t>
  </si>
  <si>
    <t>Metric Grade 8.8 M7</t>
  </si>
  <si>
    <t>FS_nut_002</t>
  </si>
  <si>
    <t>Metric Grade 8.8 M4</t>
  </si>
  <si>
    <t>FS_nut_003</t>
  </si>
  <si>
    <t xml:space="preserve">Metric Grade 8.8 M5 </t>
  </si>
  <si>
    <t>FS_washer_001</t>
  </si>
  <si>
    <t>Washers</t>
  </si>
  <si>
    <t>FS_locknut_001</t>
  </si>
  <si>
    <t>Nylon locknuts</t>
  </si>
  <si>
    <t>FS_locknut_002</t>
  </si>
  <si>
    <t>Metric Grade 8.8 M8</t>
  </si>
  <si>
    <t>FS_locknut_003</t>
  </si>
  <si>
    <t>Metric Grade 8.8 M12</t>
  </si>
  <si>
    <t>FS_locknut_004</t>
  </si>
  <si>
    <t>Metric Grade 8.8 M10</t>
  </si>
  <si>
    <t>FS_bushing_005</t>
  </si>
  <si>
    <t>Nylon Bushings</t>
  </si>
  <si>
    <t>Nylon 6/10 Bushings</t>
  </si>
  <si>
    <t>FS_screws_001</t>
  </si>
  <si>
    <t>Screws</t>
  </si>
  <si>
    <t>12mm Screws</t>
  </si>
  <si>
    <t>SPW_001_A</t>
  </si>
  <si>
    <t>Right Knuckle</t>
  </si>
  <si>
    <t>Suspension</t>
  </si>
  <si>
    <t>AISI 1018</t>
  </si>
  <si>
    <t>SPW_002_A</t>
  </si>
  <si>
    <t>Left Knuckle</t>
  </si>
  <si>
    <t xml:space="preserve">AISI 1018 </t>
  </si>
  <si>
    <t>SPW_003</t>
  </si>
  <si>
    <t>Upper A-Arm</t>
  </si>
  <si>
    <t>Cutting,Welding,Grinding</t>
  </si>
  <si>
    <t>AISI 1018 pipe, ID 8mm, OD 12mm</t>
  </si>
  <si>
    <t>SPW_004</t>
  </si>
  <si>
    <t>Lower A-Arm</t>
  </si>
  <si>
    <t>SPW_005_A</t>
  </si>
  <si>
    <t>Coilover suspension front</t>
  </si>
  <si>
    <t>10.15inch length</t>
  </si>
  <si>
    <t>SPW_006</t>
  </si>
  <si>
    <t>Paret</t>
  </si>
  <si>
    <t>Triangular Swing Arm</t>
  </si>
  <si>
    <t>Aluminium 6061, ID-9mm, OD-15mm</t>
  </si>
  <si>
    <t>SPW_007_A</t>
  </si>
  <si>
    <t>Coilover suspension rear</t>
  </si>
  <si>
    <t>450 lbs/inch, spring length=10 inch</t>
  </si>
  <si>
    <t>SPW_008</t>
  </si>
  <si>
    <t>Front Bushing</t>
  </si>
  <si>
    <t>Polyurethane, ID-8mm, OD-15mm</t>
  </si>
  <si>
    <t>SPW_009</t>
  </si>
  <si>
    <t>Rear Bushing</t>
  </si>
  <si>
    <t>SPW_010_A</t>
  </si>
  <si>
    <t>Eye ball joints</t>
  </si>
  <si>
    <t>Plain carbon steel, Ball dia-8mm,Shank dia-6mm</t>
  </si>
  <si>
    <t>SPW_011_A</t>
  </si>
  <si>
    <t xml:space="preserve">Front Wheel </t>
  </si>
  <si>
    <t>Wheel &amp; Tyre</t>
  </si>
  <si>
    <t xml:space="preserve">20inch diameter </t>
  </si>
  <si>
    <t>SPW_012</t>
  </si>
  <si>
    <t>Rear Rim</t>
  </si>
  <si>
    <t>24in diameter / Aluminium Alloy</t>
  </si>
  <si>
    <t>SPW_014</t>
  </si>
  <si>
    <t>Rear Tyre</t>
  </si>
  <si>
    <t>24in diameter / BUTYL Rubber</t>
  </si>
  <si>
    <t>SPW_015_A</t>
  </si>
  <si>
    <t>Wheel Hub and Casette Hub</t>
  </si>
  <si>
    <t>Wheel hub ID 8.5mm, OD 22mm
Material 6061 T6</t>
  </si>
  <si>
    <t>STR_001</t>
  </si>
  <si>
    <t>Handle bar</t>
  </si>
  <si>
    <t>Steering</t>
  </si>
  <si>
    <t xml:space="preserve">Procured </t>
  </si>
  <si>
    <t>6061 T6  alloy, length 18 inch, ID 20mm, OD 20mm</t>
  </si>
  <si>
    <t>STR_002</t>
  </si>
  <si>
    <t>Steering column</t>
  </si>
  <si>
    <t>Cutting,welding,Grinding</t>
  </si>
  <si>
    <t>6061 T6 alloy, length 900mm, ID 18mm, OD 20mm</t>
  </si>
  <si>
    <t>STR_003</t>
  </si>
  <si>
    <t>Handle bar clamps</t>
  </si>
  <si>
    <t xml:space="preserve">Aluminium 1060 Alloy </t>
  </si>
  <si>
    <t>STR_004</t>
  </si>
  <si>
    <t>Tie rod between the knuckles</t>
  </si>
  <si>
    <t>Cutting</t>
  </si>
  <si>
    <t>6061 T6 alloy, length 1306.83mm,ID 6mm,OD 8mm</t>
  </si>
  <si>
    <t>STR_005</t>
  </si>
  <si>
    <t xml:space="preserve">  Tie rod between steering column and knuckle</t>
  </si>
  <si>
    <t>6061 T6 alloy, length 279.79mm,ID 6mm,OD 8mm</t>
  </si>
  <si>
    <t>M6 shank,ball size M8</t>
  </si>
  <si>
    <t>STR_007</t>
  </si>
  <si>
    <t>Bearing</t>
  </si>
  <si>
    <t>27x16x5mm Ball Bearing for Steering column</t>
  </si>
  <si>
    <t>STR_009</t>
  </si>
  <si>
    <t>Handle grip</t>
  </si>
  <si>
    <t>BUTYL rubber, ID 22mm</t>
  </si>
  <si>
    <t>DRT_001_A</t>
  </si>
  <si>
    <t>Crank set</t>
  </si>
  <si>
    <t>Drivetrain</t>
  </si>
  <si>
    <t xml:space="preserve">42 T Sprocket, 7inch Crank Arm </t>
  </si>
  <si>
    <t>DRT_002_A</t>
  </si>
  <si>
    <t>Chain</t>
  </si>
  <si>
    <t>Pitch 0.5 inch</t>
  </si>
  <si>
    <t>DRT_003</t>
  </si>
  <si>
    <t>Pedals</t>
  </si>
  <si>
    <t>Pedal dimensions 5 in x 3.5 in</t>
  </si>
  <si>
    <t>DRT_004</t>
  </si>
  <si>
    <t>Shaft</t>
  </si>
  <si>
    <t>Cutting,drilling,Grinding</t>
  </si>
  <si>
    <t>Alloy steel, 50 inch, 23mm Dia</t>
  </si>
  <si>
    <t>DRT_005_A</t>
  </si>
  <si>
    <t>14 T Sprocket</t>
  </si>
  <si>
    <t>Cutting,Reaming,Grinding</t>
  </si>
  <si>
    <t xml:space="preserve">14 T sprocket is mounted on shaft with the help of 4130 material </t>
  </si>
  <si>
    <t>DRT_006_A</t>
  </si>
  <si>
    <t>28 T Sprocket</t>
  </si>
  <si>
    <t xml:space="preserve">28 T sprocket is mounted on shaft with the help of 4130 material </t>
  </si>
  <si>
    <t>DRT_007_A</t>
  </si>
  <si>
    <t>52 T Sprocket</t>
  </si>
  <si>
    <t xml:space="preserve">52T sprocket is mounted on shaft with the help of 4130 material </t>
  </si>
  <si>
    <t>DRT_008</t>
  </si>
  <si>
    <t xml:space="preserve">Flanged Bearings </t>
  </si>
  <si>
    <t>Inner diameter- 0.8 inch</t>
  </si>
  <si>
    <t>DRT_009</t>
  </si>
  <si>
    <t>Gear Shifter</t>
  </si>
  <si>
    <t>9 speed  gear shifter</t>
  </si>
  <si>
    <t>DRT_010</t>
  </si>
  <si>
    <t>Derailleur</t>
  </si>
  <si>
    <t>9 speed derailleur</t>
  </si>
  <si>
    <t>DRT_011_A</t>
  </si>
  <si>
    <t>11-32 T Cassette</t>
  </si>
  <si>
    <t>9 speed cassette</t>
  </si>
  <si>
    <t>DRT_012</t>
  </si>
  <si>
    <t>Shift Cables</t>
  </si>
  <si>
    <t>shift cables</t>
  </si>
  <si>
    <t>DRT_013_A</t>
  </si>
  <si>
    <t>KTC BLDC Motor</t>
  </si>
  <si>
    <t>48V,600W,500rpm</t>
  </si>
  <si>
    <t>DRT_014</t>
  </si>
  <si>
    <t>KTC BLDC Controller</t>
  </si>
  <si>
    <t>48V,600W</t>
  </si>
  <si>
    <t>DRT_015</t>
  </si>
  <si>
    <t>Battery</t>
  </si>
  <si>
    <t>48V,35Ah</t>
  </si>
  <si>
    <t>STR_008</t>
  </si>
  <si>
    <t>Throttle(accelerator)</t>
  </si>
  <si>
    <t>Grip diameter-22mm</t>
  </si>
  <si>
    <t>DRT_017</t>
  </si>
  <si>
    <t>Kill switch</t>
  </si>
  <si>
    <t>2cm x 2cm Button area, 1cm Travel / High Density Plastic</t>
  </si>
  <si>
    <t>DRT_018</t>
  </si>
  <si>
    <t>Battery Indicator</t>
  </si>
  <si>
    <t>48 V Capacity</t>
  </si>
  <si>
    <t>DRT_019</t>
  </si>
  <si>
    <t>Bottom Bracket for Pedals</t>
  </si>
  <si>
    <t>31mm Dia, 85mm Length / Alloy Steel</t>
  </si>
  <si>
    <t>DRT_020_A</t>
  </si>
  <si>
    <t>Electric Wires</t>
  </si>
  <si>
    <t>Electrical Wires</t>
  </si>
  <si>
    <t>BRK_001</t>
  </si>
  <si>
    <t>Rotor/Disc</t>
  </si>
  <si>
    <t>Brakes</t>
  </si>
  <si>
    <t>Dia 80mm (Topology Optimised) / Stainless Steel (SUS410)</t>
  </si>
  <si>
    <t>BRK_002_A</t>
  </si>
  <si>
    <t>Brake Caliper</t>
  </si>
  <si>
    <t>Cast Alloy Steel</t>
  </si>
  <si>
    <t>BRK_003</t>
  </si>
  <si>
    <t>Brake Cable with Housing</t>
  </si>
  <si>
    <t>brake cable are used for braking</t>
  </si>
  <si>
    <t>BRK_004_A</t>
  </si>
  <si>
    <t>Right lever</t>
  </si>
  <si>
    <t>High Density PE, Aluminium</t>
  </si>
  <si>
    <t>BRK_005_A</t>
  </si>
  <si>
    <t>Left lever</t>
  </si>
  <si>
    <t>ACC_001</t>
  </si>
  <si>
    <t>Fairing (front)</t>
  </si>
  <si>
    <t>Safety Equipment</t>
  </si>
  <si>
    <t>Acrylic sheets</t>
  </si>
  <si>
    <t>ACC_002</t>
  </si>
  <si>
    <t>Front Body Panel</t>
  </si>
  <si>
    <t>High Density Plastic</t>
  </si>
  <si>
    <t>ACC_003</t>
  </si>
  <si>
    <t>Rear Body Panel</t>
  </si>
  <si>
    <t>ACC_004</t>
  </si>
  <si>
    <t>Top Body Panel</t>
  </si>
  <si>
    <t>ACC_005</t>
  </si>
  <si>
    <t>Doors</t>
  </si>
  <si>
    <t xml:space="preserve">Cutting </t>
  </si>
  <si>
    <t>Doors for complete Enclosure  / Acrylic Sheets</t>
  </si>
  <si>
    <t>ACC_006</t>
  </si>
  <si>
    <t>Front Mud guard</t>
  </si>
  <si>
    <t>High Density PE</t>
  </si>
  <si>
    <t>ACC_007</t>
  </si>
  <si>
    <t xml:space="preserve">Side Panel </t>
  </si>
  <si>
    <t>ACC_008_A</t>
  </si>
  <si>
    <t>Rear Mud guard</t>
  </si>
  <si>
    <t>ACC_009</t>
  </si>
  <si>
    <t xml:space="preserve"> Chain guard</t>
  </si>
  <si>
    <t>Cutting ,bending</t>
  </si>
  <si>
    <t>ACC_010</t>
  </si>
  <si>
    <t>Dork Disc</t>
  </si>
  <si>
    <t>Acrylic sheet</t>
  </si>
  <si>
    <t>ACC_018</t>
  </si>
  <si>
    <t>Battery Cover</t>
  </si>
  <si>
    <t>Cutting and bending</t>
  </si>
  <si>
    <t>Al 1060 Alloy</t>
  </si>
  <si>
    <t>ACC_019</t>
  </si>
  <si>
    <t>Cassette guard</t>
  </si>
  <si>
    <t>ACC_016</t>
  </si>
  <si>
    <t>Rider Seats</t>
  </si>
  <si>
    <t>Seats</t>
  </si>
  <si>
    <t xml:space="preserve"> Cutting and Cushioning</t>
  </si>
  <si>
    <t>18.5x19 - 19x29 inches rider seats dimensions</t>
  </si>
  <si>
    <t>ACC_017_A</t>
  </si>
  <si>
    <t>Seat Belts</t>
  </si>
  <si>
    <t>84 inch max adjustable length</t>
  </si>
  <si>
    <t>ACC_012</t>
  </si>
  <si>
    <t>Utility Box</t>
  </si>
  <si>
    <t>Others</t>
  </si>
  <si>
    <t>450x400x210mm / Balsa wood</t>
  </si>
  <si>
    <t>ACC_013</t>
  </si>
  <si>
    <t>Utility Box Lid</t>
  </si>
  <si>
    <t>450x400x55mm / Balsa wood</t>
  </si>
  <si>
    <t>ACC_014_A</t>
  </si>
  <si>
    <t>Aluminum Hinges</t>
  </si>
  <si>
    <t>Aluminium</t>
  </si>
  <si>
    <t>ACC_015</t>
  </si>
  <si>
    <t>Head lights</t>
  </si>
  <si>
    <t>LED, 60W</t>
  </si>
  <si>
    <t>ACC_020</t>
  </si>
  <si>
    <t>Arduino</t>
  </si>
  <si>
    <t>Arduino Mega 256</t>
  </si>
  <si>
    <t>ACC_021</t>
  </si>
  <si>
    <t>Cadence Sensor</t>
  </si>
  <si>
    <t>Nexacycle Nexacycle Cadence/Speed Sensor Pair</t>
  </si>
  <si>
    <t>ACC_022</t>
  </si>
  <si>
    <t>Servo Motor</t>
  </si>
  <si>
    <t>Tower Pro SG90 Servo - 9 gms Mini/Micro Servo Motor</t>
  </si>
  <si>
    <t>Spray paints</t>
  </si>
  <si>
    <t>Spray paint for the chassis and other parts</t>
  </si>
  <si>
    <t>Quotation or invoice</t>
  </si>
  <si>
    <t/>
  </si>
  <si>
    <t>FS_bolt</t>
  </si>
  <si>
    <t>Fastners</t>
  </si>
  <si>
    <t>FS_nut</t>
  </si>
  <si>
    <t>FS_washer</t>
  </si>
  <si>
    <t>FS_locknut</t>
  </si>
  <si>
    <t>FS_bushing</t>
  </si>
  <si>
    <t>FS_screws</t>
  </si>
  <si>
    <t>Upper A-Arms</t>
  </si>
  <si>
    <t>Lower A-Arms</t>
  </si>
  <si>
    <t xml:space="preserve">Rear Rim </t>
  </si>
  <si>
    <r>
      <rPr>
        <sz val="11"/>
        <color theme="1"/>
        <rFont val="Arial"/>
      </rPr>
      <t xml:space="preserve">Tie rod 1 </t>
    </r>
    <r>
      <rPr>
        <sz val="11"/>
        <color rgb="FFFF0000"/>
        <rFont val="Arial"/>
      </rPr>
      <t>(big)</t>
    </r>
  </si>
  <si>
    <t>Tie rod 2</t>
  </si>
  <si>
    <t>handle grip</t>
  </si>
  <si>
    <t>Pedal</t>
  </si>
  <si>
    <t>Pedal catridge</t>
  </si>
  <si>
    <t>Chain guard</t>
  </si>
  <si>
    <t>Battery cover</t>
  </si>
  <si>
    <t>Accessories</t>
  </si>
  <si>
    <t>External manufactured</t>
  </si>
  <si>
    <t>Inhouse manufactured</t>
  </si>
  <si>
    <t>Reuse from last year</t>
  </si>
  <si>
    <t>Battery Charging</t>
  </si>
  <si>
    <t>Infotainment</t>
  </si>
  <si>
    <t>ADAS</t>
  </si>
  <si>
    <t>Electricals</t>
  </si>
  <si>
    <t>Cutting,Welding,Drilling,Forging</t>
  </si>
  <si>
    <t>Forging,Drilling,Welding,cutting</t>
  </si>
  <si>
    <t>AISI 4130 Cold Rolled Steel Rods (1in OD, 1.75mm Wall thickness)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</si>
</sst>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1"/>
      <color theme="1"/>
      <name val="Arial"/>
    </font>
    <font>
      <b/>
      <u/>
      <sz val="20"/>
      <color theme="1"/>
      <name val="Gentium Basic"/>
    </font>
    <font>
      <b/>
      <sz val="12"/>
      <color theme="1"/>
      <name val="Gentium Basic"/>
    </font>
    <font>
      <sz val="11"/>
      <name val="Arial"/>
    </font>
    <font>
      <b/>
      <sz val="11"/>
      <color rgb="FF000066"/>
      <name val="Arial"/>
    </font>
    <font>
      <b/>
      <sz val="11"/>
      <color theme="1"/>
      <name val="Arial"/>
    </font>
    <font>
      <sz val="11"/>
      <color theme="1"/>
      <name val="Gentium Basic"/>
    </font>
    <font>
      <sz val="11"/>
      <color theme="1"/>
      <name val="Book Antiqua"/>
    </font>
    <font>
      <b/>
      <sz val="11"/>
      <color rgb="FF000066"/>
      <name val="Book Antiqua"/>
    </font>
    <font>
      <sz val="11"/>
      <color rgb="FF002060"/>
      <name val="Book Antiqua"/>
    </font>
    <font>
      <sz val="11"/>
      <color rgb="FF000000"/>
      <name val="Book Antiqua"/>
    </font>
    <font>
      <sz val="12"/>
      <color theme="1"/>
      <name val="Book Antiqua"/>
    </font>
    <font>
      <sz val="11"/>
      <color rgb="FF434343"/>
      <name val="Book Antiqua"/>
    </font>
    <font>
      <sz val="12"/>
      <color rgb="FF002060"/>
      <name val="Book Antiqua"/>
    </font>
    <font>
      <sz val="11"/>
      <color theme="1"/>
      <name val="Book Antiqua"/>
    </font>
    <font>
      <sz val="14"/>
      <color theme="1"/>
      <name val="Book Antiqua"/>
    </font>
    <font>
      <sz val="11"/>
      <color theme="1"/>
      <name val="Calibri"/>
    </font>
    <font>
      <sz val="11"/>
      <color theme="1"/>
      <name val="Calibri"/>
    </font>
    <font>
      <sz val="11"/>
      <color rgb="FF000000"/>
      <name val="Arial"/>
    </font>
    <font>
      <sz val="11"/>
      <name val="Arial"/>
    </font>
    <font>
      <sz val="11"/>
      <color rgb="FFFF0000"/>
      <name val="Arial"/>
    </font>
  </fonts>
  <fills count="7">
    <fill>
      <patternFill patternType="none"/>
    </fill>
    <fill>
      <patternFill patternType="gray125"/>
    </fill>
    <fill>
      <patternFill patternType="solid">
        <fgColor rgb="FFD6E3BC"/>
        <bgColor rgb="FFD6E3BC"/>
      </patternFill>
    </fill>
    <fill>
      <patternFill patternType="solid">
        <fgColor rgb="FFFBD4B4"/>
        <bgColor rgb="FFFBD4B4"/>
      </patternFill>
    </fill>
    <fill>
      <patternFill patternType="solid">
        <fgColor rgb="FFDBE5F1"/>
        <bgColor rgb="FFDBE5F1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0">
    <xf numFmtId="0" fontId="0" fillId="0" borderId="0" xfId="0" applyFont="1" applyAlignment="1"/>
    <xf numFmtId="0" fontId="0" fillId="0" borderId="0" xfId="0" applyFont="1"/>
    <xf numFmtId="0" fontId="7" fillId="4" borderId="7" xfId="0" applyFont="1" applyFill="1" applyBorder="1" applyAlignment="1">
      <alignment horizontal="center" vertical="center" wrapText="1"/>
    </xf>
    <xf numFmtId="0" fontId="8" fillId="4" borderId="7" xfId="0" applyFont="1" applyFill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 wrapText="1"/>
    </xf>
    <xf numFmtId="0" fontId="9" fillId="5" borderId="7" xfId="0" applyFont="1" applyFill="1" applyBorder="1" applyAlignment="1">
      <alignment horizontal="center" vertical="center"/>
    </xf>
    <xf numFmtId="0" fontId="9" fillId="5" borderId="7" xfId="0" applyFont="1" applyFill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7" fillId="5" borderId="7" xfId="0" applyFont="1" applyFill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7" fillId="5" borderId="7" xfId="0" applyFont="1" applyFill="1" applyBorder="1" applyAlignment="1">
      <alignment horizontal="center" vertical="center"/>
    </xf>
    <xf numFmtId="0" fontId="7" fillId="5" borderId="7" xfId="0" applyFont="1" applyFill="1" applyBorder="1" applyAlignment="1">
      <alignment horizontal="left" vertical="center"/>
    </xf>
    <xf numFmtId="0" fontId="9" fillId="0" borderId="7" xfId="0" applyFont="1" applyBorder="1" applyAlignment="1">
      <alignment horizontal="center" vertical="center" wrapText="1"/>
    </xf>
    <xf numFmtId="0" fontId="0" fillId="0" borderId="0" xfId="0" applyFont="1" applyAlignment="1">
      <alignment wrapText="1"/>
    </xf>
    <xf numFmtId="0" fontId="7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5" borderId="7" xfId="0" applyFont="1" applyFill="1" applyBorder="1" applyAlignment="1">
      <alignment horizontal="center" vertical="center" wrapText="1"/>
    </xf>
    <xf numFmtId="0" fontId="0" fillId="0" borderId="8" xfId="0" applyFont="1" applyBorder="1" applyAlignment="1">
      <alignment vertical="center"/>
    </xf>
    <xf numFmtId="0" fontId="0" fillId="0" borderId="5" xfId="0" applyFont="1" applyBorder="1" applyAlignment="1">
      <alignment vertical="center"/>
    </xf>
    <xf numFmtId="0" fontId="7" fillId="0" borderId="5" xfId="0" applyFont="1" applyBorder="1" applyAlignment="1">
      <alignment vertical="center" wrapText="1"/>
    </xf>
    <xf numFmtId="0" fontId="9" fillId="0" borderId="5" xfId="0" applyFont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7" fillId="0" borderId="0" xfId="0" applyFont="1" applyAlignment="1">
      <alignment vertical="center" wrapText="1"/>
    </xf>
    <xf numFmtId="0" fontId="9" fillId="0" borderId="0" xfId="0" applyFont="1" applyAlignment="1">
      <alignment horizontal="center" vertical="center"/>
    </xf>
    <xf numFmtId="0" fontId="7" fillId="0" borderId="0" xfId="0" applyFont="1" applyAlignment="1">
      <alignment vertical="top" wrapText="1"/>
    </xf>
    <xf numFmtId="0" fontId="0" fillId="0" borderId="7" xfId="0" applyFont="1" applyBorder="1"/>
    <xf numFmtId="0" fontId="15" fillId="4" borderId="7" xfId="0" applyFont="1" applyFill="1" applyBorder="1" applyAlignment="1">
      <alignment horizontal="center" vertical="center" wrapText="1"/>
    </xf>
    <xf numFmtId="0" fontId="7" fillId="5" borderId="0" xfId="0" applyFont="1" applyFill="1" applyAlignment="1">
      <alignment horizontal="center" vertical="center" wrapText="1"/>
    </xf>
    <xf numFmtId="0" fontId="0" fillId="5" borderId="7" xfId="0" applyFont="1" applyFill="1" applyBorder="1" applyAlignment="1">
      <alignment horizontal="center" vertical="center" wrapText="1"/>
    </xf>
    <xf numFmtId="0" fontId="0" fillId="0" borderId="7" xfId="0" applyFont="1" applyBorder="1" applyAlignment="1">
      <alignment horizontal="center" vertical="center" wrapText="1"/>
    </xf>
    <xf numFmtId="0" fontId="7" fillId="0" borderId="7" xfId="0" quotePrefix="1" applyFont="1" applyBorder="1" applyAlignment="1">
      <alignment horizontal="center" vertical="center" wrapText="1"/>
    </xf>
    <xf numFmtId="0" fontId="16" fillId="0" borderId="7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16" fillId="0" borderId="7" xfId="0" applyFont="1" applyBorder="1" applyAlignment="1">
      <alignment horizontal="center" vertical="center"/>
    </xf>
    <xf numFmtId="0" fontId="17" fillId="0" borderId="7" xfId="0" applyFont="1" applyBorder="1"/>
    <xf numFmtId="0" fontId="18" fillId="0" borderId="7" xfId="0" applyFont="1" applyBorder="1" applyAlignment="1">
      <alignment horizontal="center" vertical="center"/>
    </xf>
    <xf numFmtId="0" fontId="18" fillId="0" borderId="7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 wrapText="1"/>
    </xf>
    <xf numFmtId="0" fontId="3" fillId="0" borderId="7" xfId="0" applyFont="1" applyBorder="1"/>
    <xf numFmtId="0" fontId="0" fillId="0" borderId="7" xfId="0" applyFont="1" applyBorder="1" applyAlignment="1">
      <alignment horizontal="center" vertical="center"/>
    </xf>
    <xf numFmtId="0" fontId="0" fillId="5" borderId="7" xfId="0" applyFont="1" applyFill="1" applyBorder="1" applyAlignment="1">
      <alignment horizontal="center" vertical="center"/>
    </xf>
    <xf numFmtId="0" fontId="0" fillId="5" borderId="7" xfId="0" applyFont="1" applyFill="1" applyBorder="1" applyAlignment="1">
      <alignment horizontal="center" vertical="center"/>
    </xf>
    <xf numFmtId="0" fontId="18" fillId="0" borderId="0" xfId="0" applyFont="1"/>
    <xf numFmtId="0" fontId="0" fillId="6" borderId="7" xfId="0" applyFont="1" applyFill="1" applyBorder="1" applyAlignment="1">
      <alignment horizontal="center" vertical="center"/>
    </xf>
    <xf numFmtId="0" fontId="19" fillId="5" borderId="7" xfId="0" applyFont="1" applyFill="1" applyBorder="1" applyAlignment="1">
      <alignment horizontal="center" vertical="center" wrapText="1"/>
    </xf>
    <xf numFmtId="0" fontId="16" fillId="0" borderId="7" xfId="0" applyFont="1" applyBorder="1"/>
    <xf numFmtId="0" fontId="16" fillId="0" borderId="7" xfId="0" applyFont="1" applyBorder="1" applyAlignment="1">
      <alignment vertical="center"/>
    </xf>
    <xf numFmtId="0" fontId="0" fillId="0" borderId="0" xfId="0" applyFont="1" applyAlignment="1"/>
    <xf numFmtId="0" fontId="0" fillId="0" borderId="0" xfId="0" applyFont="1" applyBorder="1"/>
    <xf numFmtId="0" fontId="14" fillId="0" borderId="9" xfId="0" applyFont="1" applyBorder="1"/>
    <xf numFmtId="0" fontId="6" fillId="3" borderId="1" xfId="0" applyFont="1" applyFill="1" applyBorder="1" applyAlignment="1">
      <alignment horizontal="center" vertical="top" wrapText="1"/>
    </xf>
    <xf numFmtId="0" fontId="3" fillId="0" borderId="2" xfId="0" applyFont="1" applyBorder="1"/>
    <xf numFmtId="0" fontId="3" fillId="0" borderId="3" xfId="0" applyFont="1" applyBorder="1"/>
    <xf numFmtId="0" fontId="5" fillId="0" borderId="4" xfId="0" applyFont="1" applyBorder="1" applyAlignment="1">
      <alignment horizontal="center" vertical="center"/>
    </xf>
    <xf numFmtId="0" fontId="3" fillId="0" borderId="5" xfId="0" applyFont="1" applyBorder="1"/>
    <xf numFmtId="0" fontId="3" fillId="0" borderId="6" xfId="0" applyFont="1" applyBorder="1"/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2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g"/><Relationship Id="rId13" Type="http://schemas.openxmlformats.org/officeDocument/2006/relationships/image" Target="../media/image13.jpg"/><Relationship Id="rId3" Type="http://schemas.openxmlformats.org/officeDocument/2006/relationships/image" Target="../media/image3.jpg"/><Relationship Id="rId7" Type="http://schemas.openxmlformats.org/officeDocument/2006/relationships/image" Target="../media/image7.jpg"/><Relationship Id="rId12" Type="http://schemas.openxmlformats.org/officeDocument/2006/relationships/image" Target="../media/image12.jpg"/><Relationship Id="rId2" Type="http://schemas.openxmlformats.org/officeDocument/2006/relationships/image" Target="../media/image2.jpg"/><Relationship Id="rId1" Type="http://schemas.openxmlformats.org/officeDocument/2006/relationships/image" Target="../media/image1.jpg"/><Relationship Id="rId6" Type="http://schemas.openxmlformats.org/officeDocument/2006/relationships/image" Target="../media/image6.jpg"/><Relationship Id="rId11" Type="http://schemas.openxmlformats.org/officeDocument/2006/relationships/image" Target="../media/image11.jpg"/><Relationship Id="rId5" Type="http://schemas.openxmlformats.org/officeDocument/2006/relationships/image" Target="../media/image5.jpg"/><Relationship Id="rId10" Type="http://schemas.openxmlformats.org/officeDocument/2006/relationships/image" Target="../media/image10.jpg"/><Relationship Id="rId4" Type="http://schemas.openxmlformats.org/officeDocument/2006/relationships/image" Target="../media/image4.jpg"/><Relationship Id="rId9" Type="http://schemas.openxmlformats.org/officeDocument/2006/relationships/image" Target="../media/image9.jpg"/><Relationship Id="rId14" Type="http://schemas.openxmlformats.org/officeDocument/2006/relationships/image" Target="../media/image14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1</xdr:row>
      <xdr:rowOff>0</xdr:rowOff>
    </xdr:from>
    <xdr:ext cx="4676775" cy="5039591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057409" y="658091"/>
          <a:ext cx="4676775" cy="5039591"/>
        </a:xfrm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2</xdr:row>
      <xdr:rowOff>0</xdr:rowOff>
    </xdr:from>
    <xdr:ext cx="4972050" cy="5247410"/>
    <xdr:pic>
      <xdr:nvPicPr>
        <xdr:cNvPr id="3" name="image3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057409" y="5853545"/>
          <a:ext cx="4972050" cy="5247410"/>
        </a:xfrm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</xdr:row>
      <xdr:rowOff>796635</xdr:rowOff>
    </xdr:from>
    <xdr:ext cx="5667375" cy="5247409"/>
    <xdr:pic>
      <xdr:nvPicPr>
        <xdr:cNvPr id="4" name="image7.jpg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9057409" y="11845635"/>
          <a:ext cx="5667375" cy="5247409"/>
        </a:xfrm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5</xdr:row>
      <xdr:rowOff>0</xdr:rowOff>
    </xdr:from>
    <xdr:ext cx="5667375" cy="5126182"/>
    <xdr:pic>
      <xdr:nvPicPr>
        <xdr:cNvPr id="5" name="image7.jpg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9057409" y="17041091"/>
          <a:ext cx="5667375" cy="5126182"/>
        </a:xfrm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6</xdr:row>
      <xdr:rowOff>0</xdr:rowOff>
    </xdr:from>
    <xdr:ext cx="5667375" cy="6667500"/>
    <xdr:pic>
      <xdr:nvPicPr>
        <xdr:cNvPr id="6" name="image7.jpg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7</xdr:row>
      <xdr:rowOff>0</xdr:rowOff>
    </xdr:from>
    <xdr:ext cx="5667375" cy="5230091"/>
    <xdr:pic>
      <xdr:nvPicPr>
        <xdr:cNvPr id="7" name="image7.jpg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9057409" y="27432000"/>
          <a:ext cx="5667375" cy="5230091"/>
        </a:xfrm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8</xdr:row>
      <xdr:rowOff>0</xdr:rowOff>
    </xdr:from>
    <xdr:ext cx="5667375" cy="5178136"/>
    <xdr:pic>
      <xdr:nvPicPr>
        <xdr:cNvPr id="8" name="image7.jpg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9057409" y="32627455"/>
          <a:ext cx="5667375" cy="5178136"/>
        </a:xfrm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9</xdr:row>
      <xdr:rowOff>0</xdr:rowOff>
    </xdr:from>
    <xdr:ext cx="5667375" cy="5195455"/>
    <xdr:pic>
      <xdr:nvPicPr>
        <xdr:cNvPr id="9" name="image7.jpg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9057409" y="37822909"/>
          <a:ext cx="5667375" cy="5195455"/>
        </a:xfrm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11</xdr:row>
      <xdr:rowOff>34636</xdr:rowOff>
    </xdr:from>
    <xdr:ext cx="6286500" cy="5143500"/>
    <xdr:pic>
      <xdr:nvPicPr>
        <xdr:cNvPr id="10" name="image5.jpg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9057409" y="43520591"/>
          <a:ext cx="6286500" cy="5143500"/>
        </a:xfrm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12</xdr:row>
      <xdr:rowOff>0</xdr:rowOff>
    </xdr:from>
    <xdr:ext cx="6286500" cy="6667500"/>
    <xdr:pic>
      <xdr:nvPicPr>
        <xdr:cNvPr id="11" name="image5.jpg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13</xdr:row>
      <xdr:rowOff>0</xdr:rowOff>
    </xdr:from>
    <xdr:ext cx="6286500" cy="6667500"/>
    <xdr:pic>
      <xdr:nvPicPr>
        <xdr:cNvPr id="12" name="image5.jpg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14</xdr:row>
      <xdr:rowOff>0</xdr:rowOff>
    </xdr:from>
    <xdr:ext cx="6286500" cy="5150556"/>
    <xdr:pic>
      <xdr:nvPicPr>
        <xdr:cNvPr id="13" name="image5.jpg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9059333" y="59055000"/>
          <a:ext cx="6286500" cy="5150556"/>
        </a:xfrm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15</xdr:row>
      <xdr:rowOff>0</xdr:rowOff>
    </xdr:from>
    <xdr:ext cx="5086350" cy="5221111"/>
    <xdr:pic>
      <xdr:nvPicPr>
        <xdr:cNvPr id="14" name="image2.jpg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9059333" y="64247889"/>
          <a:ext cx="5086350" cy="5221111"/>
        </a:xfrm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16</xdr:row>
      <xdr:rowOff>0</xdr:rowOff>
    </xdr:from>
    <xdr:ext cx="4676775" cy="5221111"/>
    <xdr:pic>
      <xdr:nvPicPr>
        <xdr:cNvPr id="15" name="image6.jpg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059333" y="69440778"/>
          <a:ext cx="4676775" cy="5221111"/>
        </a:xfrm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17</xdr:row>
      <xdr:rowOff>98778</xdr:rowOff>
    </xdr:from>
    <xdr:ext cx="5086350" cy="5150555"/>
    <xdr:pic>
      <xdr:nvPicPr>
        <xdr:cNvPr id="16" name="image2.jpg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9059333" y="74732445"/>
          <a:ext cx="5086350" cy="5150555"/>
        </a:xfrm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18</xdr:row>
      <xdr:rowOff>0</xdr:rowOff>
    </xdr:from>
    <xdr:ext cx="5667375" cy="5207000"/>
    <xdr:pic>
      <xdr:nvPicPr>
        <xdr:cNvPr id="17" name="image7.jpg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9059333" y="79826556"/>
          <a:ext cx="5667375" cy="5207000"/>
        </a:xfrm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19</xdr:row>
      <xdr:rowOff>0</xdr:rowOff>
    </xdr:from>
    <xdr:ext cx="5667375" cy="5178778"/>
    <xdr:pic>
      <xdr:nvPicPr>
        <xdr:cNvPr id="18" name="image7.jpg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9059333" y="85019444"/>
          <a:ext cx="5667375" cy="5178778"/>
        </a:xfrm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20</xdr:row>
      <xdr:rowOff>0</xdr:rowOff>
    </xdr:from>
    <xdr:ext cx="5667375" cy="5164667"/>
    <xdr:pic>
      <xdr:nvPicPr>
        <xdr:cNvPr id="19" name="image7.jpg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9059333" y="90212333"/>
          <a:ext cx="5667375" cy="5164667"/>
        </a:xfrm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21</xdr:row>
      <xdr:rowOff>0</xdr:rowOff>
    </xdr:from>
    <xdr:ext cx="5086350" cy="5178778"/>
    <xdr:pic>
      <xdr:nvPicPr>
        <xdr:cNvPr id="20" name="image2.jpg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9059333" y="95405222"/>
          <a:ext cx="5086350" cy="5178778"/>
        </a:xfrm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22</xdr:row>
      <xdr:rowOff>0</xdr:rowOff>
    </xdr:from>
    <xdr:ext cx="5086350" cy="5249333"/>
    <xdr:pic>
      <xdr:nvPicPr>
        <xdr:cNvPr id="21" name="image2.jpg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9059333" y="100598111"/>
          <a:ext cx="5086350" cy="5249333"/>
        </a:xfrm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23</xdr:row>
      <xdr:rowOff>0</xdr:rowOff>
    </xdr:from>
    <xdr:ext cx="5086350" cy="6667500"/>
    <xdr:pic>
      <xdr:nvPicPr>
        <xdr:cNvPr id="22" name="image2.jpg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24</xdr:row>
      <xdr:rowOff>0</xdr:rowOff>
    </xdr:from>
    <xdr:ext cx="8658225" cy="3895725"/>
    <xdr:pic>
      <xdr:nvPicPr>
        <xdr:cNvPr id="23" name="image8.jpg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26</xdr:row>
      <xdr:rowOff>0</xdr:rowOff>
    </xdr:from>
    <xdr:ext cx="8658225" cy="5207000"/>
    <xdr:pic>
      <xdr:nvPicPr>
        <xdr:cNvPr id="24" name="image21.jpg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9059333" y="116642444"/>
          <a:ext cx="8658225" cy="5207000"/>
        </a:xfrm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27</xdr:row>
      <xdr:rowOff>0</xdr:rowOff>
    </xdr:from>
    <xdr:ext cx="4676775" cy="6667500"/>
    <xdr:pic>
      <xdr:nvPicPr>
        <xdr:cNvPr id="25" name="image4.jpg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28</xdr:row>
      <xdr:rowOff>0</xdr:rowOff>
    </xdr:from>
    <xdr:ext cx="5191125" cy="5221111"/>
    <xdr:pic>
      <xdr:nvPicPr>
        <xdr:cNvPr id="26" name="image9.jpg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 preferRelativeResize="0"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9059333" y="127028222"/>
          <a:ext cx="5191125" cy="5221111"/>
        </a:xfrm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29</xdr:row>
      <xdr:rowOff>0</xdr:rowOff>
    </xdr:from>
    <xdr:ext cx="4676775" cy="6667500"/>
    <xdr:pic>
      <xdr:nvPicPr>
        <xdr:cNvPr id="27" name="image1.jpg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30</xdr:row>
      <xdr:rowOff>0</xdr:rowOff>
    </xdr:from>
    <xdr:ext cx="4676775" cy="6667500"/>
    <xdr:pic>
      <xdr:nvPicPr>
        <xdr:cNvPr id="28" name="image1.jpg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31</xdr:row>
      <xdr:rowOff>0</xdr:rowOff>
    </xdr:from>
    <xdr:ext cx="5667375" cy="5277971"/>
    <xdr:pic>
      <xdr:nvPicPr>
        <xdr:cNvPr id="29" name="image7.jpg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9054353" y="142785353"/>
          <a:ext cx="5667375" cy="5277971"/>
        </a:xfrm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32</xdr:row>
      <xdr:rowOff>0</xdr:rowOff>
    </xdr:from>
    <xdr:ext cx="8658225" cy="4105275"/>
    <xdr:pic>
      <xdr:nvPicPr>
        <xdr:cNvPr id="30" name="image16.jpg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PicPr preferRelativeResize="0"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33</xdr:row>
      <xdr:rowOff>0</xdr:rowOff>
    </xdr:from>
    <xdr:ext cx="8658225" cy="5178777"/>
    <xdr:pic>
      <xdr:nvPicPr>
        <xdr:cNvPr id="31" name="image21.jpg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9059333" y="152992667"/>
          <a:ext cx="8658225" cy="5178777"/>
        </a:xfrm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35</xdr:row>
      <xdr:rowOff>0</xdr:rowOff>
    </xdr:from>
    <xdr:ext cx="5086350" cy="5121088"/>
    <xdr:pic>
      <xdr:nvPicPr>
        <xdr:cNvPr id="32" name="image2.jpg"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9054353" y="158854588"/>
          <a:ext cx="5086350" cy="5121088"/>
        </a:xfrm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36</xdr:row>
      <xdr:rowOff>0</xdr:rowOff>
    </xdr:from>
    <xdr:ext cx="5086350" cy="5154706"/>
    <xdr:pic>
      <xdr:nvPicPr>
        <xdr:cNvPr id="33" name="image2.jpg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9054353" y="164054118"/>
          <a:ext cx="5086350" cy="5154706"/>
        </a:xfrm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37</xdr:row>
      <xdr:rowOff>0</xdr:rowOff>
    </xdr:from>
    <xdr:ext cx="5086350" cy="6667500"/>
    <xdr:pic>
      <xdr:nvPicPr>
        <xdr:cNvPr id="34" name="image2.jpg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38</xdr:row>
      <xdr:rowOff>0</xdr:rowOff>
    </xdr:from>
    <xdr:ext cx="6286500" cy="5150555"/>
    <xdr:pic>
      <xdr:nvPicPr>
        <xdr:cNvPr id="35" name="image10.jpg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9059333" y="174229889"/>
          <a:ext cx="6286500" cy="5150555"/>
        </a:xfrm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39</xdr:row>
      <xdr:rowOff>0</xdr:rowOff>
    </xdr:from>
    <xdr:ext cx="5086350" cy="6667500"/>
    <xdr:pic>
      <xdr:nvPicPr>
        <xdr:cNvPr id="36" name="image2.jpg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40</xdr:row>
      <xdr:rowOff>0</xdr:rowOff>
    </xdr:from>
    <xdr:ext cx="5086350" cy="6667500"/>
    <xdr:pic>
      <xdr:nvPicPr>
        <xdr:cNvPr id="37" name="image2.jpg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41</xdr:row>
      <xdr:rowOff>0</xdr:rowOff>
    </xdr:from>
    <xdr:ext cx="5086350" cy="6667500"/>
    <xdr:pic>
      <xdr:nvPicPr>
        <xdr:cNvPr id="38" name="image2.jpg"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42</xdr:row>
      <xdr:rowOff>0</xdr:rowOff>
    </xdr:from>
    <xdr:ext cx="8658225" cy="4105275"/>
    <xdr:pic>
      <xdr:nvPicPr>
        <xdr:cNvPr id="39" name="image19.jpg">
          <a:extLst>
            <a:ext uri="{FF2B5EF4-FFF2-40B4-BE49-F238E27FC236}">
              <a16:creationId xmlns:a16="http://schemas.microsoft.com/office/drawing/2014/main" id="{00000000-0008-0000-0100-000027000000}"/>
            </a:ext>
          </a:extLst>
        </xdr:cNvPr>
        <xdr:cNvPicPr preferRelativeResize="0"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43</xdr:row>
      <xdr:rowOff>0</xdr:rowOff>
    </xdr:from>
    <xdr:ext cx="5086350" cy="6667500"/>
    <xdr:pic>
      <xdr:nvPicPr>
        <xdr:cNvPr id="40" name="image2.jpg">
          <a:extLst>
            <a:ext uri="{FF2B5EF4-FFF2-40B4-BE49-F238E27FC236}">
              <a16:creationId xmlns:a16="http://schemas.microsoft.com/office/drawing/2014/main" id="{00000000-0008-0000-0100-000028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44</xdr:row>
      <xdr:rowOff>0</xdr:rowOff>
    </xdr:from>
    <xdr:ext cx="5086350" cy="6667500"/>
    <xdr:pic>
      <xdr:nvPicPr>
        <xdr:cNvPr id="41" name="image2.jpg">
          <a:extLst>
            <a:ext uri="{FF2B5EF4-FFF2-40B4-BE49-F238E27FC236}">
              <a16:creationId xmlns:a16="http://schemas.microsoft.com/office/drawing/2014/main" id="{00000000-0008-0000-0100-000029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45</xdr:row>
      <xdr:rowOff>0</xdr:rowOff>
    </xdr:from>
    <xdr:ext cx="5086350" cy="6667500"/>
    <xdr:pic>
      <xdr:nvPicPr>
        <xdr:cNvPr id="42" name="image2.jpg">
          <a:extLst>
            <a:ext uri="{FF2B5EF4-FFF2-40B4-BE49-F238E27FC236}">
              <a16:creationId xmlns:a16="http://schemas.microsoft.com/office/drawing/2014/main" id="{00000000-0008-0000-0100-00002A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46</xdr:row>
      <xdr:rowOff>0</xdr:rowOff>
    </xdr:from>
    <xdr:ext cx="5086350" cy="5126182"/>
    <xdr:pic>
      <xdr:nvPicPr>
        <xdr:cNvPr id="43" name="image2.jpg">
          <a:extLst>
            <a:ext uri="{FF2B5EF4-FFF2-40B4-BE49-F238E27FC236}">
              <a16:creationId xmlns:a16="http://schemas.microsoft.com/office/drawing/2014/main" id="{00000000-0008-0000-0100-00002B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9057409" y="215871136"/>
          <a:ext cx="5086350" cy="5126182"/>
        </a:xfrm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47</xdr:row>
      <xdr:rowOff>0</xdr:rowOff>
    </xdr:from>
    <xdr:ext cx="4629150" cy="6667500"/>
    <xdr:pic>
      <xdr:nvPicPr>
        <xdr:cNvPr id="44" name="image12.jpg">
          <a:extLst>
            <a:ext uri="{FF2B5EF4-FFF2-40B4-BE49-F238E27FC236}">
              <a16:creationId xmlns:a16="http://schemas.microsoft.com/office/drawing/2014/main" id="{00000000-0008-0000-0100-00002C000000}"/>
            </a:ext>
          </a:extLst>
        </xdr:cNvPr>
        <xdr:cNvPicPr preferRelativeResize="0"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48</xdr:row>
      <xdr:rowOff>0</xdr:rowOff>
    </xdr:from>
    <xdr:ext cx="4629150" cy="5160819"/>
    <xdr:pic>
      <xdr:nvPicPr>
        <xdr:cNvPr id="45" name="image12.jpg">
          <a:extLst>
            <a:ext uri="{FF2B5EF4-FFF2-40B4-BE49-F238E27FC236}">
              <a16:creationId xmlns:a16="http://schemas.microsoft.com/office/drawing/2014/main" id="{00000000-0008-0000-0100-00002D000000}"/>
            </a:ext>
          </a:extLst>
        </xdr:cNvPr>
        <xdr:cNvPicPr preferRelativeResize="0"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xfrm>
          <a:off x="9057409" y="226262045"/>
          <a:ext cx="4629150" cy="5160819"/>
        </a:xfrm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49</xdr:row>
      <xdr:rowOff>0</xdr:rowOff>
    </xdr:from>
    <xdr:ext cx="8658225" cy="3695700"/>
    <xdr:pic>
      <xdr:nvPicPr>
        <xdr:cNvPr id="46" name="image20.jpg">
          <a:extLst>
            <a:ext uri="{FF2B5EF4-FFF2-40B4-BE49-F238E27FC236}">
              <a16:creationId xmlns:a16="http://schemas.microsoft.com/office/drawing/2014/main" id="{00000000-0008-0000-0100-00002E000000}"/>
            </a:ext>
          </a:extLst>
        </xdr:cNvPr>
        <xdr:cNvPicPr preferRelativeResize="0"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50</xdr:row>
      <xdr:rowOff>0</xdr:rowOff>
    </xdr:from>
    <xdr:ext cx="4629150" cy="4918363"/>
    <xdr:pic>
      <xdr:nvPicPr>
        <xdr:cNvPr id="47" name="image12.jpg">
          <a:extLst>
            <a:ext uri="{FF2B5EF4-FFF2-40B4-BE49-F238E27FC236}">
              <a16:creationId xmlns:a16="http://schemas.microsoft.com/office/drawing/2014/main" id="{00000000-0008-0000-0100-00002F000000}"/>
            </a:ext>
          </a:extLst>
        </xdr:cNvPr>
        <xdr:cNvPicPr preferRelativeResize="0"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xfrm>
          <a:off x="9057409" y="236652955"/>
          <a:ext cx="4629150" cy="4918363"/>
        </a:xfrm>
        <a:prstGeom prst="rect">
          <a:avLst/>
        </a:prstGeom>
        <a:noFill/>
      </xdr:spPr>
    </xdr:pic>
    <xdr:clientData fLocksWithSheet="0"/>
  </xdr:oneCellAnchor>
  <xdr:oneCellAnchor>
    <xdr:from>
      <xdr:col>4</xdr:col>
      <xdr:colOff>69273</xdr:colOff>
      <xdr:row>51</xdr:row>
      <xdr:rowOff>0</xdr:rowOff>
    </xdr:from>
    <xdr:ext cx="8588952" cy="3695700"/>
    <xdr:pic>
      <xdr:nvPicPr>
        <xdr:cNvPr id="48" name="image20.jpg">
          <a:extLst>
            <a:ext uri="{FF2B5EF4-FFF2-40B4-BE49-F238E27FC236}">
              <a16:creationId xmlns:a16="http://schemas.microsoft.com/office/drawing/2014/main" id="{00000000-0008-0000-0100-000030000000}"/>
            </a:ext>
          </a:extLst>
        </xdr:cNvPr>
        <xdr:cNvPicPr preferRelativeResize="0"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xfrm>
          <a:off x="9126682" y="241848409"/>
          <a:ext cx="8588952" cy="3695700"/>
        </a:xfrm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52</xdr:row>
      <xdr:rowOff>0</xdr:rowOff>
    </xdr:from>
    <xdr:ext cx="8658225" cy="3695700"/>
    <xdr:pic>
      <xdr:nvPicPr>
        <xdr:cNvPr id="49" name="image20.jpg">
          <a:extLst>
            <a:ext uri="{FF2B5EF4-FFF2-40B4-BE49-F238E27FC236}">
              <a16:creationId xmlns:a16="http://schemas.microsoft.com/office/drawing/2014/main" id="{00000000-0008-0000-0100-000031000000}"/>
            </a:ext>
          </a:extLst>
        </xdr:cNvPr>
        <xdr:cNvPicPr preferRelativeResize="0"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53</xdr:row>
      <xdr:rowOff>0</xdr:rowOff>
    </xdr:from>
    <xdr:ext cx="5086350" cy="5178137"/>
    <xdr:pic>
      <xdr:nvPicPr>
        <xdr:cNvPr id="50" name="image2.jpg">
          <a:extLst>
            <a:ext uri="{FF2B5EF4-FFF2-40B4-BE49-F238E27FC236}">
              <a16:creationId xmlns:a16="http://schemas.microsoft.com/office/drawing/2014/main" id="{00000000-0008-0000-0100-000032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9057409" y="252239318"/>
          <a:ext cx="5086350" cy="5178137"/>
        </a:xfrm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54</xdr:row>
      <xdr:rowOff>0</xdr:rowOff>
    </xdr:from>
    <xdr:ext cx="4629150" cy="5230091"/>
    <xdr:pic>
      <xdr:nvPicPr>
        <xdr:cNvPr id="51" name="image12.jpg">
          <a:extLst>
            <a:ext uri="{FF2B5EF4-FFF2-40B4-BE49-F238E27FC236}">
              <a16:creationId xmlns:a16="http://schemas.microsoft.com/office/drawing/2014/main" id="{00000000-0008-0000-0100-000033000000}"/>
            </a:ext>
          </a:extLst>
        </xdr:cNvPr>
        <xdr:cNvPicPr preferRelativeResize="0"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xfrm>
          <a:off x="9057409" y="257434773"/>
          <a:ext cx="4629150" cy="5230091"/>
        </a:xfrm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56</xdr:row>
      <xdr:rowOff>0</xdr:rowOff>
    </xdr:from>
    <xdr:ext cx="5086350" cy="6667500"/>
    <xdr:pic>
      <xdr:nvPicPr>
        <xdr:cNvPr id="52" name="image2.jpg">
          <a:extLst>
            <a:ext uri="{FF2B5EF4-FFF2-40B4-BE49-F238E27FC236}">
              <a16:creationId xmlns:a16="http://schemas.microsoft.com/office/drawing/2014/main" id="{00000000-0008-0000-0100-000034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57</xdr:row>
      <xdr:rowOff>0</xdr:rowOff>
    </xdr:from>
    <xdr:ext cx="5086350" cy="6667500"/>
    <xdr:pic>
      <xdr:nvPicPr>
        <xdr:cNvPr id="53" name="image2.jpg">
          <a:extLst>
            <a:ext uri="{FF2B5EF4-FFF2-40B4-BE49-F238E27FC236}">
              <a16:creationId xmlns:a16="http://schemas.microsoft.com/office/drawing/2014/main" id="{00000000-0008-0000-0100-000035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58</xdr:row>
      <xdr:rowOff>0</xdr:rowOff>
    </xdr:from>
    <xdr:ext cx="5086350" cy="6667500"/>
    <xdr:pic>
      <xdr:nvPicPr>
        <xdr:cNvPr id="54" name="image2.jpg">
          <a:extLst>
            <a:ext uri="{FF2B5EF4-FFF2-40B4-BE49-F238E27FC236}">
              <a16:creationId xmlns:a16="http://schemas.microsoft.com/office/drawing/2014/main" id="{00000000-0008-0000-0100-000036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59</xdr:row>
      <xdr:rowOff>0</xdr:rowOff>
    </xdr:from>
    <xdr:ext cx="5086350" cy="6667500"/>
    <xdr:pic>
      <xdr:nvPicPr>
        <xdr:cNvPr id="55" name="image2.jpg">
          <a:extLst>
            <a:ext uri="{FF2B5EF4-FFF2-40B4-BE49-F238E27FC236}">
              <a16:creationId xmlns:a16="http://schemas.microsoft.com/office/drawing/2014/main" id="{00000000-0008-0000-0100-000037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60</xdr:row>
      <xdr:rowOff>0</xdr:rowOff>
    </xdr:from>
    <xdr:ext cx="5086350" cy="5192889"/>
    <xdr:pic>
      <xdr:nvPicPr>
        <xdr:cNvPr id="56" name="image2.jpg">
          <a:extLst>
            <a:ext uri="{FF2B5EF4-FFF2-40B4-BE49-F238E27FC236}">
              <a16:creationId xmlns:a16="http://schemas.microsoft.com/office/drawing/2014/main" id="{00000000-0008-0000-0100-000038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9059333" y="283746222"/>
          <a:ext cx="5086350" cy="5192889"/>
        </a:xfrm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62</xdr:row>
      <xdr:rowOff>0</xdr:rowOff>
    </xdr:from>
    <xdr:ext cx="5191125" cy="6667500"/>
    <xdr:pic>
      <xdr:nvPicPr>
        <xdr:cNvPr id="57" name="image9.jpg">
          <a:extLst>
            <a:ext uri="{FF2B5EF4-FFF2-40B4-BE49-F238E27FC236}">
              <a16:creationId xmlns:a16="http://schemas.microsoft.com/office/drawing/2014/main" id="{00000000-0008-0000-0100-000039000000}"/>
            </a:ext>
          </a:extLst>
        </xdr:cNvPr>
        <xdr:cNvPicPr preferRelativeResize="0"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63</xdr:row>
      <xdr:rowOff>0</xdr:rowOff>
    </xdr:from>
    <xdr:ext cx="5191125" cy="6667500"/>
    <xdr:pic>
      <xdr:nvPicPr>
        <xdr:cNvPr id="58" name="image9.jpg">
          <a:extLst>
            <a:ext uri="{FF2B5EF4-FFF2-40B4-BE49-F238E27FC236}">
              <a16:creationId xmlns:a16="http://schemas.microsoft.com/office/drawing/2014/main" id="{00000000-0008-0000-0100-00003A000000}"/>
            </a:ext>
          </a:extLst>
        </xdr:cNvPr>
        <xdr:cNvPicPr preferRelativeResize="0"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64</xdr:row>
      <xdr:rowOff>0</xdr:rowOff>
    </xdr:from>
    <xdr:ext cx="5191125" cy="6667500"/>
    <xdr:pic>
      <xdr:nvPicPr>
        <xdr:cNvPr id="59" name="image9.jpg">
          <a:extLst>
            <a:ext uri="{FF2B5EF4-FFF2-40B4-BE49-F238E27FC236}">
              <a16:creationId xmlns:a16="http://schemas.microsoft.com/office/drawing/2014/main" id="{00000000-0008-0000-0100-00003B000000}"/>
            </a:ext>
          </a:extLst>
        </xdr:cNvPr>
        <xdr:cNvPicPr preferRelativeResize="0"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65</xdr:row>
      <xdr:rowOff>0</xdr:rowOff>
    </xdr:from>
    <xdr:ext cx="5191125" cy="6667500"/>
    <xdr:pic>
      <xdr:nvPicPr>
        <xdr:cNvPr id="60" name="image9.jpg">
          <a:extLst>
            <a:ext uri="{FF2B5EF4-FFF2-40B4-BE49-F238E27FC236}">
              <a16:creationId xmlns:a16="http://schemas.microsoft.com/office/drawing/2014/main" id="{00000000-0008-0000-0100-00003C000000}"/>
            </a:ext>
          </a:extLst>
        </xdr:cNvPr>
        <xdr:cNvPicPr preferRelativeResize="0"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66</xdr:row>
      <xdr:rowOff>0</xdr:rowOff>
    </xdr:from>
    <xdr:ext cx="5191125" cy="6667500"/>
    <xdr:pic>
      <xdr:nvPicPr>
        <xdr:cNvPr id="61" name="image9.jpg">
          <a:extLst>
            <a:ext uri="{FF2B5EF4-FFF2-40B4-BE49-F238E27FC236}">
              <a16:creationId xmlns:a16="http://schemas.microsoft.com/office/drawing/2014/main" id="{00000000-0008-0000-0100-00003D000000}"/>
            </a:ext>
          </a:extLst>
        </xdr:cNvPr>
        <xdr:cNvPicPr preferRelativeResize="0"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67</xdr:row>
      <xdr:rowOff>0</xdr:rowOff>
    </xdr:from>
    <xdr:ext cx="8658225" cy="5207000"/>
    <xdr:pic>
      <xdr:nvPicPr>
        <xdr:cNvPr id="62" name="image21.jpg">
          <a:extLst>
            <a:ext uri="{FF2B5EF4-FFF2-40B4-BE49-F238E27FC236}">
              <a16:creationId xmlns:a16="http://schemas.microsoft.com/office/drawing/2014/main" id="{00000000-0008-0000-0100-00003E000000}"/>
            </a:ext>
          </a:extLst>
        </xdr:cNvPr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9059333" y="315369222"/>
          <a:ext cx="8658225" cy="5207000"/>
        </a:xfrm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68</xdr:row>
      <xdr:rowOff>0</xdr:rowOff>
    </xdr:from>
    <xdr:ext cx="5191125" cy="6667500"/>
    <xdr:pic>
      <xdr:nvPicPr>
        <xdr:cNvPr id="63" name="image9.jpg">
          <a:extLst>
            <a:ext uri="{FF2B5EF4-FFF2-40B4-BE49-F238E27FC236}">
              <a16:creationId xmlns:a16="http://schemas.microsoft.com/office/drawing/2014/main" id="{00000000-0008-0000-0100-00003F000000}"/>
            </a:ext>
          </a:extLst>
        </xdr:cNvPr>
        <xdr:cNvPicPr preferRelativeResize="0"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69</xdr:row>
      <xdr:rowOff>0</xdr:rowOff>
    </xdr:from>
    <xdr:ext cx="8658225" cy="5886450"/>
    <xdr:pic>
      <xdr:nvPicPr>
        <xdr:cNvPr id="64" name="image21.jpg">
          <a:extLst>
            <a:ext uri="{FF2B5EF4-FFF2-40B4-BE49-F238E27FC236}">
              <a16:creationId xmlns:a16="http://schemas.microsoft.com/office/drawing/2014/main" id="{00000000-0008-0000-0100-000040000000}"/>
            </a:ext>
          </a:extLst>
        </xdr:cNvPr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71</xdr:row>
      <xdr:rowOff>0</xdr:rowOff>
    </xdr:from>
    <xdr:ext cx="8658225" cy="5291666"/>
    <xdr:pic>
      <xdr:nvPicPr>
        <xdr:cNvPr id="66" name="image21.jpg">
          <a:extLst>
            <a:ext uri="{FF2B5EF4-FFF2-40B4-BE49-F238E27FC236}">
              <a16:creationId xmlns:a16="http://schemas.microsoft.com/office/drawing/2014/main" id="{00000000-0008-0000-0100-000042000000}"/>
            </a:ext>
          </a:extLst>
        </xdr:cNvPr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9059333" y="336140778"/>
          <a:ext cx="8658225" cy="5291666"/>
        </a:xfrm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72</xdr:row>
      <xdr:rowOff>0</xdr:rowOff>
    </xdr:from>
    <xdr:ext cx="4962525" cy="6667500"/>
    <xdr:pic>
      <xdr:nvPicPr>
        <xdr:cNvPr id="67" name="image14.jpg">
          <a:extLst>
            <a:ext uri="{FF2B5EF4-FFF2-40B4-BE49-F238E27FC236}">
              <a16:creationId xmlns:a16="http://schemas.microsoft.com/office/drawing/2014/main" id="{00000000-0008-0000-0100-000043000000}"/>
            </a:ext>
          </a:extLst>
        </xdr:cNvPr>
        <xdr:cNvPicPr preferRelativeResize="0"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73</xdr:row>
      <xdr:rowOff>0</xdr:rowOff>
    </xdr:from>
    <xdr:ext cx="4962525" cy="6667500"/>
    <xdr:pic>
      <xdr:nvPicPr>
        <xdr:cNvPr id="68" name="image14.jpg">
          <a:extLst>
            <a:ext uri="{FF2B5EF4-FFF2-40B4-BE49-F238E27FC236}">
              <a16:creationId xmlns:a16="http://schemas.microsoft.com/office/drawing/2014/main" id="{00000000-0008-0000-0100-000044000000}"/>
            </a:ext>
          </a:extLst>
        </xdr:cNvPr>
        <xdr:cNvPicPr preferRelativeResize="0"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74</xdr:row>
      <xdr:rowOff>0</xdr:rowOff>
    </xdr:from>
    <xdr:ext cx="5191125" cy="6667500"/>
    <xdr:pic>
      <xdr:nvPicPr>
        <xdr:cNvPr id="69" name="image9.jpg">
          <a:extLst>
            <a:ext uri="{FF2B5EF4-FFF2-40B4-BE49-F238E27FC236}">
              <a16:creationId xmlns:a16="http://schemas.microsoft.com/office/drawing/2014/main" id="{00000000-0008-0000-0100-000045000000}"/>
            </a:ext>
          </a:extLst>
        </xdr:cNvPr>
        <xdr:cNvPicPr preferRelativeResize="0"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75</xdr:row>
      <xdr:rowOff>0</xdr:rowOff>
    </xdr:from>
    <xdr:ext cx="5191125" cy="6667500"/>
    <xdr:pic>
      <xdr:nvPicPr>
        <xdr:cNvPr id="70" name="image9.jpg">
          <a:extLst>
            <a:ext uri="{FF2B5EF4-FFF2-40B4-BE49-F238E27FC236}">
              <a16:creationId xmlns:a16="http://schemas.microsoft.com/office/drawing/2014/main" id="{00000000-0008-0000-0100-000046000000}"/>
            </a:ext>
          </a:extLst>
        </xdr:cNvPr>
        <xdr:cNvPicPr preferRelativeResize="0"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76</xdr:row>
      <xdr:rowOff>0</xdr:rowOff>
    </xdr:from>
    <xdr:ext cx="5191125" cy="5178778"/>
    <xdr:pic>
      <xdr:nvPicPr>
        <xdr:cNvPr id="71" name="image9.jpg">
          <a:extLst>
            <a:ext uri="{FF2B5EF4-FFF2-40B4-BE49-F238E27FC236}">
              <a16:creationId xmlns:a16="http://schemas.microsoft.com/office/drawing/2014/main" id="{00000000-0008-0000-0100-000047000000}"/>
            </a:ext>
          </a:extLst>
        </xdr:cNvPr>
        <xdr:cNvPicPr preferRelativeResize="0"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9059333" y="362105222"/>
          <a:ext cx="5191125" cy="5178778"/>
        </a:xfrm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77</xdr:row>
      <xdr:rowOff>0</xdr:rowOff>
    </xdr:from>
    <xdr:ext cx="5000625" cy="6667500"/>
    <xdr:pic>
      <xdr:nvPicPr>
        <xdr:cNvPr id="72" name="image18.jpg">
          <a:extLst>
            <a:ext uri="{FF2B5EF4-FFF2-40B4-BE49-F238E27FC236}">
              <a16:creationId xmlns:a16="http://schemas.microsoft.com/office/drawing/2014/main" id="{00000000-0008-0000-0100-000048000000}"/>
            </a:ext>
          </a:extLst>
        </xdr:cNvPr>
        <xdr:cNvPicPr preferRelativeResize="0"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78</xdr:row>
      <xdr:rowOff>0</xdr:rowOff>
    </xdr:from>
    <xdr:ext cx="5191125" cy="5192889"/>
    <xdr:pic>
      <xdr:nvPicPr>
        <xdr:cNvPr id="73" name="image9.jpg">
          <a:extLst>
            <a:ext uri="{FF2B5EF4-FFF2-40B4-BE49-F238E27FC236}">
              <a16:creationId xmlns:a16="http://schemas.microsoft.com/office/drawing/2014/main" id="{00000000-0008-0000-0100-000049000000}"/>
            </a:ext>
          </a:extLst>
        </xdr:cNvPr>
        <xdr:cNvPicPr preferRelativeResize="0"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9059333" y="372491000"/>
          <a:ext cx="5191125" cy="5192889"/>
        </a:xfrm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79</xdr:row>
      <xdr:rowOff>0</xdr:rowOff>
    </xdr:from>
    <xdr:ext cx="5476875" cy="5143500"/>
    <xdr:pic>
      <xdr:nvPicPr>
        <xdr:cNvPr id="74" name="image13.jpg">
          <a:extLst>
            <a:ext uri="{FF2B5EF4-FFF2-40B4-BE49-F238E27FC236}">
              <a16:creationId xmlns:a16="http://schemas.microsoft.com/office/drawing/2014/main" id="{00000000-0008-0000-0100-00004A000000}"/>
            </a:ext>
          </a:extLst>
        </xdr:cNvPr>
        <xdr:cNvPicPr preferRelativeResize="0"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xfrm>
          <a:off x="9057409" y="377865409"/>
          <a:ext cx="5476875" cy="5143500"/>
        </a:xfrm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80</xdr:row>
      <xdr:rowOff>0</xdr:rowOff>
    </xdr:from>
    <xdr:ext cx="5000625" cy="5091545"/>
    <xdr:pic>
      <xdr:nvPicPr>
        <xdr:cNvPr id="75" name="image11.jpg">
          <a:extLst>
            <a:ext uri="{FF2B5EF4-FFF2-40B4-BE49-F238E27FC236}">
              <a16:creationId xmlns:a16="http://schemas.microsoft.com/office/drawing/2014/main" id="{00000000-0008-0000-0100-00004B000000}"/>
            </a:ext>
          </a:extLst>
        </xdr:cNvPr>
        <xdr:cNvPicPr preferRelativeResize="0"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xfrm>
          <a:off x="9057409" y="383060864"/>
          <a:ext cx="5000625" cy="5091545"/>
        </a:xfrm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81</xdr:row>
      <xdr:rowOff>0</xdr:rowOff>
    </xdr:from>
    <xdr:ext cx="8658225" cy="3695700"/>
    <xdr:pic>
      <xdr:nvPicPr>
        <xdr:cNvPr id="76" name="image17.jpg">
          <a:extLst>
            <a:ext uri="{FF2B5EF4-FFF2-40B4-BE49-F238E27FC236}">
              <a16:creationId xmlns:a16="http://schemas.microsoft.com/office/drawing/2014/main" id="{00000000-0008-0000-0100-00004C000000}"/>
            </a:ext>
          </a:extLst>
        </xdr:cNvPr>
        <xdr:cNvPicPr preferRelativeResize="0"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82</xdr:row>
      <xdr:rowOff>0</xdr:rowOff>
    </xdr:from>
    <xdr:ext cx="5000625" cy="5004954"/>
    <xdr:pic>
      <xdr:nvPicPr>
        <xdr:cNvPr id="77" name="image15.jpg">
          <a:extLst>
            <a:ext uri="{FF2B5EF4-FFF2-40B4-BE49-F238E27FC236}">
              <a16:creationId xmlns:a16="http://schemas.microsoft.com/office/drawing/2014/main" id="{00000000-0008-0000-0100-00004D000000}"/>
            </a:ext>
          </a:extLst>
        </xdr:cNvPr>
        <xdr:cNvPicPr preferRelativeResize="0"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xfrm>
          <a:off x="9057409" y="393451773"/>
          <a:ext cx="5000625" cy="5004954"/>
        </a:xfrm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83</xdr:row>
      <xdr:rowOff>0</xdr:rowOff>
    </xdr:from>
    <xdr:ext cx="5191125" cy="5160818"/>
    <xdr:pic>
      <xdr:nvPicPr>
        <xdr:cNvPr id="78" name="image9.jpg">
          <a:extLst>
            <a:ext uri="{FF2B5EF4-FFF2-40B4-BE49-F238E27FC236}">
              <a16:creationId xmlns:a16="http://schemas.microsoft.com/office/drawing/2014/main" id="{00000000-0008-0000-0100-00004E000000}"/>
            </a:ext>
          </a:extLst>
        </xdr:cNvPr>
        <xdr:cNvPicPr preferRelativeResize="0"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9057409" y="398647227"/>
          <a:ext cx="5191125" cy="5160818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4</xdr:col>
      <xdr:colOff>294406</xdr:colOff>
      <xdr:row>70</xdr:row>
      <xdr:rowOff>502228</xdr:rowOff>
    </xdr:from>
    <xdr:to>
      <xdr:col>4</xdr:col>
      <xdr:colOff>4576846</xdr:colOff>
      <xdr:row>71</xdr:row>
      <xdr:rowOff>1848</xdr:rowOff>
    </xdr:to>
    <xdr:pic>
      <xdr:nvPicPr>
        <xdr:cNvPr id="80" name="Picture 79">
          <a:extLst>
            <a:ext uri="{FF2B5EF4-FFF2-40B4-BE49-F238E27FC236}">
              <a16:creationId xmlns:a16="http://schemas.microsoft.com/office/drawing/2014/main" id="{60F78D27-A0AB-4E49-AADD-269E60A7C4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51815" y="424347410"/>
          <a:ext cx="4282440" cy="57531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995"/>
  <sheetViews>
    <sheetView tabSelected="1" zoomScale="70" zoomScaleNormal="70" workbookViewId="0">
      <pane ySplit="5" topLeftCell="A6" activePane="bottomLeft" state="frozen"/>
      <selection pane="bottomLeft" activeCell="P7" sqref="P7"/>
    </sheetView>
  </sheetViews>
  <sheetFormatPr defaultColWidth="12.59765625" defaultRowHeight="15" customHeight="1"/>
  <cols>
    <col min="1" max="1" width="4.5" customWidth="1"/>
    <col min="2" max="2" width="17.3984375" customWidth="1"/>
    <col min="3" max="3" width="10.59765625" customWidth="1"/>
    <col min="4" max="4" width="40.09765625" customWidth="1"/>
    <col min="5" max="5" width="20" customWidth="1"/>
    <col min="6" max="6" width="8.59765625" customWidth="1"/>
    <col min="7" max="7" width="22.8984375" customWidth="1"/>
    <col min="8" max="8" width="39.09765625" customWidth="1"/>
    <col min="9" max="9" width="16.5" customWidth="1"/>
    <col min="10" max="10" width="16.69921875" customWidth="1"/>
    <col min="11" max="11" width="18.09765625" customWidth="1"/>
    <col min="12" max="12" width="13.59765625" customWidth="1"/>
    <col min="13" max="13" width="10.3984375" customWidth="1"/>
    <col min="14" max="14" width="17.3984375" customWidth="1"/>
    <col min="15" max="15" width="8.59765625" customWidth="1"/>
    <col min="16" max="16" width="55.19921875" customWidth="1"/>
    <col min="17" max="28" width="7.59765625" customWidth="1"/>
  </cols>
  <sheetData>
    <row r="1" spans="1:36" ht="30.75" customHeight="1">
      <c r="A1" s="65" t="s">
        <v>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</row>
    <row r="2" spans="1:36" ht="23.25" customHeight="1">
      <c r="A2" s="67" t="s">
        <v>1</v>
      </c>
      <c r="B2" s="60"/>
      <c r="C2" s="60"/>
      <c r="D2" s="61"/>
      <c r="E2" s="67" t="s">
        <v>2</v>
      </c>
      <c r="F2" s="60"/>
      <c r="G2" s="60"/>
      <c r="H2" s="60"/>
      <c r="I2" s="61"/>
      <c r="J2" s="68" t="s">
        <v>3</v>
      </c>
      <c r="K2" s="60"/>
      <c r="L2" s="60"/>
      <c r="M2" s="61"/>
      <c r="N2" s="68" t="s">
        <v>4</v>
      </c>
      <c r="O2" s="60"/>
      <c r="P2" s="61"/>
    </row>
    <row r="3" spans="1:36" ht="48.75" customHeight="1">
      <c r="A3" s="69">
        <v>21028</v>
      </c>
      <c r="B3" s="63"/>
      <c r="C3" s="63"/>
      <c r="D3" s="64"/>
      <c r="E3" s="69" t="s">
        <v>5</v>
      </c>
      <c r="F3" s="63"/>
      <c r="G3" s="63"/>
      <c r="H3" s="63"/>
      <c r="I3" s="64"/>
      <c r="J3" s="62">
        <f>SUM(M:M)</f>
        <v>125336.09</v>
      </c>
      <c r="K3" s="63"/>
      <c r="L3" s="63"/>
      <c r="M3" s="64"/>
      <c r="N3" s="62">
        <f>SUM(O:O)</f>
        <v>117.7081000000001</v>
      </c>
      <c r="O3" s="63"/>
      <c r="P3" s="64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ht="27.75" customHeight="1">
      <c r="A4" s="59"/>
      <c r="B4" s="60"/>
      <c r="C4" s="60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</row>
    <row r="5" spans="1:36" ht="45" customHeight="1">
      <c r="A5" s="2" t="s">
        <v>6</v>
      </c>
      <c r="B5" s="2" t="s">
        <v>7</v>
      </c>
      <c r="C5" s="2" t="s">
        <v>8</v>
      </c>
      <c r="D5" s="2" t="s">
        <v>9</v>
      </c>
      <c r="E5" s="2" t="s">
        <v>10</v>
      </c>
      <c r="F5" s="2" t="s">
        <v>11</v>
      </c>
      <c r="G5" s="2" t="s">
        <v>12</v>
      </c>
      <c r="H5" s="2" t="s">
        <v>13</v>
      </c>
      <c r="I5" s="2" t="s">
        <v>14</v>
      </c>
      <c r="J5" s="2" t="s">
        <v>15</v>
      </c>
      <c r="K5" s="2" t="s">
        <v>16</v>
      </c>
      <c r="L5" s="2" t="s">
        <v>17</v>
      </c>
      <c r="M5" s="2" t="s">
        <v>18</v>
      </c>
      <c r="N5" s="3" t="s">
        <v>19</v>
      </c>
      <c r="O5" s="3" t="s">
        <v>20</v>
      </c>
      <c r="P5" s="2" t="s">
        <v>21</v>
      </c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</row>
    <row r="6" spans="1:36" ht="30.6" customHeight="1">
      <c r="A6" s="4">
        <v>1</v>
      </c>
      <c r="B6" s="4" t="s">
        <v>22</v>
      </c>
      <c r="C6" s="5" t="s">
        <v>23</v>
      </c>
      <c r="D6" s="4" t="s">
        <v>24</v>
      </c>
      <c r="E6" s="4" t="s">
        <v>25</v>
      </c>
      <c r="F6" s="6">
        <v>1</v>
      </c>
      <c r="G6" s="7" t="s">
        <v>26</v>
      </c>
      <c r="H6" s="8" t="s">
        <v>27</v>
      </c>
      <c r="I6" s="9">
        <f>16642+381.33</f>
        <v>17023.330000000002</v>
      </c>
      <c r="J6" s="6">
        <f t="shared" ref="J6:J40" si="0">IF(F6="","",ROUND($F6*$I6,2))</f>
        <v>17023.330000000002</v>
      </c>
      <c r="K6" s="9">
        <v>4555</v>
      </c>
      <c r="L6" s="6">
        <f t="shared" ref="L6:L40" si="1">IF(F6="","",ROUND($F6*$K6,2))</f>
        <v>4555</v>
      </c>
      <c r="M6" s="6">
        <f t="shared" ref="M6:M40" si="2">IF(F6="","",ROUND(L6+J6,2))</f>
        <v>21578.33</v>
      </c>
      <c r="N6" s="9">
        <v>35.35</v>
      </c>
      <c r="O6" s="6">
        <f t="shared" ref="O6:O25" si="3">IF($F6=" "," ",ROUND($N6*$F6,4))</f>
        <v>35.35</v>
      </c>
      <c r="P6" s="10" t="s">
        <v>318</v>
      </c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</row>
    <row r="7" spans="1:36" ht="24" customHeight="1">
      <c r="A7" s="4">
        <v>2</v>
      </c>
      <c r="B7" s="4" t="s">
        <v>28</v>
      </c>
      <c r="C7" s="5" t="s">
        <v>23</v>
      </c>
      <c r="D7" s="4" t="s">
        <v>29</v>
      </c>
      <c r="E7" s="4" t="s">
        <v>25</v>
      </c>
      <c r="F7" s="9">
        <v>80</v>
      </c>
      <c r="G7" s="7" t="s">
        <v>26</v>
      </c>
      <c r="H7" s="8" t="s">
        <v>30</v>
      </c>
      <c r="I7" s="9">
        <v>35.4</v>
      </c>
      <c r="J7" s="6">
        <f t="shared" si="0"/>
        <v>2832</v>
      </c>
      <c r="K7" s="9">
        <v>61.6</v>
      </c>
      <c r="L7" s="6">
        <f t="shared" si="1"/>
        <v>4928</v>
      </c>
      <c r="M7" s="6">
        <f t="shared" si="2"/>
        <v>7760</v>
      </c>
      <c r="N7" s="9">
        <v>5.6000000000000001E-2</v>
      </c>
      <c r="O7" s="6">
        <f t="shared" si="3"/>
        <v>4.4800000000000004</v>
      </c>
      <c r="P7" s="9" t="s">
        <v>31</v>
      </c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</row>
    <row r="8" spans="1:36" ht="24" customHeight="1">
      <c r="A8" s="4">
        <v>4</v>
      </c>
      <c r="B8" s="7" t="s">
        <v>32</v>
      </c>
      <c r="C8" s="7" t="s">
        <v>33</v>
      </c>
      <c r="D8" s="7" t="s">
        <v>34</v>
      </c>
      <c r="E8" s="4" t="s">
        <v>25</v>
      </c>
      <c r="F8" s="7">
        <v>2</v>
      </c>
      <c r="G8" s="7" t="s">
        <v>35</v>
      </c>
      <c r="H8" s="8" t="s">
        <v>36</v>
      </c>
      <c r="I8" s="9">
        <v>25</v>
      </c>
      <c r="J8" s="6">
        <f t="shared" si="0"/>
        <v>50</v>
      </c>
      <c r="K8" s="9">
        <v>0</v>
      </c>
      <c r="L8" s="6">
        <f t="shared" si="1"/>
        <v>0</v>
      </c>
      <c r="M8" s="6">
        <f t="shared" si="2"/>
        <v>50</v>
      </c>
      <c r="N8" s="6">
        <v>7.6109999999999997E-2</v>
      </c>
      <c r="O8" s="6">
        <f t="shared" si="3"/>
        <v>0.1522</v>
      </c>
      <c r="P8" s="9" t="s">
        <v>37</v>
      </c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</row>
    <row r="9" spans="1:36" ht="24" customHeight="1">
      <c r="A9" s="4">
        <v>5</v>
      </c>
      <c r="B9" s="7" t="s">
        <v>38</v>
      </c>
      <c r="C9" s="7" t="s">
        <v>33</v>
      </c>
      <c r="D9" s="7" t="s">
        <v>34</v>
      </c>
      <c r="E9" s="4" t="s">
        <v>25</v>
      </c>
      <c r="F9" s="8">
        <v>19</v>
      </c>
      <c r="G9" s="7" t="s">
        <v>35</v>
      </c>
      <c r="H9" s="8" t="s">
        <v>36</v>
      </c>
      <c r="I9" s="9">
        <v>23</v>
      </c>
      <c r="J9" s="6">
        <f t="shared" si="0"/>
        <v>437</v>
      </c>
      <c r="K9" s="9">
        <v>0</v>
      </c>
      <c r="L9" s="6">
        <f t="shared" si="1"/>
        <v>0</v>
      </c>
      <c r="M9" s="6">
        <f t="shared" si="2"/>
        <v>437</v>
      </c>
      <c r="N9" s="6">
        <v>5.0500000000000003E-2</v>
      </c>
      <c r="O9" s="6">
        <f t="shared" si="3"/>
        <v>0.95950000000000002</v>
      </c>
      <c r="P9" s="9" t="s">
        <v>39</v>
      </c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</row>
    <row r="10" spans="1:36" ht="24" customHeight="1">
      <c r="A10" s="4">
        <v>6</v>
      </c>
      <c r="B10" s="7" t="s">
        <v>40</v>
      </c>
      <c r="C10" s="7" t="s">
        <v>33</v>
      </c>
      <c r="D10" s="7" t="s">
        <v>34</v>
      </c>
      <c r="E10" s="4" t="s">
        <v>25</v>
      </c>
      <c r="F10" s="7">
        <v>10</v>
      </c>
      <c r="G10" s="7" t="s">
        <v>35</v>
      </c>
      <c r="H10" s="8" t="s">
        <v>36</v>
      </c>
      <c r="I10" s="9">
        <v>13</v>
      </c>
      <c r="J10" s="6">
        <f t="shared" si="0"/>
        <v>130</v>
      </c>
      <c r="K10" s="9">
        <v>0</v>
      </c>
      <c r="L10" s="6">
        <f t="shared" si="1"/>
        <v>0</v>
      </c>
      <c r="M10" s="6">
        <f t="shared" si="2"/>
        <v>130</v>
      </c>
      <c r="N10" s="6">
        <v>3.0890000000000001E-2</v>
      </c>
      <c r="O10" s="6">
        <f t="shared" si="3"/>
        <v>0.30890000000000001</v>
      </c>
      <c r="P10" s="6" t="s">
        <v>41</v>
      </c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</row>
    <row r="11" spans="1:36" ht="24" customHeight="1">
      <c r="A11" s="4">
        <v>7</v>
      </c>
      <c r="B11" s="7" t="s">
        <v>42</v>
      </c>
      <c r="C11" s="7" t="s">
        <v>33</v>
      </c>
      <c r="D11" s="7" t="s">
        <v>34</v>
      </c>
      <c r="E11" s="4" t="s">
        <v>25</v>
      </c>
      <c r="F11" s="7">
        <v>12</v>
      </c>
      <c r="G11" s="7" t="s">
        <v>35</v>
      </c>
      <c r="H11" s="8" t="s">
        <v>36</v>
      </c>
      <c r="I11" s="9">
        <v>13</v>
      </c>
      <c r="J11" s="6">
        <f t="shared" si="0"/>
        <v>156</v>
      </c>
      <c r="K11" s="9">
        <v>0</v>
      </c>
      <c r="L11" s="6">
        <f t="shared" si="1"/>
        <v>0</v>
      </c>
      <c r="M11" s="6">
        <f t="shared" si="2"/>
        <v>156</v>
      </c>
      <c r="N11" s="6">
        <v>1.9130000000000001E-2</v>
      </c>
      <c r="O11" s="6">
        <f t="shared" si="3"/>
        <v>0.2296</v>
      </c>
      <c r="P11" s="6" t="s">
        <v>43</v>
      </c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</row>
    <row r="12" spans="1:36" ht="24" customHeight="1">
      <c r="A12" s="4">
        <v>8</v>
      </c>
      <c r="B12" s="7" t="s">
        <v>44</v>
      </c>
      <c r="C12" s="7" t="s">
        <v>33</v>
      </c>
      <c r="D12" s="7" t="s">
        <v>34</v>
      </c>
      <c r="E12" s="4" t="s">
        <v>25</v>
      </c>
      <c r="F12" s="8">
        <v>20</v>
      </c>
      <c r="G12" s="7" t="s">
        <v>35</v>
      </c>
      <c r="H12" s="8" t="s">
        <v>36</v>
      </c>
      <c r="I12" s="9">
        <v>13</v>
      </c>
      <c r="J12" s="6">
        <f t="shared" si="0"/>
        <v>260</v>
      </c>
      <c r="K12" s="9">
        <v>0</v>
      </c>
      <c r="L12" s="6">
        <f t="shared" si="1"/>
        <v>0</v>
      </c>
      <c r="M12" s="6">
        <f t="shared" si="2"/>
        <v>260</v>
      </c>
      <c r="N12" s="6">
        <v>2.2100000000000002E-2</v>
      </c>
      <c r="O12" s="6">
        <f t="shared" si="3"/>
        <v>0.442</v>
      </c>
      <c r="P12" s="6" t="s">
        <v>45</v>
      </c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</row>
    <row r="13" spans="1:36" ht="24" customHeight="1">
      <c r="A13" s="4">
        <v>9</v>
      </c>
      <c r="B13" s="7" t="s">
        <v>46</v>
      </c>
      <c r="C13" s="7" t="s">
        <v>33</v>
      </c>
      <c r="D13" s="7" t="s">
        <v>34</v>
      </c>
      <c r="E13" s="4" t="s">
        <v>25</v>
      </c>
      <c r="F13" s="8">
        <v>16</v>
      </c>
      <c r="G13" s="7" t="s">
        <v>35</v>
      </c>
      <c r="H13" s="8" t="s">
        <v>36</v>
      </c>
      <c r="I13" s="9">
        <v>14</v>
      </c>
      <c r="J13" s="6">
        <f t="shared" si="0"/>
        <v>224</v>
      </c>
      <c r="K13" s="9">
        <v>0</v>
      </c>
      <c r="L13" s="6">
        <f t="shared" si="1"/>
        <v>0</v>
      </c>
      <c r="M13" s="6">
        <f t="shared" si="2"/>
        <v>224</v>
      </c>
      <c r="N13" s="6">
        <v>3.5999999999999999E-3</v>
      </c>
      <c r="O13" s="6">
        <f t="shared" si="3"/>
        <v>5.7599999999999998E-2</v>
      </c>
      <c r="P13" s="9" t="s">
        <v>47</v>
      </c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</row>
    <row r="14" spans="1:36" ht="24" customHeight="1">
      <c r="A14" s="4">
        <v>10</v>
      </c>
      <c r="B14" s="7" t="s">
        <v>48</v>
      </c>
      <c r="C14" s="7" t="s">
        <v>33</v>
      </c>
      <c r="D14" s="7" t="s">
        <v>34</v>
      </c>
      <c r="E14" s="4" t="s">
        <v>25</v>
      </c>
      <c r="F14" s="7">
        <v>2</v>
      </c>
      <c r="G14" s="7" t="s">
        <v>35</v>
      </c>
      <c r="H14" s="8" t="s">
        <v>36</v>
      </c>
      <c r="I14" s="9">
        <v>14</v>
      </c>
      <c r="J14" s="6">
        <f t="shared" si="0"/>
        <v>28</v>
      </c>
      <c r="K14" s="9">
        <v>0</v>
      </c>
      <c r="L14" s="6">
        <f t="shared" si="1"/>
        <v>0</v>
      </c>
      <c r="M14" s="6">
        <f t="shared" si="2"/>
        <v>28</v>
      </c>
      <c r="N14" s="6">
        <v>2.0699999999999998E-3</v>
      </c>
      <c r="O14" s="6">
        <f t="shared" si="3"/>
        <v>4.1000000000000003E-3</v>
      </c>
      <c r="P14" s="9" t="s">
        <v>49</v>
      </c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</row>
    <row r="15" spans="1:36" ht="24" customHeight="1">
      <c r="A15" s="4">
        <v>11</v>
      </c>
      <c r="B15" s="7" t="s">
        <v>50</v>
      </c>
      <c r="C15" s="7" t="s">
        <v>33</v>
      </c>
      <c r="D15" s="7" t="s">
        <v>34</v>
      </c>
      <c r="E15" s="4" t="s">
        <v>25</v>
      </c>
      <c r="F15" s="7">
        <v>2</v>
      </c>
      <c r="G15" s="7" t="s">
        <v>35</v>
      </c>
      <c r="H15" s="8" t="s">
        <v>36</v>
      </c>
      <c r="I15" s="9">
        <v>13</v>
      </c>
      <c r="J15" s="6">
        <f t="shared" si="0"/>
        <v>26</v>
      </c>
      <c r="K15" s="9">
        <v>0</v>
      </c>
      <c r="L15" s="6">
        <f t="shared" si="1"/>
        <v>0</v>
      </c>
      <c r="M15" s="6">
        <f t="shared" si="2"/>
        <v>26</v>
      </c>
      <c r="N15" s="6">
        <v>2.0699999999999998E-3</v>
      </c>
      <c r="O15" s="6">
        <f t="shared" si="3"/>
        <v>4.1000000000000003E-3</v>
      </c>
      <c r="P15" s="6" t="s">
        <v>51</v>
      </c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</row>
    <row r="16" spans="1:36" ht="24" customHeight="1">
      <c r="A16" s="4">
        <v>12</v>
      </c>
      <c r="B16" s="7" t="s">
        <v>52</v>
      </c>
      <c r="C16" s="7" t="s">
        <v>33</v>
      </c>
      <c r="D16" s="7" t="s">
        <v>53</v>
      </c>
      <c r="E16" s="4" t="s">
        <v>25</v>
      </c>
      <c r="F16" s="7">
        <v>2</v>
      </c>
      <c r="G16" s="7" t="s">
        <v>35</v>
      </c>
      <c r="H16" s="8" t="s">
        <v>36</v>
      </c>
      <c r="I16" s="9">
        <v>20</v>
      </c>
      <c r="J16" s="6">
        <f t="shared" si="0"/>
        <v>40</v>
      </c>
      <c r="K16" s="9">
        <v>0</v>
      </c>
      <c r="L16" s="6">
        <f t="shared" si="1"/>
        <v>0</v>
      </c>
      <c r="M16" s="6">
        <f t="shared" si="2"/>
        <v>40</v>
      </c>
      <c r="N16" s="6">
        <v>3.2950000000000002E-3</v>
      </c>
      <c r="O16" s="6">
        <f t="shared" si="3"/>
        <v>6.6E-3</v>
      </c>
      <c r="P16" s="9" t="s">
        <v>54</v>
      </c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</row>
    <row r="17" spans="1:36" ht="24" customHeight="1">
      <c r="A17" s="4">
        <v>13</v>
      </c>
      <c r="B17" s="7" t="s">
        <v>55</v>
      </c>
      <c r="C17" s="7" t="s">
        <v>33</v>
      </c>
      <c r="D17" s="7" t="s">
        <v>53</v>
      </c>
      <c r="E17" s="4" t="s">
        <v>25</v>
      </c>
      <c r="F17" s="7">
        <v>2</v>
      </c>
      <c r="G17" s="7" t="s">
        <v>35</v>
      </c>
      <c r="H17" s="8" t="s">
        <v>36</v>
      </c>
      <c r="I17" s="9">
        <v>23</v>
      </c>
      <c r="J17" s="6">
        <f t="shared" si="0"/>
        <v>46</v>
      </c>
      <c r="K17" s="9">
        <v>0</v>
      </c>
      <c r="L17" s="6">
        <f t="shared" si="1"/>
        <v>0</v>
      </c>
      <c r="M17" s="6">
        <f t="shared" si="2"/>
        <v>46</v>
      </c>
      <c r="N17" s="6">
        <v>9.0899999999999998E-4</v>
      </c>
      <c r="O17" s="6">
        <f t="shared" si="3"/>
        <v>1.8E-3</v>
      </c>
      <c r="P17" s="6" t="s">
        <v>56</v>
      </c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</row>
    <row r="18" spans="1:36" ht="24" customHeight="1">
      <c r="A18" s="4">
        <v>14</v>
      </c>
      <c r="B18" s="8" t="s">
        <v>57</v>
      </c>
      <c r="C18" s="7" t="s">
        <v>33</v>
      </c>
      <c r="D18" s="7" t="s">
        <v>53</v>
      </c>
      <c r="E18" s="4" t="s">
        <v>25</v>
      </c>
      <c r="F18" s="8">
        <v>16</v>
      </c>
      <c r="G18" s="7" t="s">
        <v>35</v>
      </c>
      <c r="H18" s="8" t="s">
        <v>36</v>
      </c>
      <c r="I18" s="9">
        <v>23</v>
      </c>
      <c r="J18" s="6">
        <f t="shared" si="0"/>
        <v>368</v>
      </c>
      <c r="K18" s="9">
        <v>0</v>
      </c>
      <c r="L18" s="6">
        <f t="shared" si="1"/>
        <v>0</v>
      </c>
      <c r="M18" s="6">
        <f t="shared" si="2"/>
        <v>368</v>
      </c>
      <c r="N18" s="6">
        <v>9.0899999999999998E-4</v>
      </c>
      <c r="O18" s="6">
        <f t="shared" si="3"/>
        <v>1.4500000000000001E-2</v>
      </c>
      <c r="P18" s="9" t="s">
        <v>58</v>
      </c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</row>
    <row r="19" spans="1:36" ht="24" customHeight="1">
      <c r="A19" s="4">
        <v>15</v>
      </c>
      <c r="B19" s="7" t="s">
        <v>59</v>
      </c>
      <c r="C19" s="7" t="s">
        <v>33</v>
      </c>
      <c r="D19" s="4" t="s">
        <v>60</v>
      </c>
      <c r="E19" s="4" t="s">
        <v>25</v>
      </c>
      <c r="F19" s="6">
        <v>2</v>
      </c>
      <c r="G19" s="7" t="s">
        <v>35</v>
      </c>
      <c r="H19" s="8" t="s">
        <v>36</v>
      </c>
      <c r="I19" s="9">
        <v>20</v>
      </c>
      <c r="J19" s="6">
        <f t="shared" si="0"/>
        <v>40</v>
      </c>
      <c r="K19" s="9">
        <v>0</v>
      </c>
      <c r="L19" s="6">
        <f t="shared" si="1"/>
        <v>0</v>
      </c>
      <c r="M19" s="6">
        <f t="shared" si="2"/>
        <v>40</v>
      </c>
      <c r="N19" s="7">
        <v>6.3000000000000003E-4</v>
      </c>
      <c r="O19" s="6">
        <f t="shared" si="3"/>
        <v>1.2999999999999999E-3</v>
      </c>
      <c r="P19" s="7" t="s">
        <v>54</v>
      </c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</row>
    <row r="20" spans="1:36" ht="24" customHeight="1">
      <c r="A20" s="4">
        <v>16</v>
      </c>
      <c r="B20" s="7" t="s">
        <v>61</v>
      </c>
      <c r="C20" s="7" t="s">
        <v>33</v>
      </c>
      <c r="D20" s="7" t="s">
        <v>62</v>
      </c>
      <c r="E20" s="4" t="s">
        <v>25</v>
      </c>
      <c r="F20" s="7">
        <v>2</v>
      </c>
      <c r="G20" s="7" t="s">
        <v>35</v>
      </c>
      <c r="H20" s="8" t="s">
        <v>36</v>
      </c>
      <c r="I20" s="9">
        <v>20</v>
      </c>
      <c r="J20" s="6">
        <f t="shared" si="0"/>
        <v>40</v>
      </c>
      <c r="K20" s="9">
        <v>0</v>
      </c>
      <c r="L20" s="6">
        <f t="shared" si="1"/>
        <v>0</v>
      </c>
      <c r="M20" s="6">
        <f t="shared" si="2"/>
        <v>40</v>
      </c>
      <c r="N20" s="11">
        <v>3.3470000000000001E-3</v>
      </c>
      <c r="O20" s="6">
        <f t="shared" si="3"/>
        <v>6.7000000000000002E-3</v>
      </c>
      <c r="P20" s="7" t="s">
        <v>54</v>
      </c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</row>
    <row r="21" spans="1:36" ht="24" customHeight="1">
      <c r="A21" s="4">
        <v>17</v>
      </c>
      <c r="B21" s="7" t="s">
        <v>63</v>
      </c>
      <c r="C21" s="7" t="s">
        <v>33</v>
      </c>
      <c r="D21" s="7" t="s">
        <v>62</v>
      </c>
      <c r="E21" s="4" t="s">
        <v>25</v>
      </c>
      <c r="F21" s="7">
        <v>26</v>
      </c>
      <c r="G21" s="7" t="s">
        <v>35</v>
      </c>
      <c r="H21" s="8" t="s">
        <v>36</v>
      </c>
      <c r="I21" s="9">
        <v>18</v>
      </c>
      <c r="J21" s="6">
        <f t="shared" si="0"/>
        <v>468</v>
      </c>
      <c r="K21" s="9">
        <v>0</v>
      </c>
      <c r="L21" s="6">
        <f t="shared" si="1"/>
        <v>0</v>
      </c>
      <c r="M21" s="6">
        <f t="shared" si="2"/>
        <v>468</v>
      </c>
      <c r="N21" s="12">
        <v>1.4831E-2</v>
      </c>
      <c r="O21" s="6">
        <f t="shared" si="3"/>
        <v>0.3856</v>
      </c>
      <c r="P21" s="7" t="s">
        <v>64</v>
      </c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</row>
    <row r="22" spans="1:36" ht="24" customHeight="1">
      <c r="A22" s="4">
        <v>18</v>
      </c>
      <c r="B22" s="7" t="s">
        <v>65</v>
      </c>
      <c r="C22" s="7" t="s">
        <v>33</v>
      </c>
      <c r="D22" s="7" t="s">
        <v>62</v>
      </c>
      <c r="E22" s="4" t="s">
        <v>25</v>
      </c>
      <c r="F22" s="7">
        <v>2</v>
      </c>
      <c r="G22" s="7" t="s">
        <v>35</v>
      </c>
      <c r="H22" s="8" t="s">
        <v>36</v>
      </c>
      <c r="I22" s="9">
        <v>19</v>
      </c>
      <c r="J22" s="6">
        <f t="shared" si="0"/>
        <v>38</v>
      </c>
      <c r="K22" s="9">
        <v>0</v>
      </c>
      <c r="L22" s="6">
        <f t="shared" si="1"/>
        <v>0</v>
      </c>
      <c r="M22" s="6">
        <f t="shared" si="2"/>
        <v>38</v>
      </c>
      <c r="N22" s="7">
        <v>3.9116999999999999E-2</v>
      </c>
      <c r="O22" s="6">
        <f t="shared" si="3"/>
        <v>7.8200000000000006E-2</v>
      </c>
      <c r="P22" s="7" t="s">
        <v>66</v>
      </c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</row>
    <row r="23" spans="1:36" ht="24" customHeight="1">
      <c r="A23" s="4">
        <v>19</v>
      </c>
      <c r="B23" s="8" t="s">
        <v>67</v>
      </c>
      <c r="C23" s="7" t="s">
        <v>33</v>
      </c>
      <c r="D23" s="7" t="s">
        <v>62</v>
      </c>
      <c r="E23" s="4" t="s">
        <v>25</v>
      </c>
      <c r="F23" s="7">
        <v>2</v>
      </c>
      <c r="G23" s="7" t="s">
        <v>35</v>
      </c>
      <c r="H23" s="8" t="s">
        <v>36</v>
      </c>
      <c r="I23" s="9">
        <v>19</v>
      </c>
      <c r="J23" s="6">
        <f t="shared" si="0"/>
        <v>38</v>
      </c>
      <c r="K23" s="9">
        <v>0</v>
      </c>
      <c r="L23" s="6">
        <f t="shared" si="1"/>
        <v>0</v>
      </c>
      <c r="M23" s="6">
        <f t="shared" si="2"/>
        <v>38</v>
      </c>
      <c r="N23" s="8">
        <v>2.2634000000000001E-2</v>
      </c>
      <c r="O23" s="6">
        <f t="shared" si="3"/>
        <v>4.53E-2</v>
      </c>
      <c r="P23" s="8" t="s">
        <v>68</v>
      </c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</row>
    <row r="24" spans="1:36" ht="24" customHeight="1">
      <c r="A24" s="4">
        <v>20</v>
      </c>
      <c r="B24" s="7" t="s">
        <v>69</v>
      </c>
      <c r="C24" s="7" t="s">
        <v>33</v>
      </c>
      <c r="D24" s="13" t="s">
        <v>70</v>
      </c>
      <c r="E24" s="4" t="s">
        <v>25</v>
      </c>
      <c r="F24" s="7">
        <v>8</v>
      </c>
      <c r="G24" s="7" t="s">
        <v>35</v>
      </c>
      <c r="H24" s="8" t="s">
        <v>36</v>
      </c>
      <c r="I24" s="9">
        <v>5</v>
      </c>
      <c r="J24" s="6">
        <f t="shared" si="0"/>
        <v>40</v>
      </c>
      <c r="K24" s="9">
        <v>0</v>
      </c>
      <c r="L24" s="6">
        <f t="shared" si="1"/>
        <v>0</v>
      </c>
      <c r="M24" s="6">
        <f t="shared" si="2"/>
        <v>40</v>
      </c>
      <c r="N24" s="7">
        <v>1E-3</v>
      </c>
      <c r="O24" s="6">
        <f t="shared" si="3"/>
        <v>8.0000000000000002E-3</v>
      </c>
      <c r="P24" s="8" t="s">
        <v>71</v>
      </c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</row>
    <row r="25" spans="1:36" ht="24" customHeight="1">
      <c r="A25" s="4">
        <v>21</v>
      </c>
      <c r="B25" s="8" t="s">
        <v>72</v>
      </c>
      <c r="C25" s="7" t="s">
        <v>33</v>
      </c>
      <c r="D25" s="14" t="s">
        <v>73</v>
      </c>
      <c r="E25" s="4" t="s">
        <v>25</v>
      </c>
      <c r="F25" s="8">
        <v>16</v>
      </c>
      <c r="G25" s="7" t="s">
        <v>35</v>
      </c>
      <c r="H25" s="8" t="s">
        <v>36</v>
      </c>
      <c r="I25" s="9">
        <v>5</v>
      </c>
      <c r="J25" s="6">
        <f t="shared" si="0"/>
        <v>80</v>
      </c>
      <c r="K25" s="9">
        <v>0</v>
      </c>
      <c r="L25" s="6">
        <f t="shared" si="1"/>
        <v>0</v>
      </c>
      <c r="M25" s="6">
        <f t="shared" si="2"/>
        <v>80</v>
      </c>
      <c r="N25" s="8">
        <v>5.0000000000000001E-3</v>
      </c>
      <c r="O25" s="6">
        <f t="shared" si="3"/>
        <v>0.08</v>
      </c>
      <c r="P25" s="8" t="s">
        <v>74</v>
      </c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</row>
    <row r="26" spans="1:36" ht="24" customHeight="1">
      <c r="A26" s="4"/>
      <c r="B26" s="7"/>
      <c r="C26" s="7"/>
      <c r="D26" s="7"/>
      <c r="E26" s="7"/>
      <c r="F26" s="7"/>
      <c r="G26" s="7"/>
      <c r="H26" s="7"/>
      <c r="I26" s="6"/>
      <c r="J26" s="6" t="str">
        <f t="shared" si="0"/>
        <v/>
      </c>
      <c r="K26" s="7"/>
      <c r="L26" s="6" t="str">
        <f t="shared" si="1"/>
        <v/>
      </c>
      <c r="M26" s="6" t="str">
        <f t="shared" si="2"/>
        <v/>
      </c>
      <c r="N26" s="7"/>
      <c r="O26" s="6"/>
      <c r="P26" s="7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</row>
    <row r="27" spans="1:36" ht="24" customHeight="1">
      <c r="A27" s="5">
        <v>22</v>
      </c>
      <c r="B27" s="8" t="s">
        <v>75</v>
      </c>
      <c r="C27" s="8" t="s">
        <v>23</v>
      </c>
      <c r="D27" s="8" t="s">
        <v>76</v>
      </c>
      <c r="E27" s="7" t="s">
        <v>77</v>
      </c>
      <c r="F27" s="7">
        <v>1</v>
      </c>
      <c r="G27" s="7" t="s">
        <v>26</v>
      </c>
      <c r="H27" s="15" t="s">
        <v>317</v>
      </c>
      <c r="I27" s="6">
        <f>190+30</f>
        <v>220</v>
      </c>
      <c r="J27" s="6">
        <f t="shared" si="0"/>
        <v>220</v>
      </c>
      <c r="K27" s="8">
        <f>180+35+0.3*20</f>
        <v>221</v>
      </c>
      <c r="L27" s="6">
        <f t="shared" si="1"/>
        <v>221</v>
      </c>
      <c r="M27" s="6">
        <f t="shared" si="2"/>
        <v>441</v>
      </c>
      <c r="N27" s="7">
        <v>1.6519999999999999</v>
      </c>
      <c r="O27" s="6">
        <f t="shared" ref="O27:O40" si="4">IF($F27=" "," ",ROUND($N27*$F27,4))</f>
        <v>1.6519999999999999</v>
      </c>
      <c r="P27" s="7" t="s">
        <v>78</v>
      </c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</row>
    <row r="28" spans="1:36" ht="24" customHeight="1">
      <c r="A28" s="5">
        <v>23</v>
      </c>
      <c r="B28" s="8" t="s">
        <v>79</v>
      </c>
      <c r="C28" s="8" t="s">
        <v>23</v>
      </c>
      <c r="D28" s="8" t="s">
        <v>80</v>
      </c>
      <c r="E28" s="7" t="s">
        <v>77</v>
      </c>
      <c r="F28" s="7">
        <v>1</v>
      </c>
      <c r="G28" s="7" t="s">
        <v>26</v>
      </c>
      <c r="H28" s="15" t="s">
        <v>316</v>
      </c>
      <c r="I28" s="6">
        <f>190</f>
        <v>190</v>
      </c>
      <c r="J28" s="6">
        <f t="shared" si="0"/>
        <v>190</v>
      </c>
      <c r="K28" s="8">
        <f>180+35</f>
        <v>215</v>
      </c>
      <c r="L28" s="6">
        <f t="shared" si="1"/>
        <v>215</v>
      </c>
      <c r="M28" s="6">
        <f t="shared" si="2"/>
        <v>405</v>
      </c>
      <c r="N28" s="7">
        <v>1.61</v>
      </c>
      <c r="O28" s="6">
        <f t="shared" si="4"/>
        <v>1.61</v>
      </c>
      <c r="P28" s="7" t="s">
        <v>81</v>
      </c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</row>
    <row r="29" spans="1:36" ht="24" customHeight="1">
      <c r="A29" s="5">
        <v>24</v>
      </c>
      <c r="B29" s="7" t="s">
        <v>82</v>
      </c>
      <c r="C29" s="8" t="s">
        <v>33</v>
      </c>
      <c r="D29" s="8" t="s">
        <v>83</v>
      </c>
      <c r="E29" s="7" t="s">
        <v>77</v>
      </c>
      <c r="F29" s="7">
        <v>2</v>
      </c>
      <c r="G29" s="7" t="s">
        <v>26</v>
      </c>
      <c r="H29" s="8" t="s">
        <v>84</v>
      </c>
      <c r="I29" s="9">
        <f>442.5</f>
        <v>442.5</v>
      </c>
      <c r="J29" s="6">
        <f t="shared" si="0"/>
        <v>885</v>
      </c>
      <c r="K29" s="8">
        <v>143.036</v>
      </c>
      <c r="L29" s="6">
        <f t="shared" si="1"/>
        <v>286.07</v>
      </c>
      <c r="M29" s="6">
        <f t="shared" si="2"/>
        <v>1171.07</v>
      </c>
      <c r="N29" s="7">
        <v>0.19900000000000001</v>
      </c>
      <c r="O29" s="6">
        <f t="shared" si="4"/>
        <v>0.39800000000000002</v>
      </c>
      <c r="P29" s="8" t="s">
        <v>85</v>
      </c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</row>
    <row r="30" spans="1:36" ht="24" customHeight="1">
      <c r="A30" s="5">
        <v>25</v>
      </c>
      <c r="B30" s="7" t="s">
        <v>86</v>
      </c>
      <c r="C30" s="8" t="s">
        <v>33</v>
      </c>
      <c r="D30" s="8" t="s">
        <v>87</v>
      </c>
      <c r="E30" s="7" t="s">
        <v>77</v>
      </c>
      <c r="F30" s="7">
        <v>2</v>
      </c>
      <c r="G30" s="7" t="s">
        <v>26</v>
      </c>
      <c r="H30" s="8" t="s">
        <v>84</v>
      </c>
      <c r="I30" s="9">
        <v>442.5</v>
      </c>
      <c r="J30" s="6">
        <f t="shared" si="0"/>
        <v>885</v>
      </c>
      <c r="K30" s="8">
        <f>247.656+35</f>
        <v>282.65600000000001</v>
      </c>
      <c r="L30" s="6">
        <f t="shared" si="1"/>
        <v>565.30999999999995</v>
      </c>
      <c r="M30" s="6">
        <f t="shared" si="2"/>
        <v>1450.31</v>
      </c>
      <c r="N30" s="7">
        <v>0.247</v>
      </c>
      <c r="O30" s="6">
        <f t="shared" si="4"/>
        <v>0.49399999999999999</v>
      </c>
      <c r="P30" s="8" t="s">
        <v>85</v>
      </c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</row>
    <row r="31" spans="1:36" ht="24" customHeight="1">
      <c r="A31" s="5">
        <v>26</v>
      </c>
      <c r="B31" s="7" t="s">
        <v>88</v>
      </c>
      <c r="C31" s="8" t="s">
        <v>23</v>
      </c>
      <c r="D31" s="7" t="s">
        <v>89</v>
      </c>
      <c r="E31" s="7" t="s">
        <v>77</v>
      </c>
      <c r="F31" s="7">
        <v>2</v>
      </c>
      <c r="G31" s="7" t="s">
        <v>35</v>
      </c>
      <c r="H31" s="8" t="s">
        <v>36</v>
      </c>
      <c r="I31" s="6">
        <f>N31*500</f>
        <v>236</v>
      </c>
      <c r="J31" s="6">
        <f t="shared" si="0"/>
        <v>472</v>
      </c>
      <c r="K31" s="8">
        <v>0</v>
      </c>
      <c r="L31" s="6">
        <f t="shared" si="1"/>
        <v>0</v>
      </c>
      <c r="M31" s="6">
        <f t="shared" si="2"/>
        <v>472</v>
      </c>
      <c r="N31" s="8">
        <v>0.47199999999999998</v>
      </c>
      <c r="O31" s="6">
        <f t="shared" si="4"/>
        <v>0.94399999999999995</v>
      </c>
      <c r="P31" s="16" t="s">
        <v>90</v>
      </c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</row>
    <row r="32" spans="1:36" ht="24" customHeight="1">
      <c r="A32" s="5">
        <v>27</v>
      </c>
      <c r="B32" s="7" t="s">
        <v>91</v>
      </c>
      <c r="C32" s="8" t="s">
        <v>92</v>
      </c>
      <c r="D32" s="7" t="s">
        <v>93</v>
      </c>
      <c r="E32" s="7" t="s">
        <v>77</v>
      </c>
      <c r="F32" s="8">
        <v>1</v>
      </c>
      <c r="G32" s="7" t="s">
        <v>26</v>
      </c>
      <c r="H32" s="8" t="s">
        <v>84</v>
      </c>
      <c r="I32" s="17">
        <v>650</v>
      </c>
      <c r="J32" s="6">
        <f t="shared" si="0"/>
        <v>650</v>
      </c>
      <c r="K32" s="8">
        <f>120+30+500*0.4</f>
        <v>350</v>
      </c>
      <c r="L32" s="6">
        <f t="shared" si="1"/>
        <v>350</v>
      </c>
      <c r="M32" s="6">
        <f t="shared" si="2"/>
        <v>1000</v>
      </c>
      <c r="N32" s="7">
        <v>0.89</v>
      </c>
      <c r="O32" s="6">
        <f t="shared" si="4"/>
        <v>0.89</v>
      </c>
      <c r="P32" s="8" t="s">
        <v>94</v>
      </c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</row>
    <row r="33" spans="1:36" ht="24" customHeight="1">
      <c r="A33" s="5">
        <v>28</v>
      </c>
      <c r="B33" s="7" t="s">
        <v>95</v>
      </c>
      <c r="C33" s="8" t="s">
        <v>23</v>
      </c>
      <c r="D33" s="7" t="s">
        <v>96</v>
      </c>
      <c r="E33" s="7" t="s">
        <v>77</v>
      </c>
      <c r="F33" s="7">
        <v>2</v>
      </c>
      <c r="G33" s="7" t="s">
        <v>35</v>
      </c>
      <c r="H33" s="8" t="s">
        <v>36</v>
      </c>
      <c r="I33" s="9">
        <v>440</v>
      </c>
      <c r="J33" s="6">
        <f t="shared" si="0"/>
        <v>880</v>
      </c>
      <c r="K33" s="8">
        <v>0</v>
      </c>
      <c r="L33" s="6">
        <f t="shared" si="1"/>
        <v>0</v>
      </c>
      <c r="M33" s="6">
        <f t="shared" si="2"/>
        <v>880</v>
      </c>
      <c r="N33" s="8">
        <v>1.228</v>
      </c>
      <c r="O33" s="6">
        <f t="shared" si="4"/>
        <v>2.456</v>
      </c>
      <c r="P33" s="8" t="s">
        <v>97</v>
      </c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</row>
    <row r="34" spans="1:36" ht="24" customHeight="1">
      <c r="A34" s="5">
        <v>29</v>
      </c>
      <c r="B34" s="7" t="s">
        <v>98</v>
      </c>
      <c r="C34" s="8" t="s">
        <v>33</v>
      </c>
      <c r="D34" s="7" t="s">
        <v>99</v>
      </c>
      <c r="E34" s="7" t="s">
        <v>77</v>
      </c>
      <c r="F34" s="7">
        <v>8</v>
      </c>
      <c r="G34" s="7" t="s">
        <v>35</v>
      </c>
      <c r="H34" s="8" t="s">
        <v>36</v>
      </c>
      <c r="I34" s="9">
        <v>350</v>
      </c>
      <c r="J34" s="6">
        <f t="shared" si="0"/>
        <v>2800</v>
      </c>
      <c r="K34" s="8">
        <v>0</v>
      </c>
      <c r="L34" s="6">
        <f t="shared" si="1"/>
        <v>0</v>
      </c>
      <c r="M34" s="6">
        <f t="shared" si="2"/>
        <v>2800</v>
      </c>
      <c r="N34" s="7">
        <v>3.48E-3</v>
      </c>
      <c r="O34" s="6">
        <f t="shared" si="4"/>
        <v>2.7799999999999998E-2</v>
      </c>
      <c r="P34" s="8" t="s">
        <v>100</v>
      </c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</row>
    <row r="35" spans="1:36" ht="24" customHeight="1">
      <c r="A35" s="5">
        <v>30</v>
      </c>
      <c r="B35" s="7" t="s">
        <v>101</v>
      </c>
      <c r="C35" s="8" t="s">
        <v>33</v>
      </c>
      <c r="D35" s="7" t="s">
        <v>102</v>
      </c>
      <c r="E35" s="7" t="s">
        <v>77</v>
      </c>
      <c r="F35" s="7">
        <v>2</v>
      </c>
      <c r="G35" s="7" t="s">
        <v>35</v>
      </c>
      <c r="H35" s="8" t="s">
        <v>36</v>
      </c>
      <c r="I35" s="9">
        <v>350</v>
      </c>
      <c r="J35" s="6">
        <f t="shared" si="0"/>
        <v>700</v>
      </c>
      <c r="K35" s="8">
        <v>0</v>
      </c>
      <c r="L35" s="6">
        <f t="shared" si="1"/>
        <v>0</v>
      </c>
      <c r="M35" s="6">
        <f t="shared" si="2"/>
        <v>700</v>
      </c>
      <c r="N35" s="7">
        <v>3.7799999999999999E-3</v>
      </c>
      <c r="O35" s="6">
        <f t="shared" si="4"/>
        <v>7.6E-3</v>
      </c>
      <c r="P35" s="8" t="s">
        <v>100</v>
      </c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</row>
    <row r="36" spans="1:36" ht="24" customHeight="1">
      <c r="A36" s="5">
        <v>31</v>
      </c>
      <c r="B36" s="7" t="s">
        <v>103</v>
      </c>
      <c r="C36" s="8" t="s">
        <v>23</v>
      </c>
      <c r="D36" s="7" t="s">
        <v>104</v>
      </c>
      <c r="E36" s="7" t="s">
        <v>77</v>
      </c>
      <c r="F36" s="7">
        <v>4</v>
      </c>
      <c r="G36" s="7" t="s">
        <v>35</v>
      </c>
      <c r="H36" s="8" t="s">
        <v>36</v>
      </c>
      <c r="I36" s="6">
        <v>44</v>
      </c>
      <c r="J36" s="6">
        <f t="shared" si="0"/>
        <v>176</v>
      </c>
      <c r="K36" s="8">
        <v>0</v>
      </c>
      <c r="L36" s="6">
        <f t="shared" si="1"/>
        <v>0</v>
      </c>
      <c r="M36" s="6">
        <f t="shared" si="2"/>
        <v>176</v>
      </c>
      <c r="N36" s="7">
        <v>1.4999999999999999E-2</v>
      </c>
      <c r="O36" s="6">
        <f t="shared" si="4"/>
        <v>0.06</v>
      </c>
      <c r="P36" s="8" t="s">
        <v>105</v>
      </c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</row>
    <row r="37" spans="1:36" ht="24" customHeight="1">
      <c r="A37" s="5">
        <v>32</v>
      </c>
      <c r="B37" s="7" t="s">
        <v>106</v>
      </c>
      <c r="C37" s="8" t="s">
        <v>23</v>
      </c>
      <c r="D37" s="13" t="s">
        <v>107</v>
      </c>
      <c r="E37" s="7" t="s">
        <v>108</v>
      </c>
      <c r="F37" s="7">
        <v>2</v>
      </c>
      <c r="G37" s="7" t="s">
        <v>35</v>
      </c>
      <c r="H37" s="8" t="s">
        <v>36</v>
      </c>
      <c r="I37" s="9">
        <v>2300</v>
      </c>
      <c r="J37" s="6">
        <f t="shared" si="0"/>
        <v>4600</v>
      </c>
      <c r="K37" s="8">
        <v>0</v>
      </c>
      <c r="L37" s="6">
        <f t="shared" si="1"/>
        <v>0</v>
      </c>
      <c r="M37" s="6">
        <f t="shared" si="2"/>
        <v>4600</v>
      </c>
      <c r="N37" s="7">
        <v>1.369</v>
      </c>
      <c r="O37" s="6">
        <f t="shared" si="4"/>
        <v>2.738</v>
      </c>
      <c r="P37" s="8" t="s">
        <v>109</v>
      </c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</row>
    <row r="38" spans="1:36" ht="24" customHeight="1">
      <c r="A38" s="5">
        <v>33</v>
      </c>
      <c r="B38" s="7" t="s">
        <v>110</v>
      </c>
      <c r="C38" s="8" t="s">
        <v>33</v>
      </c>
      <c r="D38" s="14" t="s">
        <v>111</v>
      </c>
      <c r="E38" s="7" t="s">
        <v>108</v>
      </c>
      <c r="F38" s="7">
        <v>1</v>
      </c>
      <c r="G38" s="7" t="s">
        <v>35</v>
      </c>
      <c r="H38" s="8" t="s">
        <v>36</v>
      </c>
      <c r="I38" s="9">
        <v>800</v>
      </c>
      <c r="J38" s="6">
        <f t="shared" si="0"/>
        <v>800</v>
      </c>
      <c r="K38" s="8">
        <v>0</v>
      </c>
      <c r="L38" s="6">
        <f t="shared" si="1"/>
        <v>0</v>
      </c>
      <c r="M38" s="6">
        <f t="shared" si="2"/>
        <v>800</v>
      </c>
      <c r="N38" s="7">
        <v>0.6</v>
      </c>
      <c r="O38" s="6">
        <f t="shared" si="4"/>
        <v>0.6</v>
      </c>
      <c r="P38" s="8" t="s">
        <v>112</v>
      </c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</row>
    <row r="39" spans="1:36" ht="24" customHeight="1">
      <c r="A39" s="5">
        <v>34</v>
      </c>
      <c r="B39" s="7" t="s">
        <v>113</v>
      </c>
      <c r="C39" s="8" t="s">
        <v>33</v>
      </c>
      <c r="D39" s="13" t="s">
        <v>114</v>
      </c>
      <c r="E39" s="7" t="s">
        <v>108</v>
      </c>
      <c r="F39" s="7">
        <v>1</v>
      </c>
      <c r="G39" s="7" t="s">
        <v>35</v>
      </c>
      <c r="H39" s="8" t="s">
        <v>36</v>
      </c>
      <c r="I39" s="9">
        <v>700</v>
      </c>
      <c r="J39" s="6">
        <f t="shared" si="0"/>
        <v>700</v>
      </c>
      <c r="K39" s="8">
        <v>0</v>
      </c>
      <c r="L39" s="6">
        <f t="shared" si="1"/>
        <v>0</v>
      </c>
      <c r="M39" s="6">
        <f t="shared" si="2"/>
        <v>700</v>
      </c>
      <c r="N39" s="8">
        <v>0.70399999999999996</v>
      </c>
      <c r="O39" s="6">
        <f t="shared" si="4"/>
        <v>0.70399999999999996</v>
      </c>
      <c r="P39" s="8" t="s">
        <v>115</v>
      </c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</row>
    <row r="40" spans="1:36" ht="24" customHeight="1">
      <c r="A40" s="5">
        <v>35</v>
      </c>
      <c r="B40" s="7" t="s">
        <v>116</v>
      </c>
      <c r="C40" s="8" t="s">
        <v>23</v>
      </c>
      <c r="D40" s="7" t="s">
        <v>117</v>
      </c>
      <c r="E40" s="7" t="s">
        <v>108</v>
      </c>
      <c r="F40" s="8">
        <v>3</v>
      </c>
      <c r="G40" s="7" t="s">
        <v>35</v>
      </c>
      <c r="H40" s="8" t="s">
        <v>36</v>
      </c>
      <c r="I40" s="18">
        <v>500</v>
      </c>
      <c r="J40" s="6">
        <f t="shared" si="0"/>
        <v>1500</v>
      </c>
      <c r="K40" s="8">
        <v>0</v>
      </c>
      <c r="L40" s="6">
        <f t="shared" si="1"/>
        <v>0</v>
      </c>
      <c r="M40" s="6">
        <f t="shared" si="2"/>
        <v>1500</v>
      </c>
      <c r="N40" s="7">
        <v>0.23699999999999999</v>
      </c>
      <c r="O40" s="6">
        <f t="shared" si="4"/>
        <v>0.71099999999999997</v>
      </c>
      <c r="P40" s="8" t="s">
        <v>118</v>
      </c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</row>
    <row r="41" spans="1:36" ht="24" customHeight="1">
      <c r="A41" s="4"/>
      <c r="B41" s="7"/>
      <c r="C41" s="7"/>
      <c r="D41" s="7"/>
      <c r="E41" s="7"/>
      <c r="F41" s="7"/>
      <c r="G41" s="7"/>
      <c r="H41" s="7"/>
      <c r="I41" s="6"/>
      <c r="J41" s="6"/>
      <c r="K41" s="8"/>
      <c r="L41" s="6"/>
      <c r="M41" s="6"/>
      <c r="N41" s="7"/>
      <c r="O41" s="6"/>
      <c r="P41" s="8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</row>
    <row r="42" spans="1:36" ht="24" customHeight="1">
      <c r="A42" s="5">
        <v>36</v>
      </c>
      <c r="B42" s="7" t="s">
        <v>119</v>
      </c>
      <c r="C42" s="7" t="s">
        <v>33</v>
      </c>
      <c r="D42" s="7" t="s">
        <v>120</v>
      </c>
      <c r="E42" s="7" t="s">
        <v>121</v>
      </c>
      <c r="F42" s="7">
        <v>1</v>
      </c>
      <c r="G42" s="7" t="s">
        <v>122</v>
      </c>
      <c r="H42" s="8" t="s">
        <v>36</v>
      </c>
      <c r="I42" s="6">
        <v>300</v>
      </c>
      <c r="J42" s="6">
        <f t="shared" ref="J42:J70" si="5">IF(F42="","",ROUND($F42*$I42,2))</f>
        <v>300</v>
      </c>
      <c r="K42" s="8">
        <v>0</v>
      </c>
      <c r="L42" s="6">
        <f t="shared" ref="L42:L89" si="6">IF(F42="","",ROUND($F42*$K42,2))</f>
        <v>0</v>
      </c>
      <c r="M42" s="6">
        <f t="shared" ref="M42:M89" si="7">IF(F42="","",ROUND(L42+J42,2))</f>
        <v>300</v>
      </c>
      <c r="N42" s="7">
        <v>0.159</v>
      </c>
      <c r="O42" s="6">
        <f t="shared" ref="O42:O49" si="8">IF($F42=" "," ",ROUND($N42*$F42,4))</f>
        <v>0.159</v>
      </c>
      <c r="P42" s="8" t="s">
        <v>123</v>
      </c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</row>
    <row r="43" spans="1:36" ht="24" customHeight="1">
      <c r="A43" s="5">
        <v>37</v>
      </c>
      <c r="B43" s="7" t="s">
        <v>124</v>
      </c>
      <c r="C43" s="7" t="s">
        <v>33</v>
      </c>
      <c r="D43" s="16" t="s">
        <v>125</v>
      </c>
      <c r="E43" s="7" t="s">
        <v>121</v>
      </c>
      <c r="F43" s="7">
        <v>1</v>
      </c>
      <c r="G43" s="7" t="s">
        <v>26</v>
      </c>
      <c r="H43" s="8" t="s">
        <v>126</v>
      </c>
      <c r="I43" s="18">
        <v>150</v>
      </c>
      <c r="J43" s="6">
        <f t="shared" si="5"/>
        <v>150</v>
      </c>
      <c r="K43" s="8">
        <v>48.75</v>
      </c>
      <c r="L43" s="6">
        <f t="shared" si="6"/>
        <v>48.75</v>
      </c>
      <c r="M43" s="6">
        <f t="shared" si="7"/>
        <v>198.75</v>
      </c>
      <c r="N43" s="7">
        <v>0.24099999999999999</v>
      </c>
      <c r="O43" s="6">
        <f t="shared" si="8"/>
        <v>0.24099999999999999</v>
      </c>
      <c r="P43" s="8" t="s">
        <v>127</v>
      </c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</row>
    <row r="44" spans="1:36" ht="24" customHeight="1">
      <c r="A44" s="5">
        <v>38</v>
      </c>
      <c r="B44" s="7" t="s">
        <v>128</v>
      </c>
      <c r="C44" s="7" t="s">
        <v>33</v>
      </c>
      <c r="D44" s="16" t="s">
        <v>129</v>
      </c>
      <c r="E44" s="7" t="s">
        <v>121</v>
      </c>
      <c r="F44" s="8">
        <v>2</v>
      </c>
      <c r="G44" s="8" t="s">
        <v>122</v>
      </c>
      <c r="H44" s="8" t="s">
        <v>36</v>
      </c>
      <c r="I44" s="9">
        <v>20</v>
      </c>
      <c r="J44" s="6">
        <f t="shared" si="5"/>
        <v>40</v>
      </c>
      <c r="K44" s="8">
        <v>0</v>
      </c>
      <c r="L44" s="6">
        <f t="shared" si="6"/>
        <v>0</v>
      </c>
      <c r="M44" s="6">
        <f t="shared" si="7"/>
        <v>40</v>
      </c>
      <c r="N44" s="7">
        <v>6.0000000000000001E-3</v>
      </c>
      <c r="O44" s="6">
        <f t="shared" si="8"/>
        <v>1.2E-2</v>
      </c>
      <c r="P44" s="8" t="s">
        <v>130</v>
      </c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</row>
    <row r="45" spans="1:36" ht="24" customHeight="1">
      <c r="A45" s="5">
        <v>39</v>
      </c>
      <c r="B45" s="7" t="s">
        <v>131</v>
      </c>
      <c r="C45" s="7" t="s">
        <v>33</v>
      </c>
      <c r="D45" s="19" t="s">
        <v>132</v>
      </c>
      <c r="E45" s="7" t="s">
        <v>121</v>
      </c>
      <c r="F45" s="7">
        <v>1</v>
      </c>
      <c r="G45" s="6" t="s">
        <v>26</v>
      </c>
      <c r="H45" s="8" t="s">
        <v>133</v>
      </c>
      <c r="I45" s="9">
        <v>1320</v>
      </c>
      <c r="J45" s="6">
        <f t="shared" si="5"/>
        <v>1320</v>
      </c>
      <c r="K45" s="15">
        <v>140.02799999999999</v>
      </c>
      <c r="L45" s="6">
        <f t="shared" si="6"/>
        <v>140.03</v>
      </c>
      <c r="M45" s="6">
        <f t="shared" si="7"/>
        <v>1460.03</v>
      </c>
      <c r="N45" s="7">
        <v>0.53220000000000001</v>
      </c>
      <c r="O45" s="6">
        <f t="shared" si="8"/>
        <v>0.53220000000000001</v>
      </c>
      <c r="P45" s="7" t="s">
        <v>134</v>
      </c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</row>
    <row r="46" spans="1:36" ht="24" customHeight="1">
      <c r="A46" s="5">
        <v>40</v>
      </c>
      <c r="B46" s="7" t="s">
        <v>135</v>
      </c>
      <c r="C46" s="7" t="s">
        <v>33</v>
      </c>
      <c r="D46" s="20" t="s">
        <v>136</v>
      </c>
      <c r="E46" s="7" t="s">
        <v>121</v>
      </c>
      <c r="F46" s="7">
        <v>1</v>
      </c>
      <c r="G46" s="6" t="s">
        <v>26</v>
      </c>
      <c r="H46" s="8" t="s">
        <v>133</v>
      </c>
      <c r="I46" s="9">
        <v>75</v>
      </c>
      <c r="J46" s="6">
        <f t="shared" si="5"/>
        <v>75</v>
      </c>
      <c r="K46" s="8">
        <v>120</v>
      </c>
      <c r="L46" s="6">
        <f t="shared" si="6"/>
        <v>120</v>
      </c>
      <c r="M46" s="6">
        <f t="shared" si="7"/>
        <v>195</v>
      </c>
      <c r="N46" s="7">
        <v>0.1026</v>
      </c>
      <c r="O46" s="6">
        <f t="shared" si="8"/>
        <v>0.1026</v>
      </c>
      <c r="P46" s="7" t="s">
        <v>137</v>
      </c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</row>
    <row r="47" spans="1:36" ht="24" customHeight="1">
      <c r="A47" s="5">
        <v>41</v>
      </c>
      <c r="B47" s="7" t="s">
        <v>103</v>
      </c>
      <c r="C47" s="7" t="s">
        <v>33</v>
      </c>
      <c r="D47" s="7" t="s">
        <v>104</v>
      </c>
      <c r="E47" s="7" t="s">
        <v>121</v>
      </c>
      <c r="F47" s="8">
        <v>4</v>
      </c>
      <c r="G47" s="7" t="s">
        <v>35</v>
      </c>
      <c r="H47" s="8" t="s">
        <v>36</v>
      </c>
      <c r="I47" s="6">
        <v>44</v>
      </c>
      <c r="J47" s="6">
        <f t="shared" si="5"/>
        <v>176</v>
      </c>
      <c r="K47" s="8">
        <v>0</v>
      </c>
      <c r="L47" s="6">
        <f t="shared" si="6"/>
        <v>0</v>
      </c>
      <c r="M47" s="6">
        <f t="shared" si="7"/>
        <v>176</v>
      </c>
      <c r="N47" s="7">
        <v>1.4999999999999999E-2</v>
      </c>
      <c r="O47" s="6">
        <f t="shared" si="8"/>
        <v>0.06</v>
      </c>
      <c r="P47" s="7" t="s">
        <v>138</v>
      </c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</row>
    <row r="48" spans="1:36" ht="24" customHeight="1">
      <c r="A48" s="5">
        <v>42</v>
      </c>
      <c r="B48" s="7" t="s">
        <v>139</v>
      </c>
      <c r="C48" s="7" t="s">
        <v>33</v>
      </c>
      <c r="D48" s="16" t="s">
        <v>140</v>
      </c>
      <c r="E48" s="7" t="s">
        <v>121</v>
      </c>
      <c r="F48" s="7">
        <v>1</v>
      </c>
      <c r="G48" s="7" t="s">
        <v>35</v>
      </c>
      <c r="H48" s="8" t="s">
        <v>36</v>
      </c>
      <c r="I48" s="9">
        <v>212</v>
      </c>
      <c r="J48" s="6">
        <f t="shared" si="5"/>
        <v>212</v>
      </c>
      <c r="K48" s="8">
        <v>0</v>
      </c>
      <c r="L48" s="6">
        <f t="shared" si="6"/>
        <v>0</v>
      </c>
      <c r="M48" s="6">
        <f t="shared" si="7"/>
        <v>212</v>
      </c>
      <c r="N48" s="7">
        <v>1.14E-2</v>
      </c>
      <c r="O48" s="6">
        <f t="shared" si="8"/>
        <v>1.14E-2</v>
      </c>
      <c r="P48" s="8" t="s">
        <v>141</v>
      </c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</row>
    <row r="49" spans="1:36" ht="24" customHeight="1">
      <c r="A49" s="5">
        <v>43</v>
      </c>
      <c r="B49" s="7" t="s">
        <v>142</v>
      </c>
      <c r="C49" s="7" t="s">
        <v>33</v>
      </c>
      <c r="D49" s="8" t="s">
        <v>143</v>
      </c>
      <c r="E49" s="7" t="s">
        <v>121</v>
      </c>
      <c r="F49" s="8">
        <v>2</v>
      </c>
      <c r="G49" s="7" t="s">
        <v>35</v>
      </c>
      <c r="H49" s="8" t="s">
        <v>36</v>
      </c>
      <c r="I49" s="6">
        <v>125</v>
      </c>
      <c r="J49" s="6">
        <f t="shared" si="5"/>
        <v>250</v>
      </c>
      <c r="K49" s="8">
        <v>0</v>
      </c>
      <c r="L49" s="6">
        <f t="shared" si="6"/>
        <v>0</v>
      </c>
      <c r="M49" s="6">
        <f t="shared" si="7"/>
        <v>250</v>
      </c>
      <c r="N49" s="7">
        <v>0.44</v>
      </c>
      <c r="O49" s="6">
        <f t="shared" si="8"/>
        <v>0.88</v>
      </c>
      <c r="P49" s="8" t="s">
        <v>144</v>
      </c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</row>
    <row r="50" spans="1:36" ht="24" customHeight="1">
      <c r="A50" s="4"/>
      <c r="B50" s="7"/>
      <c r="C50" s="7"/>
      <c r="D50" s="7"/>
      <c r="E50" s="7"/>
      <c r="F50" s="7"/>
      <c r="G50" s="7"/>
      <c r="H50" s="7"/>
      <c r="I50" s="6"/>
      <c r="J50" s="6" t="str">
        <f t="shared" si="5"/>
        <v/>
      </c>
      <c r="K50" s="7"/>
      <c r="L50" s="6" t="str">
        <f t="shared" si="6"/>
        <v/>
      </c>
      <c r="M50" s="6" t="str">
        <f t="shared" si="7"/>
        <v/>
      </c>
      <c r="N50" s="7"/>
      <c r="O50" s="6"/>
      <c r="P50" s="7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</row>
    <row r="51" spans="1:36" ht="24" customHeight="1">
      <c r="A51" s="5">
        <v>44</v>
      </c>
      <c r="B51" s="7" t="s">
        <v>145</v>
      </c>
      <c r="C51" s="8" t="s">
        <v>23</v>
      </c>
      <c r="D51" s="7" t="s">
        <v>146</v>
      </c>
      <c r="E51" s="7" t="s">
        <v>147</v>
      </c>
      <c r="F51" s="7">
        <v>2</v>
      </c>
      <c r="G51" s="7" t="s">
        <v>35</v>
      </c>
      <c r="H51" s="8" t="s">
        <v>36</v>
      </c>
      <c r="I51" s="9">
        <v>620</v>
      </c>
      <c r="J51" s="6">
        <f t="shared" si="5"/>
        <v>1240</v>
      </c>
      <c r="K51" s="8">
        <v>0</v>
      </c>
      <c r="L51" s="6">
        <f t="shared" si="6"/>
        <v>0</v>
      </c>
      <c r="M51" s="6">
        <f t="shared" si="7"/>
        <v>1240</v>
      </c>
      <c r="N51" s="7">
        <v>1.5489999999999999</v>
      </c>
      <c r="O51" s="6">
        <f t="shared" ref="O51:O76" si="9">IF($F51=" "," ",ROUND($N51*$F51,4))</f>
        <v>3.0979999999999999</v>
      </c>
      <c r="P51" s="21" t="s">
        <v>148</v>
      </c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</row>
    <row r="52" spans="1:36" ht="24" customHeight="1">
      <c r="A52" s="5">
        <v>45</v>
      </c>
      <c r="B52" s="7" t="s">
        <v>149</v>
      </c>
      <c r="C52" s="8" t="s">
        <v>33</v>
      </c>
      <c r="D52" s="7" t="s">
        <v>150</v>
      </c>
      <c r="E52" s="7" t="s">
        <v>147</v>
      </c>
      <c r="F52" s="8">
        <v>4</v>
      </c>
      <c r="G52" s="7" t="s">
        <v>35</v>
      </c>
      <c r="H52" s="8" t="s">
        <v>36</v>
      </c>
      <c r="I52" s="9">
        <v>200</v>
      </c>
      <c r="J52" s="6">
        <f t="shared" si="5"/>
        <v>800</v>
      </c>
      <c r="K52" s="8">
        <v>0</v>
      </c>
      <c r="L52" s="6">
        <f t="shared" si="6"/>
        <v>0</v>
      </c>
      <c r="M52" s="6">
        <f t="shared" si="7"/>
        <v>800</v>
      </c>
      <c r="N52" s="8">
        <v>0.67749999999999999</v>
      </c>
      <c r="O52" s="6">
        <f t="shared" si="9"/>
        <v>2.71</v>
      </c>
      <c r="P52" s="8" t="s">
        <v>151</v>
      </c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</row>
    <row r="53" spans="1:36" ht="24" customHeight="1">
      <c r="A53" s="5">
        <v>46</v>
      </c>
      <c r="B53" s="7" t="s">
        <v>152</v>
      </c>
      <c r="C53" s="7" t="s">
        <v>33</v>
      </c>
      <c r="D53" s="8" t="s">
        <v>153</v>
      </c>
      <c r="E53" s="7" t="s">
        <v>147</v>
      </c>
      <c r="F53" s="7">
        <v>4</v>
      </c>
      <c r="G53" s="7" t="s">
        <v>35</v>
      </c>
      <c r="H53" s="8" t="s">
        <v>36</v>
      </c>
      <c r="I53" s="6">
        <v>75</v>
      </c>
      <c r="J53" s="6">
        <f t="shared" si="5"/>
        <v>300</v>
      </c>
      <c r="K53" s="8">
        <v>0</v>
      </c>
      <c r="L53" s="6">
        <f t="shared" si="6"/>
        <v>0</v>
      </c>
      <c r="M53" s="6">
        <f t="shared" si="7"/>
        <v>300</v>
      </c>
      <c r="N53" s="7">
        <v>6.4000000000000001E-2</v>
      </c>
      <c r="O53" s="6">
        <f t="shared" si="9"/>
        <v>0.25600000000000001</v>
      </c>
      <c r="P53" s="5" t="s">
        <v>154</v>
      </c>
      <c r="Q53" s="1"/>
      <c r="R53" s="22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</row>
    <row r="54" spans="1:36" ht="24" customHeight="1">
      <c r="A54" s="5">
        <v>47</v>
      </c>
      <c r="B54" s="7" t="s">
        <v>155</v>
      </c>
      <c r="C54" s="7" t="s">
        <v>33</v>
      </c>
      <c r="D54" s="7" t="s">
        <v>156</v>
      </c>
      <c r="E54" s="7" t="s">
        <v>147</v>
      </c>
      <c r="F54" s="7">
        <v>1</v>
      </c>
      <c r="G54" s="7" t="s">
        <v>26</v>
      </c>
      <c r="H54" s="8" t="s">
        <v>157</v>
      </c>
      <c r="I54" s="9">
        <v>1500</v>
      </c>
      <c r="J54" s="6">
        <f t="shared" si="5"/>
        <v>1500</v>
      </c>
      <c r="K54" s="8">
        <v>545</v>
      </c>
      <c r="L54" s="6">
        <f t="shared" si="6"/>
        <v>545</v>
      </c>
      <c r="M54" s="6">
        <f t="shared" si="7"/>
        <v>2045</v>
      </c>
      <c r="N54" s="7">
        <v>4.1980000000000004</v>
      </c>
      <c r="O54" s="6">
        <f t="shared" si="9"/>
        <v>4.1980000000000004</v>
      </c>
      <c r="P54" s="5" t="s">
        <v>158</v>
      </c>
      <c r="Q54" s="1"/>
      <c r="R54" s="22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</row>
    <row r="55" spans="1:36" ht="24" customHeight="1">
      <c r="A55" s="5">
        <v>48</v>
      </c>
      <c r="B55" s="7" t="s">
        <v>159</v>
      </c>
      <c r="C55" s="8" t="s">
        <v>23</v>
      </c>
      <c r="D55" s="7" t="s">
        <v>160</v>
      </c>
      <c r="E55" s="7" t="s">
        <v>147</v>
      </c>
      <c r="F55" s="7">
        <v>2</v>
      </c>
      <c r="G55" s="7" t="s">
        <v>26</v>
      </c>
      <c r="H55" s="8" t="s">
        <v>161</v>
      </c>
      <c r="I55" s="9">
        <v>900</v>
      </c>
      <c r="J55" s="6">
        <f t="shared" si="5"/>
        <v>1800</v>
      </c>
      <c r="K55" s="8">
        <v>205</v>
      </c>
      <c r="L55" s="6">
        <f t="shared" si="6"/>
        <v>410</v>
      </c>
      <c r="M55" s="6">
        <f t="shared" si="7"/>
        <v>2210</v>
      </c>
      <c r="N55" s="7">
        <v>0.30099999999999999</v>
      </c>
      <c r="O55" s="6">
        <f t="shared" si="9"/>
        <v>0.60199999999999998</v>
      </c>
      <c r="P55" s="5" t="s">
        <v>162</v>
      </c>
      <c r="Q55" s="1"/>
      <c r="R55" s="22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</row>
    <row r="56" spans="1:36" ht="24" customHeight="1">
      <c r="A56" s="5">
        <v>49</v>
      </c>
      <c r="B56" s="7" t="s">
        <v>163</v>
      </c>
      <c r="C56" s="8" t="s">
        <v>23</v>
      </c>
      <c r="D56" s="7" t="s">
        <v>164</v>
      </c>
      <c r="E56" s="7" t="s">
        <v>147</v>
      </c>
      <c r="F56" s="7">
        <v>1</v>
      </c>
      <c r="G56" s="7" t="s">
        <v>26</v>
      </c>
      <c r="H56" s="8" t="s">
        <v>161</v>
      </c>
      <c r="I56" s="6">
        <v>900</v>
      </c>
      <c r="J56" s="6">
        <f t="shared" si="5"/>
        <v>900</v>
      </c>
      <c r="K56" s="8">
        <v>205</v>
      </c>
      <c r="L56" s="6">
        <f t="shared" si="6"/>
        <v>205</v>
      </c>
      <c r="M56" s="6">
        <f t="shared" si="7"/>
        <v>1105</v>
      </c>
      <c r="N56" s="7">
        <v>0.42</v>
      </c>
      <c r="O56" s="6">
        <f t="shared" si="9"/>
        <v>0.42</v>
      </c>
      <c r="P56" s="5" t="s">
        <v>165</v>
      </c>
      <c r="Q56" s="1"/>
      <c r="R56" s="22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</row>
    <row r="57" spans="1:36" ht="24" customHeight="1">
      <c r="A57" s="5">
        <v>50</v>
      </c>
      <c r="B57" s="7" t="s">
        <v>166</v>
      </c>
      <c r="C57" s="8" t="s">
        <v>23</v>
      </c>
      <c r="D57" s="7" t="s">
        <v>167</v>
      </c>
      <c r="E57" s="7" t="s">
        <v>147</v>
      </c>
      <c r="F57" s="7">
        <v>1</v>
      </c>
      <c r="G57" s="7" t="s">
        <v>26</v>
      </c>
      <c r="H57" s="8" t="s">
        <v>161</v>
      </c>
      <c r="I57" s="9">
        <v>800</v>
      </c>
      <c r="J57" s="6">
        <f t="shared" si="5"/>
        <v>800</v>
      </c>
      <c r="K57" s="8">
        <v>205</v>
      </c>
      <c r="L57" s="6">
        <f t="shared" si="6"/>
        <v>205</v>
      </c>
      <c r="M57" s="6">
        <f t="shared" si="7"/>
        <v>1005</v>
      </c>
      <c r="N57" s="7">
        <v>1.6319999999999999</v>
      </c>
      <c r="O57" s="6">
        <f t="shared" si="9"/>
        <v>1.6319999999999999</v>
      </c>
      <c r="P57" s="5" t="s">
        <v>168</v>
      </c>
      <c r="Q57" s="1"/>
      <c r="R57" s="22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</row>
    <row r="58" spans="1:36" ht="24" customHeight="1">
      <c r="A58" s="5">
        <v>51</v>
      </c>
      <c r="B58" s="7" t="s">
        <v>169</v>
      </c>
      <c r="C58" s="7" t="s">
        <v>33</v>
      </c>
      <c r="D58" s="16" t="s">
        <v>170</v>
      </c>
      <c r="E58" s="7" t="s">
        <v>147</v>
      </c>
      <c r="F58" s="7">
        <v>3</v>
      </c>
      <c r="G58" s="7" t="s">
        <v>35</v>
      </c>
      <c r="H58" s="8" t="s">
        <v>36</v>
      </c>
      <c r="I58" s="6">
        <v>584</v>
      </c>
      <c r="J58" s="6">
        <f t="shared" si="5"/>
        <v>1752</v>
      </c>
      <c r="K58" s="8">
        <v>0</v>
      </c>
      <c r="L58" s="6">
        <f t="shared" si="6"/>
        <v>0</v>
      </c>
      <c r="M58" s="6">
        <f t="shared" si="7"/>
        <v>1752</v>
      </c>
      <c r="N58" s="7">
        <v>0.14499999999999999</v>
      </c>
      <c r="O58" s="6">
        <f t="shared" si="9"/>
        <v>0.435</v>
      </c>
      <c r="P58" s="5" t="s">
        <v>171</v>
      </c>
      <c r="Q58" s="1"/>
      <c r="R58" s="22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</row>
    <row r="59" spans="1:36" ht="24" customHeight="1">
      <c r="A59" s="5">
        <v>52</v>
      </c>
      <c r="B59" s="7" t="s">
        <v>172</v>
      </c>
      <c r="C59" s="7" t="s">
        <v>33</v>
      </c>
      <c r="D59" s="7" t="s">
        <v>173</v>
      </c>
      <c r="E59" s="7" t="s">
        <v>147</v>
      </c>
      <c r="F59" s="7">
        <v>1</v>
      </c>
      <c r="G59" s="8" t="s">
        <v>122</v>
      </c>
      <c r="H59" s="8" t="s">
        <v>36</v>
      </c>
      <c r="I59" s="6">
        <v>700</v>
      </c>
      <c r="J59" s="6">
        <f t="shared" si="5"/>
        <v>700</v>
      </c>
      <c r="K59" s="8">
        <v>0</v>
      </c>
      <c r="L59" s="6">
        <f t="shared" si="6"/>
        <v>0</v>
      </c>
      <c r="M59" s="6">
        <f t="shared" si="7"/>
        <v>700</v>
      </c>
      <c r="N59" s="7">
        <v>1.7500000000000002E-2</v>
      </c>
      <c r="O59" s="6">
        <f t="shared" si="9"/>
        <v>1.7500000000000002E-2</v>
      </c>
      <c r="P59" s="7" t="s">
        <v>174</v>
      </c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</row>
    <row r="60" spans="1:36" ht="24" customHeight="1">
      <c r="A60" s="5">
        <v>53</v>
      </c>
      <c r="B60" s="7" t="s">
        <v>175</v>
      </c>
      <c r="C60" s="7" t="s">
        <v>33</v>
      </c>
      <c r="D60" s="7" t="s">
        <v>176</v>
      </c>
      <c r="E60" s="7" t="s">
        <v>147</v>
      </c>
      <c r="F60" s="7">
        <v>1</v>
      </c>
      <c r="G60" s="7" t="s">
        <v>35</v>
      </c>
      <c r="H60" s="8" t="s">
        <v>36</v>
      </c>
      <c r="I60" s="6">
        <v>700</v>
      </c>
      <c r="J60" s="6">
        <f t="shared" si="5"/>
        <v>700</v>
      </c>
      <c r="K60" s="8">
        <v>0</v>
      </c>
      <c r="L60" s="6">
        <f t="shared" si="6"/>
        <v>0</v>
      </c>
      <c r="M60" s="6">
        <f t="shared" si="7"/>
        <v>700</v>
      </c>
      <c r="N60" s="7">
        <v>0.25800000000000001</v>
      </c>
      <c r="O60" s="6">
        <f t="shared" si="9"/>
        <v>0.25800000000000001</v>
      </c>
      <c r="P60" s="8" t="s">
        <v>177</v>
      </c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</row>
    <row r="61" spans="1:36" ht="24" customHeight="1">
      <c r="A61" s="5">
        <v>54</v>
      </c>
      <c r="B61" s="7" t="s">
        <v>178</v>
      </c>
      <c r="C61" s="7" t="s">
        <v>33</v>
      </c>
      <c r="D61" s="7" t="s">
        <v>179</v>
      </c>
      <c r="E61" s="7" t="s">
        <v>147</v>
      </c>
      <c r="F61" s="7">
        <v>1</v>
      </c>
      <c r="G61" s="7" t="s">
        <v>35</v>
      </c>
      <c r="H61" s="8" t="s">
        <v>36</v>
      </c>
      <c r="I61" s="6">
        <v>1000</v>
      </c>
      <c r="J61" s="6">
        <f t="shared" si="5"/>
        <v>1000</v>
      </c>
      <c r="K61" s="8">
        <v>0</v>
      </c>
      <c r="L61" s="6">
        <f t="shared" si="6"/>
        <v>0</v>
      </c>
      <c r="M61" s="6">
        <f t="shared" si="7"/>
        <v>1000</v>
      </c>
      <c r="N61" s="7">
        <v>0.15</v>
      </c>
      <c r="O61" s="6">
        <f t="shared" si="9"/>
        <v>0.15</v>
      </c>
      <c r="P61" s="7" t="s">
        <v>180</v>
      </c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</row>
    <row r="62" spans="1:36" ht="24" customHeight="1">
      <c r="A62" s="5">
        <v>55</v>
      </c>
      <c r="B62" s="7" t="s">
        <v>181</v>
      </c>
      <c r="C62" s="7" t="s">
        <v>33</v>
      </c>
      <c r="D62" s="16" t="s">
        <v>182</v>
      </c>
      <c r="E62" s="7" t="s">
        <v>147</v>
      </c>
      <c r="F62" s="7">
        <v>1</v>
      </c>
      <c r="G62" s="7" t="s">
        <v>35</v>
      </c>
      <c r="H62" s="8" t="s">
        <v>36</v>
      </c>
      <c r="I62" s="9">
        <v>150</v>
      </c>
      <c r="J62" s="6">
        <f t="shared" si="5"/>
        <v>150</v>
      </c>
      <c r="K62" s="8">
        <v>0</v>
      </c>
      <c r="L62" s="6">
        <f t="shared" si="6"/>
        <v>0</v>
      </c>
      <c r="M62" s="6">
        <f t="shared" si="7"/>
        <v>150</v>
      </c>
      <c r="N62" s="8">
        <v>0.04</v>
      </c>
      <c r="O62" s="6">
        <f t="shared" si="9"/>
        <v>0.04</v>
      </c>
      <c r="P62" s="8" t="s">
        <v>183</v>
      </c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</row>
    <row r="63" spans="1:36" ht="24" customHeight="1">
      <c r="A63" s="5">
        <v>56</v>
      </c>
      <c r="B63" s="7" t="s">
        <v>184</v>
      </c>
      <c r="C63" s="7" t="s">
        <v>33</v>
      </c>
      <c r="D63" s="7" t="s">
        <v>185</v>
      </c>
      <c r="E63" s="7" t="s">
        <v>147</v>
      </c>
      <c r="F63" s="7">
        <v>1</v>
      </c>
      <c r="G63" s="7" t="s">
        <v>35</v>
      </c>
      <c r="H63" s="8" t="s">
        <v>36</v>
      </c>
      <c r="I63" s="14">
        <v>3106</v>
      </c>
      <c r="J63" s="6">
        <f t="shared" si="5"/>
        <v>3106</v>
      </c>
      <c r="K63" s="8">
        <v>0</v>
      </c>
      <c r="L63" s="6">
        <f t="shared" si="6"/>
        <v>0</v>
      </c>
      <c r="M63" s="6">
        <f t="shared" si="7"/>
        <v>3106</v>
      </c>
      <c r="N63" s="7">
        <v>4.8</v>
      </c>
      <c r="O63" s="6">
        <f t="shared" si="9"/>
        <v>4.8</v>
      </c>
      <c r="P63" s="7" t="s">
        <v>186</v>
      </c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</row>
    <row r="64" spans="1:36" ht="24" customHeight="1">
      <c r="A64" s="5">
        <v>57</v>
      </c>
      <c r="B64" s="7" t="s">
        <v>187</v>
      </c>
      <c r="C64" s="7" t="s">
        <v>33</v>
      </c>
      <c r="D64" s="7" t="s">
        <v>188</v>
      </c>
      <c r="E64" s="7" t="s">
        <v>147</v>
      </c>
      <c r="F64" s="7">
        <v>1</v>
      </c>
      <c r="G64" s="7" t="s">
        <v>35</v>
      </c>
      <c r="H64" s="8" t="s">
        <v>36</v>
      </c>
      <c r="I64" s="14">
        <v>1994</v>
      </c>
      <c r="J64" s="6">
        <f t="shared" si="5"/>
        <v>1994</v>
      </c>
      <c r="K64" s="8">
        <v>0</v>
      </c>
      <c r="L64" s="6">
        <f t="shared" si="6"/>
        <v>0</v>
      </c>
      <c r="M64" s="6">
        <f t="shared" si="7"/>
        <v>1994</v>
      </c>
      <c r="N64" s="7">
        <v>0.55000000000000004</v>
      </c>
      <c r="O64" s="6">
        <f t="shared" si="9"/>
        <v>0.55000000000000004</v>
      </c>
      <c r="P64" s="7" t="s">
        <v>189</v>
      </c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</row>
    <row r="65" spans="1:36" ht="24" customHeight="1">
      <c r="A65" s="5">
        <v>58</v>
      </c>
      <c r="B65" s="7" t="s">
        <v>190</v>
      </c>
      <c r="C65" s="7" t="s">
        <v>33</v>
      </c>
      <c r="D65" s="7" t="s">
        <v>191</v>
      </c>
      <c r="E65" s="7" t="s">
        <v>147</v>
      </c>
      <c r="F65" s="7">
        <v>1</v>
      </c>
      <c r="G65" s="7" t="s">
        <v>35</v>
      </c>
      <c r="H65" s="8" t="s">
        <v>36</v>
      </c>
      <c r="I65" s="9">
        <v>26500</v>
      </c>
      <c r="J65" s="6">
        <f t="shared" si="5"/>
        <v>26500</v>
      </c>
      <c r="K65" s="8">
        <v>0</v>
      </c>
      <c r="L65" s="6">
        <f t="shared" si="6"/>
        <v>0</v>
      </c>
      <c r="M65" s="6">
        <f t="shared" si="7"/>
        <v>26500</v>
      </c>
      <c r="N65" s="7">
        <v>12</v>
      </c>
      <c r="O65" s="6">
        <f t="shared" si="9"/>
        <v>12</v>
      </c>
      <c r="P65" s="7" t="s">
        <v>192</v>
      </c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</row>
    <row r="66" spans="1:36" ht="24" customHeight="1">
      <c r="A66" s="5">
        <v>59</v>
      </c>
      <c r="B66" s="7" t="s">
        <v>193</v>
      </c>
      <c r="C66" s="7" t="s">
        <v>33</v>
      </c>
      <c r="D66" s="7" t="s">
        <v>194</v>
      </c>
      <c r="E66" s="7" t="s">
        <v>147</v>
      </c>
      <c r="F66" s="7">
        <v>1</v>
      </c>
      <c r="G66" s="7" t="s">
        <v>35</v>
      </c>
      <c r="H66" s="8" t="s">
        <v>36</v>
      </c>
      <c r="I66" s="14">
        <v>300</v>
      </c>
      <c r="J66" s="6">
        <f t="shared" si="5"/>
        <v>300</v>
      </c>
      <c r="K66" s="8">
        <v>0</v>
      </c>
      <c r="L66" s="6">
        <f t="shared" si="6"/>
        <v>0</v>
      </c>
      <c r="M66" s="6">
        <f t="shared" si="7"/>
        <v>300</v>
      </c>
      <c r="N66" s="7">
        <v>4.3999999999999997E-2</v>
      </c>
      <c r="O66" s="6">
        <f t="shared" si="9"/>
        <v>4.3999999999999997E-2</v>
      </c>
      <c r="P66" s="7" t="s">
        <v>195</v>
      </c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</row>
    <row r="67" spans="1:36" ht="24" customHeight="1">
      <c r="A67" s="5">
        <v>60</v>
      </c>
      <c r="B67" s="7" t="s">
        <v>196</v>
      </c>
      <c r="C67" s="7" t="s">
        <v>33</v>
      </c>
      <c r="D67" s="7" t="s">
        <v>197</v>
      </c>
      <c r="E67" s="7" t="s">
        <v>147</v>
      </c>
      <c r="F67" s="7">
        <v>1</v>
      </c>
      <c r="G67" s="7" t="s">
        <v>35</v>
      </c>
      <c r="H67" s="8" t="s">
        <v>36</v>
      </c>
      <c r="I67" s="14">
        <v>300</v>
      </c>
      <c r="J67" s="6">
        <f t="shared" si="5"/>
        <v>300</v>
      </c>
      <c r="K67" s="8">
        <v>0</v>
      </c>
      <c r="L67" s="6">
        <f t="shared" si="6"/>
        <v>0</v>
      </c>
      <c r="M67" s="6">
        <f t="shared" si="7"/>
        <v>300</v>
      </c>
      <c r="N67" s="8">
        <v>1.2999999999999999E-2</v>
      </c>
      <c r="O67" s="6">
        <f t="shared" si="9"/>
        <v>1.2999999999999999E-2</v>
      </c>
      <c r="P67" s="8" t="s">
        <v>198</v>
      </c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</row>
    <row r="68" spans="1:36" ht="24" customHeight="1">
      <c r="A68" s="5">
        <v>61</v>
      </c>
      <c r="B68" s="7" t="s">
        <v>199</v>
      </c>
      <c r="C68" s="7" t="s">
        <v>33</v>
      </c>
      <c r="D68" s="7" t="s">
        <v>200</v>
      </c>
      <c r="E68" s="7" t="s">
        <v>147</v>
      </c>
      <c r="F68" s="7">
        <v>1</v>
      </c>
      <c r="G68" s="7" t="s">
        <v>35</v>
      </c>
      <c r="H68" s="8" t="s">
        <v>36</v>
      </c>
      <c r="I68" s="9">
        <v>648</v>
      </c>
      <c r="J68" s="6">
        <f t="shared" si="5"/>
        <v>648</v>
      </c>
      <c r="K68" s="8">
        <v>0</v>
      </c>
      <c r="L68" s="6">
        <f t="shared" si="6"/>
        <v>0</v>
      </c>
      <c r="M68" s="6">
        <f t="shared" si="7"/>
        <v>648</v>
      </c>
      <c r="N68" s="7">
        <v>0.03</v>
      </c>
      <c r="O68" s="6">
        <f t="shared" si="9"/>
        <v>0.03</v>
      </c>
      <c r="P68" s="7" t="s">
        <v>201</v>
      </c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</row>
    <row r="69" spans="1:36" ht="24" customHeight="1">
      <c r="A69" s="5">
        <v>62</v>
      </c>
      <c r="B69" s="7" t="s">
        <v>202</v>
      </c>
      <c r="C69" s="7" t="s">
        <v>33</v>
      </c>
      <c r="D69" s="19" t="s">
        <v>203</v>
      </c>
      <c r="E69" s="7" t="s">
        <v>147</v>
      </c>
      <c r="F69" s="7">
        <v>4</v>
      </c>
      <c r="G69" s="7" t="s">
        <v>35</v>
      </c>
      <c r="H69" s="8" t="s">
        <v>36</v>
      </c>
      <c r="I69" s="9">
        <v>350</v>
      </c>
      <c r="J69" s="6">
        <f t="shared" si="5"/>
        <v>1400</v>
      </c>
      <c r="K69" s="8">
        <v>0</v>
      </c>
      <c r="L69" s="6">
        <f t="shared" si="6"/>
        <v>0</v>
      </c>
      <c r="M69" s="6">
        <f t="shared" si="7"/>
        <v>1400</v>
      </c>
      <c r="N69" s="19">
        <v>0.10299999999999999</v>
      </c>
      <c r="O69" s="6">
        <f t="shared" si="9"/>
        <v>0.41199999999999998</v>
      </c>
      <c r="P69" s="8" t="s">
        <v>204</v>
      </c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</row>
    <row r="70" spans="1:36" ht="24" customHeight="1">
      <c r="A70" s="5">
        <v>63</v>
      </c>
      <c r="B70" s="7" t="s">
        <v>205</v>
      </c>
      <c r="C70" s="7" t="s">
        <v>33</v>
      </c>
      <c r="D70" s="16" t="s">
        <v>206</v>
      </c>
      <c r="E70" s="7" t="s">
        <v>147</v>
      </c>
      <c r="F70" s="7">
        <v>1</v>
      </c>
      <c r="G70" s="7" t="s">
        <v>35</v>
      </c>
      <c r="H70" s="8" t="s">
        <v>36</v>
      </c>
      <c r="I70" s="14">
        <v>100</v>
      </c>
      <c r="J70" s="6">
        <f t="shared" si="5"/>
        <v>100</v>
      </c>
      <c r="K70" s="8">
        <v>0</v>
      </c>
      <c r="L70" s="6">
        <f t="shared" si="6"/>
        <v>0</v>
      </c>
      <c r="M70" s="6">
        <f t="shared" si="7"/>
        <v>100</v>
      </c>
      <c r="N70" s="8">
        <v>0.25</v>
      </c>
      <c r="O70" s="6">
        <f t="shared" si="9"/>
        <v>0.25</v>
      </c>
      <c r="P70" s="8" t="s">
        <v>207</v>
      </c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</row>
    <row r="71" spans="1:36" ht="24" customHeight="1">
      <c r="A71" s="4"/>
      <c r="B71" s="7"/>
      <c r="C71" s="7"/>
      <c r="D71" s="7"/>
      <c r="E71" s="7"/>
      <c r="F71" s="7"/>
      <c r="G71" s="7"/>
      <c r="H71" s="7"/>
      <c r="I71" s="6"/>
      <c r="J71" s="6"/>
      <c r="K71" s="8"/>
      <c r="L71" s="6" t="str">
        <f t="shared" si="6"/>
        <v/>
      </c>
      <c r="M71" s="6" t="str">
        <f t="shared" si="7"/>
        <v/>
      </c>
      <c r="N71" s="7"/>
      <c r="O71" s="6">
        <f t="shared" si="9"/>
        <v>0</v>
      </c>
      <c r="P71" s="8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</row>
    <row r="72" spans="1:36" ht="24" customHeight="1">
      <c r="A72" s="5">
        <v>64</v>
      </c>
      <c r="B72" s="7" t="s">
        <v>208</v>
      </c>
      <c r="C72" s="7" t="s">
        <v>33</v>
      </c>
      <c r="D72" s="7" t="s">
        <v>209</v>
      </c>
      <c r="E72" s="7" t="s">
        <v>210</v>
      </c>
      <c r="F72" s="7">
        <v>3</v>
      </c>
      <c r="G72" s="7" t="s">
        <v>35</v>
      </c>
      <c r="H72" s="8" t="s">
        <v>36</v>
      </c>
      <c r="I72" s="9">
        <v>200</v>
      </c>
      <c r="J72" s="6">
        <f t="shared" ref="J72:J89" si="10">IF(F72="","",ROUND($F72*$I72,2))</f>
        <v>600</v>
      </c>
      <c r="K72" s="8">
        <v>0</v>
      </c>
      <c r="L72" s="6">
        <f t="shared" si="6"/>
        <v>0</v>
      </c>
      <c r="M72" s="6">
        <f t="shared" si="7"/>
        <v>600</v>
      </c>
      <c r="N72" s="7">
        <v>0.187</v>
      </c>
      <c r="O72" s="6">
        <f t="shared" si="9"/>
        <v>0.56100000000000005</v>
      </c>
      <c r="P72" s="8" t="s">
        <v>211</v>
      </c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</row>
    <row r="73" spans="1:36" ht="24" customHeight="1">
      <c r="A73" s="5">
        <v>65</v>
      </c>
      <c r="B73" s="7" t="s">
        <v>212</v>
      </c>
      <c r="C73" s="7" t="s">
        <v>33</v>
      </c>
      <c r="D73" s="7" t="s">
        <v>213</v>
      </c>
      <c r="E73" s="7" t="s">
        <v>210</v>
      </c>
      <c r="F73" s="7">
        <v>3</v>
      </c>
      <c r="G73" s="7" t="s">
        <v>35</v>
      </c>
      <c r="H73" s="8" t="s">
        <v>36</v>
      </c>
      <c r="I73" s="9">
        <v>450</v>
      </c>
      <c r="J73" s="6">
        <f t="shared" si="10"/>
        <v>1350</v>
      </c>
      <c r="K73" s="8">
        <v>0</v>
      </c>
      <c r="L73" s="6">
        <f t="shared" si="6"/>
        <v>0</v>
      </c>
      <c r="M73" s="6">
        <f t="shared" si="7"/>
        <v>1350</v>
      </c>
      <c r="N73" s="7">
        <v>0.40500000000000003</v>
      </c>
      <c r="O73" s="6">
        <f t="shared" si="9"/>
        <v>1.2150000000000001</v>
      </c>
      <c r="P73" s="8" t="s">
        <v>214</v>
      </c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</row>
    <row r="74" spans="1:36" ht="24" customHeight="1">
      <c r="A74" s="5">
        <v>66</v>
      </c>
      <c r="B74" s="7" t="s">
        <v>215</v>
      </c>
      <c r="C74" s="8" t="s">
        <v>33</v>
      </c>
      <c r="D74" s="16" t="s">
        <v>216</v>
      </c>
      <c r="E74" s="7" t="s">
        <v>210</v>
      </c>
      <c r="F74" s="8">
        <v>3</v>
      </c>
      <c r="G74" s="7" t="s">
        <v>35</v>
      </c>
      <c r="H74" s="8" t="s">
        <v>36</v>
      </c>
      <c r="I74" s="9">
        <v>233</v>
      </c>
      <c r="J74" s="6">
        <f t="shared" si="10"/>
        <v>699</v>
      </c>
      <c r="K74" s="8">
        <v>0</v>
      </c>
      <c r="L74" s="6">
        <f t="shared" si="6"/>
        <v>0</v>
      </c>
      <c r="M74" s="6">
        <f t="shared" si="7"/>
        <v>699</v>
      </c>
      <c r="N74" s="8">
        <v>0.4</v>
      </c>
      <c r="O74" s="6">
        <f t="shared" si="9"/>
        <v>1.2</v>
      </c>
      <c r="P74" s="8" t="s">
        <v>217</v>
      </c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</row>
    <row r="75" spans="1:36" ht="24" customHeight="1">
      <c r="A75" s="5">
        <v>67</v>
      </c>
      <c r="B75" s="7" t="s">
        <v>218</v>
      </c>
      <c r="C75" s="7" t="s">
        <v>33</v>
      </c>
      <c r="D75" s="7" t="s">
        <v>219</v>
      </c>
      <c r="E75" s="7" t="s">
        <v>210</v>
      </c>
      <c r="F75" s="7">
        <v>1</v>
      </c>
      <c r="G75" s="7" t="s">
        <v>35</v>
      </c>
      <c r="H75" s="8" t="s">
        <v>36</v>
      </c>
      <c r="I75" s="9">
        <v>400</v>
      </c>
      <c r="J75" s="6">
        <f t="shared" si="10"/>
        <v>400</v>
      </c>
      <c r="K75" s="8">
        <v>0</v>
      </c>
      <c r="L75" s="6">
        <f t="shared" si="6"/>
        <v>0</v>
      </c>
      <c r="M75" s="6">
        <f t="shared" si="7"/>
        <v>400</v>
      </c>
      <c r="N75" s="7">
        <v>4.5999999999999999E-2</v>
      </c>
      <c r="O75" s="6">
        <f t="shared" si="9"/>
        <v>4.5999999999999999E-2</v>
      </c>
      <c r="P75" s="8" t="s">
        <v>220</v>
      </c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</row>
    <row r="76" spans="1:36" ht="24" customHeight="1">
      <c r="A76" s="5">
        <v>68</v>
      </c>
      <c r="B76" s="7" t="s">
        <v>221</v>
      </c>
      <c r="C76" s="7" t="s">
        <v>33</v>
      </c>
      <c r="D76" s="7" t="s">
        <v>222</v>
      </c>
      <c r="E76" s="7" t="s">
        <v>210</v>
      </c>
      <c r="F76" s="7">
        <v>1</v>
      </c>
      <c r="G76" s="7" t="s">
        <v>35</v>
      </c>
      <c r="H76" s="8" t="s">
        <v>36</v>
      </c>
      <c r="I76" s="9">
        <v>250</v>
      </c>
      <c r="J76" s="6">
        <f t="shared" si="10"/>
        <v>250</v>
      </c>
      <c r="K76" s="8">
        <v>0</v>
      </c>
      <c r="L76" s="6">
        <f t="shared" si="6"/>
        <v>0</v>
      </c>
      <c r="M76" s="6">
        <f t="shared" si="7"/>
        <v>250</v>
      </c>
      <c r="N76" s="7">
        <v>4.5999999999999999E-2</v>
      </c>
      <c r="O76" s="6">
        <f t="shared" si="9"/>
        <v>4.5999999999999999E-2</v>
      </c>
      <c r="P76" s="8" t="s">
        <v>220</v>
      </c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</row>
    <row r="77" spans="1:36" ht="24" customHeight="1">
      <c r="A77" s="4"/>
      <c r="B77" s="7"/>
      <c r="C77" s="7"/>
      <c r="D77" s="7"/>
      <c r="E77" s="7"/>
      <c r="F77" s="7"/>
      <c r="G77" s="7"/>
      <c r="H77" s="7"/>
      <c r="I77" s="6"/>
      <c r="J77" s="6" t="str">
        <f t="shared" si="10"/>
        <v/>
      </c>
      <c r="K77" s="7"/>
      <c r="L77" s="6" t="str">
        <f t="shared" si="6"/>
        <v/>
      </c>
      <c r="M77" s="6" t="str">
        <f t="shared" si="7"/>
        <v/>
      </c>
      <c r="N77" s="7"/>
      <c r="O77" s="6"/>
      <c r="P77" s="58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</row>
    <row r="78" spans="1:36" ht="24" customHeight="1">
      <c r="A78" s="5">
        <v>69</v>
      </c>
      <c r="B78" s="7" t="s">
        <v>223</v>
      </c>
      <c r="C78" s="7" t="s">
        <v>33</v>
      </c>
      <c r="D78" s="4" t="s">
        <v>224</v>
      </c>
      <c r="E78" s="7" t="s">
        <v>225</v>
      </c>
      <c r="F78" s="7">
        <v>1</v>
      </c>
      <c r="G78" s="7" t="s">
        <v>26</v>
      </c>
      <c r="H78" s="8" t="s">
        <v>133</v>
      </c>
      <c r="I78" s="9">
        <f>50*80</f>
        <v>4000</v>
      </c>
      <c r="J78" s="6">
        <f t="shared" si="10"/>
        <v>4000</v>
      </c>
      <c r="K78" s="8">
        <v>59</v>
      </c>
      <c r="L78" s="6">
        <f t="shared" si="6"/>
        <v>59</v>
      </c>
      <c r="M78" s="6">
        <f t="shared" si="7"/>
        <v>4059</v>
      </c>
      <c r="N78" s="7">
        <v>4.8449999999999998</v>
      </c>
      <c r="O78" s="6">
        <f t="shared" ref="O78:O89" si="11">IF($F78=" "," ",ROUND($N78*$F78,4))</f>
        <v>4.8449999999999998</v>
      </c>
      <c r="P78" s="8" t="s">
        <v>226</v>
      </c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</row>
    <row r="79" spans="1:36" ht="24" customHeight="1">
      <c r="A79" s="5">
        <v>70</v>
      </c>
      <c r="B79" s="7" t="s">
        <v>227</v>
      </c>
      <c r="C79" s="7" t="s">
        <v>33</v>
      </c>
      <c r="D79" s="4" t="s">
        <v>228</v>
      </c>
      <c r="E79" s="7" t="s">
        <v>225</v>
      </c>
      <c r="F79" s="7">
        <v>1</v>
      </c>
      <c r="G79" s="7" t="s">
        <v>26</v>
      </c>
      <c r="H79" s="8" t="s">
        <v>133</v>
      </c>
      <c r="I79" s="9">
        <v>480</v>
      </c>
      <c r="J79" s="6">
        <f t="shared" si="10"/>
        <v>480</v>
      </c>
      <c r="K79" s="8">
        <v>54</v>
      </c>
      <c r="L79" s="6">
        <f t="shared" si="6"/>
        <v>54</v>
      </c>
      <c r="M79" s="6">
        <f t="shared" si="7"/>
        <v>534</v>
      </c>
      <c r="N79" s="7">
        <v>0.48599999999999999</v>
      </c>
      <c r="O79" s="6">
        <f t="shared" si="11"/>
        <v>0.48599999999999999</v>
      </c>
      <c r="P79" s="8" t="s">
        <v>229</v>
      </c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</row>
    <row r="80" spans="1:36" ht="24" customHeight="1">
      <c r="A80" s="5">
        <v>71</v>
      </c>
      <c r="B80" s="7" t="s">
        <v>230</v>
      </c>
      <c r="C80" s="7" t="s">
        <v>33</v>
      </c>
      <c r="D80" s="4" t="s">
        <v>231</v>
      </c>
      <c r="E80" s="7" t="s">
        <v>225</v>
      </c>
      <c r="F80" s="7">
        <v>1</v>
      </c>
      <c r="G80" s="7" t="s">
        <v>26</v>
      </c>
      <c r="H80" s="8" t="s">
        <v>133</v>
      </c>
      <c r="I80" s="9">
        <v>880</v>
      </c>
      <c r="J80" s="6">
        <f t="shared" si="10"/>
        <v>880</v>
      </c>
      <c r="K80" s="8">
        <v>44</v>
      </c>
      <c r="L80" s="6">
        <f t="shared" si="6"/>
        <v>44</v>
      </c>
      <c r="M80" s="6">
        <f t="shared" si="7"/>
        <v>924</v>
      </c>
      <c r="N80" s="7">
        <v>0.92100000000000004</v>
      </c>
      <c r="O80" s="6">
        <f t="shared" si="11"/>
        <v>0.92100000000000004</v>
      </c>
      <c r="P80" s="8" t="s">
        <v>229</v>
      </c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</row>
    <row r="81" spans="1:36" ht="24" customHeight="1">
      <c r="A81" s="5">
        <v>72</v>
      </c>
      <c r="B81" s="7" t="s">
        <v>232</v>
      </c>
      <c r="C81" s="7" t="s">
        <v>33</v>
      </c>
      <c r="D81" s="4" t="s">
        <v>233</v>
      </c>
      <c r="E81" s="7" t="s">
        <v>225</v>
      </c>
      <c r="F81" s="7">
        <v>1</v>
      </c>
      <c r="G81" s="7" t="s">
        <v>26</v>
      </c>
      <c r="H81" s="8" t="s">
        <v>133</v>
      </c>
      <c r="I81" s="9">
        <v>1280</v>
      </c>
      <c r="J81" s="6">
        <f t="shared" si="10"/>
        <v>1280</v>
      </c>
      <c r="K81" s="8">
        <v>49</v>
      </c>
      <c r="L81" s="6">
        <f t="shared" si="6"/>
        <v>49</v>
      </c>
      <c r="M81" s="6">
        <f t="shared" si="7"/>
        <v>1329</v>
      </c>
      <c r="N81" s="7">
        <v>1.3520000000000001</v>
      </c>
      <c r="O81" s="6">
        <f t="shared" si="11"/>
        <v>1.3520000000000001</v>
      </c>
      <c r="P81" s="8" t="s">
        <v>229</v>
      </c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</row>
    <row r="82" spans="1:36" ht="24" customHeight="1">
      <c r="A82" s="5">
        <v>73</v>
      </c>
      <c r="B82" s="7" t="s">
        <v>234</v>
      </c>
      <c r="C82" s="7" t="s">
        <v>33</v>
      </c>
      <c r="D82" s="4" t="s">
        <v>235</v>
      </c>
      <c r="E82" s="7" t="s">
        <v>225</v>
      </c>
      <c r="F82" s="23">
        <v>2</v>
      </c>
      <c r="G82" s="23" t="s">
        <v>26</v>
      </c>
      <c r="H82" s="24" t="s">
        <v>236</v>
      </c>
      <c r="I82" s="24">
        <f>11*125</f>
        <v>1375</v>
      </c>
      <c r="J82" s="6">
        <f t="shared" si="10"/>
        <v>2750</v>
      </c>
      <c r="K82" s="24">
        <v>75</v>
      </c>
      <c r="L82" s="6">
        <f t="shared" si="6"/>
        <v>150</v>
      </c>
      <c r="M82" s="6">
        <f t="shared" si="7"/>
        <v>2900</v>
      </c>
      <c r="N82" s="23">
        <v>1.167</v>
      </c>
      <c r="O82" s="6">
        <f t="shared" si="11"/>
        <v>2.3340000000000001</v>
      </c>
      <c r="P82" s="24" t="s">
        <v>237</v>
      </c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</row>
    <row r="83" spans="1:36" ht="24" customHeight="1">
      <c r="A83" s="5">
        <v>74</v>
      </c>
      <c r="B83" s="7" t="s">
        <v>238</v>
      </c>
      <c r="C83" s="7" t="s">
        <v>33</v>
      </c>
      <c r="D83" s="4" t="s">
        <v>239</v>
      </c>
      <c r="E83" s="7" t="s">
        <v>225</v>
      </c>
      <c r="F83" s="8">
        <v>2</v>
      </c>
      <c r="G83" s="7" t="s">
        <v>35</v>
      </c>
      <c r="H83" s="8" t="s">
        <v>36</v>
      </c>
      <c r="I83" s="9">
        <v>70</v>
      </c>
      <c r="J83" s="6">
        <f t="shared" si="10"/>
        <v>140</v>
      </c>
      <c r="K83" s="8">
        <v>0</v>
      </c>
      <c r="L83" s="6">
        <f t="shared" si="6"/>
        <v>0</v>
      </c>
      <c r="M83" s="6">
        <f t="shared" si="7"/>
        <v>140</v>
      </c>
      <c r="N83" s="7">
        <v>8.4000000000000005E-2</v>
      </c>
      <c r="O83" s="6">
        <f t="shared" si="11"/>
        <v>0.16800000000000001</v>
      </c>
      <c r="P83" s="8" t="s">
        <v>240</v>
      </c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</row>
    <row r="84" spans="1:36" ht="24" customHeight="1">
      <c r="A84" s="5">
        <v>75</v>
      </c>
      <c r="B84" s="7" t="s">
        <v>241</v>
      </c>
      <c r="C84" s="7" t="s">
        <v>33</v>
      </c>
      <c r="D84" s="4" t="s">
        <v>242</v>
      </c>
      <c r="E84" s="7" t="s">
        <v>225</v>
      </c>
      <c r="F84" s="7">
        <v>2</v>
      </c>
      <c r="G84" s="7" t="s">
        <v>26</v>
      </c>
      <c r="H84" s="8" t="s">
        <v>133</v>
      </c>
      <c r="I84" s="9">
        <v>1600</v>
      </c>
      <c r="J84" s="6">
        <f t="shared" si="10"/>
        <v>3200</v>
      </c>
      <c r="K84" s="8">
        <v>150</v>
      </c>
      <c r="L84" s="6">
        <f t="shared" si="6"/>
        <v>300</v>
      </c>
      <c r="M84" s="6">
        <f t="shared" si="7"/>
        <v>3500</v>
      </c>
      <c r="N84" s="7">
        <v>2.06</v>
      </c>
      <c r="O84" s="6">
        <f t="shared" si="11"/>
        <v>4.12</v>
      </c>
      <c r="P84" s="8" t="s">
        <v>226</v>
      </c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</row>
    <row r="85" spans="1:36" ht="24" customHeight="1">
      <c r="A85" s="5">
        <v>76</v>
      </c>
      <c r="B85" s="7" t="s">
        <v>243</v>
      </c>
      <c r="C85" s="7" t="s">
        <v>33</v>
      </c>
      <c r="D85" s="4" t="s">
        <v>244</v>
      </c>
      <c r="E85" s="7" t="s">
        <v>225</v>
      </c>
      <c r="F85" s="7">
        <v>1</v>
      </c>
      <c r="G85" s="7" t="s">
        <v>35</v>
      </c>
      <c r="H85" s="8" t="s">
        <v>36</v>
      </c>
      <c r="I85" s="9">
        <v>70</v>
      </c>
      <c r="J85" s="6">
        <f t="shared" si="10"/>
        <v>70</v>
      </c>
      <c r="K85" s="8">
        <v>0</v>
      </c>
      <c r="L85" s="6">
        <f t="shared" si="6"/>
        <v>0</v>
      </c>
      <c r="M85" s="6">
        <f t="shared" si="7"/>
        <v>70</v>
      </c>
      <c r="N85" s="7">
        <v>0.17899999999999999</v>
      </c>
      <c r="O85" s="6">
        <f t="shared" si="11"/>
        <v>0.17899999999999999</v>
      </c>
      <c r="P85" s="8" t="s">
        <v>240</v>
      </c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</row>
    <row r="86" spans="1:36" ht="24" customHeight="1">
      <c r="A86" s="5">
        <v>77</v>
      </c>
      <c r="B86" s="7" t="s">
        <v>245</v>
      </c>
      <c r="C86" s="7" t="s">
        <v>33</v>
      </c>
      <c r="D86" s="25" t="s">
        <v>246</v>
      </c>
      <c r="E86" s="7" t="s">
        <v>225</v>
      </c>
      <c r="F86" s="7">
        <v>2</v>
      </c>
      <c r="G86" s="7" t="s">
        <v>26</v>
      </c>
      <c r="H86" s="8" t="s">
        <v>247</v>
      </c>
      <c r="I86" s="9">
        <v>64.5</v>
      </c>
      <c r="J86" s="6">
        <f t="shared" si="10"/>
        <v>129</v>
      </c>
      <c r="K86" s="8">
        <v>50</v>
      </c>
      <c r="L86" s="6">
        <f t="shared" si="6"/>
        <v>100</v>
      </c>
      <c r="M86" s="6">
        <f t="shared" si="7"/>
        <v>229</v>
      </c>
      <c r="N86" s="8">
        <v>1.9970000000000001</v>
      </c>
      <c r="O86" s="6">
        <f t="shared" si="11"/>
        <v>3.9940000000000002</v>
      </c>
      <c r="P86" s="8" t="s">
        <v>254</v>
      </c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</row>
    <row r="87" spans="1:36" ht="24" customHeight="1">
      <c r="A87" s="5">
        <v>78</v>
      </c>
      <c r="B87" s="7" t="s">
        <v>248</v>
      </c>
      <c r="C87" s="7" t="s">
        <v>33</v>
      </c>
      <c r="D87" s="4" t="s">
        <v>249</v>
      </c>
      <c r="E87" s="7" t="s">
        <v>225</v>
      </c>
      <c r="F87" s="7">
        <v>1</v>
      </c>
      <c r="G87" s="8" t="s">
        <v>122</v>
      </c>
      <c r="H87" s="8" t="s">
        <v>36</v>
      </c>
      <c r="I87" s="9">
        <v>155</v>
      </c>
      <c r="J87" s="6">
        <f t="shared" si="10"/>
        <v>155</v>
      </c>
      <c r="K87" s="8">
        <v>0</v>
      </c>
      <c r="L87" s="6">
        <f t="shared" si="6"/>
        <v>0</v>
      </c>
      <c r="M87" s="6">
        <f t="shared" si="7"/>
        <v>155</v>
      </c>
      <c r="N87" s="7">
        <v>4.5999999999999999E-2</v>
      </c>
      <c r="O87" s="6">
        <f t="shared" si="11"/>
        <v>4.5999999999999999E-2</v>
      </c>
      <c r="P87" s="8" t="s">
        <v>250</v>
      </c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</row>
    <row r="88" spans="1:36" ht="24" customHeight="1">
      <c r="A88" s="5">
        <v>79</v>
      </c>
      <c r="B88" s="7" t="s">
        <v>251</v>
      </c>
      <c r="C88" s="7" t="s">
        <v>33</v>
      </c>
      <c r="D88" s="4" t="s">
        <v>252</v>
      </c>
      <c r="E88" s="7" t="s">
        <v>225</v>
      </c>
      <c r="F88" s="8">
        <v>1</v>
      </c>
      <c r="G88" s="8" t="s">
        <v>26</v>
      </c>
      <c r="H88" s="8" t="s">
        <v>253</v>
      </c>
      <c r="I88" s="9">
        <v>191.16</v>
      </c>
      <c r="J88" s="6">
        <f t="shared" si="10"/>
        <v>191.16</v>
      </c>
      <c r="K88" s="8">
        <v>20</v>
      </c>
      <c r="L88" s="6">
        <f t="shared" si="6"/>
        <v>20</v>
      </c>
      <c r="M88" s="6">
        <f t="shared" si="7"/>
        <v>211.16</v>
      </c>
      <c r="N88" s="8">
        <v>0.56000000000000005</v>
      </c>
      <c r="O88" s="6">
        <f t="shared" si="11"/>
        <v>0.56000000000000005</v>
      </c>
      <c r="P88" s="8" t="s">
        <v>254</v>
      </c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</row>
    <row r="89" spans="1:36" ht="24" customHeight="1">
      <c r="A89" s="5">
        <v>80</v>
      </c>
      <c r="B89" s="8" t="s">
        <v>255</v>
      </c>
      <c r="C89" s="8" t="s">
        <v>33</v>
      </c>
      <c r="D89" s="5" t="s">
        <v>256</v>
      </c>
      <c r="E89" s="7" t="s">
        <v>225</v>
      </c>
      <c r="F89" s="8">
        <v>1</v>
      </c>
      <c r="G89" s="8" t="s">
        <v>26</v>
      </c>
      <c r="H89" s="8" t="s">
        <v>253</v>
      </c>
      <c r="I89" s="9">
        <v>127.44</v>
      </c>
      <c r="J89" s="6">
        <f t="shared" si="10"/>
        <v>127.44</v>
      </c>
      <c r="K89" s="8">
        <v>100</v>
      </c>
      <c r="L89" s="6">
        <f t="shared" si="6"/>
        <v>100</v>
      </c>
      <c r="M89" s="6">
        <f t="shared" si="7"/>
        <v>227.44</v>
      </c>
      <c r="N89" s="8">
        <v>0.31</v>
      </c>
      <c r="O89" s="6">
        <f t="shared" si="11"/>
        <v>0.31</v>
      </c>
      <c r="P89" s="8" t="s">
        <v>254</v>
      </c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</row>
    <row r="90" spans="1:36" ht="24" customHeight="1">
      <c r="A90" s="4"/>
      <c r="B90" s="8"/>
      <c r="C90" s="8"/>
      <c r="D90" s="5"/>
      <c r="E90" s="7"/>
      <c r="F90" s="8"/>
      <c r="G90" s="8"/>
      <c r="H90" s="8"/>
      <c r="I90" s="9"/>
      <c r="J90" s="6"/>
      <c r="K90" s="8"/>
      <c r="L90" s="6"/>
      <c r="M90" s="6"/>
      <c r="N90" s="8"/>
      <c r="O90" s="6"/>
      <c r="P90" s="8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</row>
    <row r="91" spans="1:36" ht="24" customHeight="1">
      <c r="A91" s="5">
        <v>81</v>
      </c>
      <c r="B91" s="7" t="s">
        <v>257</v>
      </c>
      <c r="C91" s="7" t="s">
        <v>33</v>
      </c>
      <c r="D91" s="7" t="s">
        <v>258</v>
      </c>
      <c r="E91" s="7" t="s">
        <v>259</v>
      </c>
      <c r="F91" s="7">
        <v>2</v>
      </c>
      <c r="G91" s="8" t="s">
        <v>26</v>
      </c>
      <c r="H91" s="7" t="s">
        <v>260</v>
      </c>
      <c r="I91" s="9">
        <v>760</v>
      </c>
      <c r="J91" s="6">
        <f t="shared" ref="J91:J101" si="12">IF(F91="","",ROUND($F91*$I91,2))</f>
        <v>1520</v>
      </c>
      <c r="K91" s="8">
        <v>0</v>
      </c>
      <c r="L91" s="6">
        <f t="shared" ref="L91:L101" si="13">IF(F91="","",ROUND($F91*$K91,2))</f>
        <v>0</v>
      </c>
      <c r="M91" s="6">
        <f t="shared" ref="M91:M101" si="14">IF(F91="","",ROUND(L91+J91,2))</f>
        <v>1520</v>
      </c>
      <c r="N91" s="7">
        <v>1.54</v>
      </c>
      <c r="O91" s="6">
        <f t="shared" ref="O91:O92" si="15">IF($F91=" "," ",ROUND($N91*$F91,4))</f>
        <v>3.08</v>
      </c>
      <c r="P91" s="21" t="s">
        <v>261</v>
      </c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</row>
    <row r="92" spans="1:36" ht="24" customHeight="1">
      <c r="A92" s="5">
        <v>82</v>
      </c>
      <c r="B92" s="7" t="s">
        <v>262</v>
      </c>
      <c r="C92" s="7" t="s">
        <v>33</v>
      </c>
      <c r="D92" s="7" t="s">
        <v>263</v>
      </c>
      <c r="E92" s="7" t="s">
        <v>259</v>
      </c>
      <c r="F92" s="7">
        <v>2</v>
      </c>
      <c r="G92" s="7" t="s">
        <v>35</v>
      </c>
      <c r="H92" s="8" t="s">
        <v>36</v>
      </c>
      <c r="I92" s="9">
        <v>750</v>
      </c>
      <c r="J92" s="6">
        <f t="shared" si="12"/>
        <v>1500</v>
      </c>
      <c r="K92" s="8">
        <v>0</v>
      </c>
      <c r="L92" s="6">
        <f t="shared" si="13"/>
        <v>0</v>
      </c>
      <c r="M92" s="6">
        <f t="shared" si="14"/>
        <v>1500</v>
      </c>
      <c r="N92" s="7">
        <v>0.23</v>
      </c>
      <c r="O92" s="6">
        <f t="shared" si="15"/>
        <v>0.46</v>
      </c>
      <c r="P92" s="10" t="s">
        <v>264</v>
      </c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</row>
    <row r="93" spans="1:36" ht="24" customHeight="1">
      <c r="A93" s="5"/>
      <c r="B93" s="7"/>
      <c r="C93" s="7"/>
      <c r="D93" s="4"/>
      <c r="E93" s="7"/>
      <c r="F93" s="7"/>
      <c r="G93" s="7"/>
      <c r="H93" s="7"/>
      <c r="I93" s="6"/>
      <c r="J93" s="6" t="str">
        <f t="shared" si="12"/>
        <v/>
      </c>
      <c r="K93" s="7"/>
      <c r="L93" s="6" t="str">
        <f t="shared" si="13"/>
        <v/>
      </c>
      <c r="M93" s="6" t="str">
        <f t="shared" si="14"/>
        <v/>
      </c>
      <c r="N93" s="7"/>
      <c r="O93" s="6"/>
      <c r="P93" s="7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</row>
    <row r="94" spans="1:36" ht="24" customHeight="1">
      <c r="A94" s="5">
        <v>83</v>
      </c>
      <c r="B94" s="7" t="s">
        <v>265</v>
      </c>
      <c r="C94" s="7" t="s">
        <v>33</v>
      </c>
      <c r="D94" s="4" t="s">
        <v>266</v>
      </c>
      <c r="E94" s="8" t="s">
        <v>267</v>
      </c>
      <c r="F94" s="7">
        <v>1</v>
      </c>
      <c r="G94" s="8" t="s">
        <v>122</v>
      </c>
      <c r="H94" s="8" t="s">
        <v>36</v>
      </c>
      <c r="I94" s="9">
        <v>2000</v>
      </c>
      <c r="J94" s="6">
        <f t="shared" si="12"/>
        <v>2000</v>
      </c>
      <c r="K94" s="8">
        <v>227.5</v>
      </c>
      <c r="L94" s="6">
        <f t="shared" si="13"/>
        <v>227.5</v>
      </c>
      <c r="M94" s="6">
        <f t="shared" si="14"/>
        <v>2227.5</v>
      </c>
      <c r="N94" s="7">
        <v>0.82299999999999995</v>
      </c>
      <c r="O94" s="6">
        <f t="shared" ref="O94:O101" si="16">IF($F94=" "," ",ROUND($N94*$F94,4))</f>
        <v>0.82299999999999995</v>
      </c>
      <c r="P94" s="19" t="s">
        <v>268</v>
      </c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</row>
    <row r="95" spans="1:36" ht="24" customHeight="1">
      <c r="A95" s="5">
        <v>84</v>
      </c>
      <c r="B95" s="7" t="s">
        <v>269</v>
      </c>
      <c r="C95" s="7" t="s">
        <v>33</v>
      </c>
      <c r="D95" s="4" t="s">
        <v>270</v>
      </c>
      <c r="E95" s="8" t="s">
        <v>267</v>
      </c>
      <c r="F95" s="7">
        <v>1</v>
      </c>
      <c r="G95" s="7" t="s">
        <v>35</v>
      </c>
      <c r="H95" s="8" t="s">
        <v>36</v>
      </c>
      <c r="I95" s="9">
        <v>400</v>
      </c>
      <c r="J95" s="6">
        <f t="shared" si="12"/>
        <v>400</v>
      </c>
      <c r="K95" s="8">
        <v>227.5</v>
      </c>
      <c r="L95" s="6">
        <f t="shared" si="13"/>
        <v>227.5</v>
      </c>
      <c r="M95" s="6">
        <f t="shared" si="14"/>
        <v>627.5</v>
      </c>
      <c r="N95" s="7">
        <v>0.82299999999999995</v>
      </c>
      <c r="O95" s="6">
        <f t="shared" si="16"/>
        <v>0.82299999999999995</v>
      </c>
      <c r="P95" s="19" t="s">
        <v>271</v>
      </c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</row>
    <row r="96" spans="1:36" ht="24" customHeight="1">
      <c r="A96" s="5">
        <v>85</v>
      </c>
      <c r="B96" s="7" t="s">
        <v>272</v>
      </c>
      <c r="C96" s="7" t="s">
        <v>33</v>
      </c>
      <c r="D96" s="4" t="s">
        <v>273</v>
      </c>
      <c r="E96" s="8" t="s">
        <v>267</v>
      </c>
      <c r="F96" s="8">
        <v>3</v>
      </c>
      <c r="G96" s="7" t="s">
        <v>35</v>
      </c>
      <c r="H96" s="8" t="s">
        <v>36</v>
      </c>
      <c r="I96" s="9">
        <v>50</v>
      </c>
      <c r="J96" s="6">
        <f t="shared" si="12"/>
        <v>150</v>
      </c>
      <c r="K96" s="8">
        <v>0</v>
      </c>
      <c r="L96" s="6">
        <f t="shared" si="13"/>
        <v>0</v>
      </c>
      <c r="M96" s="6">
        <f t="shared" si="14"/>
        <v>150</v>
      </c>
      <c r="N96" s="7">
        <v>4.5999999999999999E-2</v>
      </c>
      <c r="O96" s="6">
        <f t="shared" si="16"/>
        <v>0.13800000000000001</v>
      </c>
      <c r="P96" s="8" t="s">
        <v>274</v>
      </c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</row>
    <row r="97" spans="1:36" ht="24" customHeight="1">
      <c r="A97" s="5">
        <v>86</v>
      </c>
      <c r="B97" s="7" t="s">
        <v>275</v>
      </c>
      <c r="C97" s="7" t="s">
        <v>33</v>
      </c>
      <c r="D97" s="4" t="s">
        <v>276</v>
      </c>
      <c r="E97" s="8" t="s">
        <v>267</v>
      </c>
      <c r="F97" s="7">
        <v>2</v>
      </c>
      <c r="G97" s="7" t="s">
        <v>35</v>
      </c>
      <c r="H97" s="8" t="s">
        <v>36</v>
      </c>
      <c r="I97" s="9">
        <v>500</v>
      </c>
      <c r="J97" s="6">
        <f t="shared" si="12"/>
        <v>1000</v>
      </c>
      <c r="K97" s="8">
        <v>0</v>
      </c>
      <c r="L97" s="6">
        <f t="shared" si="13"/>
        <v>0</v>
      </c>
      <c r="M97" s="6">
        <f t="shared" si="14"/>
        <v>1000</v>
      </c>
      <c r="N97" s="7">
        <v>5.7000000000000002E-2</v>
      </c>
      <c r="O97" s="6">
        <f t="shared" si="16"/>
        <v>0.114</v>
      </c>
      <c r="P97" s="8" t="s">
        <v>277</v>
      </c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</row>
    <row r="98" spans="1:36" ht="24" customHeight="1">
      <c r="A98" s="5">
        <v>87</v>
      </c>
      <c r="B98" s="8" t="s">
        <v>278</v>
      </c>
      <c r="C98" s="8" t="s">
        <v>33</v>
      </c>
      <c r="D98" s="4" t="s">
        <v>279</v>
      </c>
      <c r="E98" s="8" t="s">
        <v>267</v>
      </c>
      <c r="F98" s="7">
        <v>1</v>
      </c>
      <c r="G98" s="7" t="s">
        <v>35</v>
      </c>
      <c r="H98" s="8" t="s">
        <v>36</v>
      </c>
      <c r="I98" s="9">
        <v>499</v>
      </c>
      <c r="J98" s="6">
        <f t="shared" si="12"/>
        <v>499</v>
      </c>
      <c r="K98" s="8">
        <v>0</v>
      </c>
      <c r="L98" s="6">
        <f t="shared" si="13"/>
        <v>0</v>
      </c>
      <c r="M98" s="6">
        <f t="shared" si="14"/>
        <v>499</v>
      </c>
      <c r="N98" s="8">
        <v>2.5000000000000001E-2</v>
      </c>
      <c r="O98" s="6">
        <f t="shared" si="16"/>
        <v>2.5000000000000001E-2</v>
      </c>
      <c r="P98" s="8" t="s">
        <v>280</v>
      </c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</row>
    <row r="99" spans="1:36" ht="24" customHeight="1">
      <c r="A99" s="5">
        <v>88</v>
      </c>
      <c r="B99" s="8" t="s">
        <v>281</v>
      </c>
      <c r="C99" s="8" t="s">
        <v>33</v>
      </c>
      <c r="D99" s="4" t="s">
        <v>282</v>
      </c>
      <c r="E99" s="8" t="s">
        <v>267</v>
      </c>
      <c r="F99" s="7">
        <v>1</v>
      </c>
      <c r="G99" s="7" t="s">
        <v>35</v>
      </c>
      <c r="H99" s="8" t="s">
        <v>36</v>
      </c>
      <c r="I99" s="9">
        <v>400</v>
      </c>
      <c r="J99" s="6">
        <f t="shared" si="12"/>
        <v>400</v>
      </c>
      <c r="K99" s="8">
        <v>0</v>
      </c>
      <c r="L99" s="6">
        <f t="shared" si="13"/>
        <v>0</v>
      </c>
      <c r="M99" s="6">
        <f t="shared" si="14"/>
        <v>400</v>
      </c>
      <c r="N99" s="8">
        <v>0.02</v>
      </c>
      <c r="O99" s="6">
        <f t="shared" si="16"/>
        <v>0.02</v>
      </c>
      <c r="P99" s="8" t="s">
        <v>283</v>
      </c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</row>
    <row r="100" spans="1:36" ht="24" customHeight="1">
      <c r="A100" s="5">
        <v>89</v>
      </c>
      <c r="B100" s="8" t="s">
        <v>284</v>
      </c>
      <c r="C100" s="8" t="s">
        <v>33</v>
      </c>
      <c r="D100" s="4" t="s">
        <v>285</v>
      </c>
      <c r="E100" s="8" t="s">
        <v>267</v>
      </c>
      <c r="F100" s="7">
        <v>1</v>
      </c>
      <c r="G100" s="7" t="s">
        <v>35</v>
      </c>
      <c r="H100" s="8" t="s">
        <v>36</v>
      </c>
      <c r="I100" s="9">
        <v>105</v>
      </c>
      <c r="J100" s="6">
        <f t="shared" si="12"/>
        <v>105</v>
      </c>
      <c r="K100" s="8">
        <v>0</v>
      </c>
      <c r="L100" s="6">
        <f t="shared" si="13"/>
        <v>0</v>
      </c>
      <c r="M100" s="6">
        <f t="shared" si="14"/>
        <v>105</v>
      </c>
      <c r="N100" s="8">
        <v>0.02</v>
      </c>
      <c r="O100" s="6">
        <f t="shared" si="16"/>
        <v>0.02</v>
      </c>
      <c r="P100" s="8" t="s">
        <v>286</v>
      </c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</row>
    <row r="101" spans="1:36" ht="24" customHeight="1">
      <c r="A101" s="5">
        <v>90</v>
      </c>
      <c r="B101" s="7"/>
      <c r="C101" s="7"/>
      <c r="D101" s="5" t="s">
        <v>287</v>
      </c>
      <c r="E101" s="8" t="s">
        <v>267</v>
      </c>
      <c r="F101" s="8">
        <v>3</v>
      </c>
      <c r="G101" s="8" t="s">
        <v>35</v>
      </c>
      <c r="H101" s="8" t="s">
        <v>36</v>
      </c>
      <c r="I101" s="9">
        <v>200</v>
      </c>
      <c r="J101" s="6">
        <f t="shared" si="12"/>
        <v>600</v>
      </c>
      <c r="K101" s="8">
        <v>0</v>
      </c>
      <c r="L101" s="6">
        <f t="shared" si="13"/>
        <v>0</v>
      </c>
      <c r="M101" s="6">
        <f t="shared" si="14"/>
        <v>600</v>
      </c>
      <c r="N101" s="8">
        <v>0</v>
      </c>
      <c r="O101" s="6">
        <f t="shared" si="16"/>
        <v>0</v>
      </c>
      <c r="P101" s="8" t="s">
        <v>288</v>
      </c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</row>
    <row r="102" spans="1:36" ht="28.5" customHeight="1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6"/>
      <c r="P102" s="26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</row>
    <row r="103" spans="1:36" ht="14.25" customHeight="1">
      <c r="A103" s="27"/>
      <c r="B103" s="27"/>
      <c r="C103" s="27"/>
      <c r="D103" s="28"/>
      <c r="E103" s="27"/>
      <c r="F103" s="27"/>
      <c r="G103" s="27"/>
      <c r="H103" s="27"/>
      <c r="I103" s="27"/>
      <c r="J103" s="29" t="str">
        <f t="shared" ref="J103:J213" si="17">IF(F103="","",ROUND($F103*$I103,2))</f>
        <v/>
      </c>
      <c r="K103" s="27"/>
      <c r="L103" s="29" t="str">
        <f t="shared" ref="L103:L137" si="18">IF(F103="","",ROUND($F103*$K103,2))</f>
        <v/>
      </c>
      <c r="M103" s="29" t="str">
        <f>IF(F103="","",ROUND(L103+J103,2))</f>
        <v/>
      </c>
      <c r="N103" s="27"/>
      <c r="O103" s="29"/>
      <c r="P103" s="27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</row>
    <row r="104" spans="1:36" ht="14.25" customHeight="1">
      <c r="A104" s="30"/>
      <c r="B104" s="30"/>
      <c r="C104" s="30"/>
      <c r="D104" s="31"/>
      <c r="E104" s="30"/>
      <c r="F104" s="30"/>
      <c r="G104" s="30"/>
      <c r="H104" s="30"/>
      <c r="I104" s="30"/>
      <c r="J104" s="32" t="str">
        <f t="shared" si="17"/>
        <v/>
      </c>
      <c r="K104" s="30"/>
      <c r="L104" s="32" t="str">
        <f t="shared" si="18"/>
        <v/>
      </c>
      <c r="M104" s="32"/>
      <c r="N104" s="30"/>
      <c r="O104" s="32"/>
      <c r="P104" s="30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</row>
    <row r="105" spans="1:36" ht="14.25" customHeight="1">
      <c r="A105" s="1"/>
      <c r="B105" s="1"/>
      <c r="C105" s="1"/>
      <c r="D105" s="33"/>
      <c r="E105" s="1"/>
      <c r="F105" s="1"/>
      <c r="G105" s="1"/>
      <c r="H105" s="1"/>
      <c r="I105" s="1"/>
      <c r="J105" s="32" t="str">
        <f t="shared" si="17"/>
        <v/>
      </c>
      <c r="K105" s="1"/>
      <c r="L105" s="32"/>
      <c r="M105" s="32"/>
      <c r="N105" s="1"/>
      <c r="O105" s="32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</row>
    <row r="106" spans="1:36" ht="14.25" customHeight="1">
      <c r="A106" s="1"/>
      <c r="B106" s="1"/>
      <c r="C106" s="1"/>
      <c r="D106" s="33"/>
      <c r="E106" s="1"/>
      <c r="F106" s="1"/>
      <c r="G106" s="1"/>
      <c r="H106" s="1"/>
      <c r="I106" s="1"/>
      <c r="J106" s="32" t="str">
        <f t="shared" si="17"/>
        <v/>
      </c>
      <c r="K106" s="1"/>
      <c r="L106" s="32" t="str">
        <f>IF(F106="","",H106\ROUND($F106*$K106,2))</f>
        <v/>
      </c>
      <c r="N106" s="1"/>
      <c r="O106" s="32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</row>
    <row r="107" spans="1:36" ht="14.25" customHeight="1">
      <c r="A107" s="1"/>
      <c r="B107" s="1"/>
      <c r="C107" s="1"/>
      <c r="D107" s="33"/>
      <c r="E107" s="1"/>
      <c r="F107" s="1"/>
      <c r="G107" s="1"/>
      <c r="H107" s="1"/>
      <c r="I107" s="1"/>
      <c r="J107" s="32" t="str">
        <f t="shared" si="17"/>
        <v/>
      </c>
      <c r="K107" s="1"/>
      <c r="L107" s="32" t="str">
        <f t="shared" si="18"/>
        <v/>
      </c>
      <c r="N107" s="1"/>
      <c r="O107" s="32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</row>
    <row r="108" spans="1:36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32" t="str">
        <f t="shared" si="17"/>
        <v/>
      </c>
      <c r="K108" s="1"/>
      <c r="L108" s="32" t="str">
        <f t="shared" si="18"/>
        <v/>
      </c>
      <c r="N108" s="1"/>
      <c r="O108" s="32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</row>
    <row r="109" spans="1:36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32" t="str">
        <f t="shared" si="17"/>
        <v/>
      </c>
      <c r="K109" s="1"/>
      <c r="L109" s="32" t="str">
        <f t="shared" si="18"/>
        <v/>
      </c>
      <c r="N109" s="1"/>
      <c r="O109" s="32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</row>
    <row r="110" spans="1:36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32" t="str">
        <f t="shared" si="17"/>
        <v/>
      </c>
      <c r="K110" s="1"/>
      <c r="L110" s="32" t="str">
        <f t="shared" si="18"/>
        <v/>
      </c>
      <c r="N110" s="1"/>
      <c r="O110" s="32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</row>
    <row r="111" spans="1:36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32" t="str">
        <f t="shared" si="17"/>
        <v/>
      </c>
      <c r="K111" s="1"/>
      <c r="L111" s="32" t="str">
        <f t="shared" si="18"/>
        <v/>
      </c>
      <c r="N111" s="1"/>
      <c r="O111" s="32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</row>
    <row r="112" spans="1:36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32" t="str">
        <f t="shared" si="17"/>
        <v/>
      </c>
      <c r="K112" s="1"/>
      <c r="L112" s="32" t="str">
        <f t="shared" si="18"/>
        <v/>
      </c>
      <c r="N112" s="1"/>
      <c r="O112" s="32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</row>
    <row r="113" spans="1:36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32" t="str">
        <f t="shared" si="17"/>
        <v/>
      </c>
      <c r="K113" s="1"/>
      <c r="L113" s="32" t="str">
        <f t="shared" si="18"/>
        <v/>
      </c>
      <c r="N113" s="1"/>
      <c r="O113" s="32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</row>
    <row r="114" spans="1:36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32" t="str">
        <f t="shared" si="17"/>
        <v/>
      </c>
      <c r="K114" s="1"/>
      <c r="L114" s="32" t="str">
        <f t="shared" si="18"/>
        <v/>
      </c>
      <c r="N114" s="1"/>
      <c r="O114" s="32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</row>
    <row r="115" spans="1:36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32" t="str">
        <f t="shared" si="17"/>
        <v/>
      </c>
      <c r="K115" s="1"/>
      <c r="L115" s="32" t="str">
        <f t="shared" si="18"/>
        <v/>
      </c>
      <c r="N115" s="1"/>
      <c r="O115" s="32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</row>
    <row r="116" spans="1:3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32" t="str">
        <f t="shared" si="17"/>
        <v/>
      </c>
      <c r="K116" s="1"/>
      <c r="L116" s="32" t="str">
        <f t="shared" si="18"/>
        <v/>
      </c>
      <c r="N116" s="1"/>
      <c r="O116" s="32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</row>
    <row r="117" spans="1:36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32" t="str">
        <f t="shared" si="17"/>
        <v/>
      </c>
      <c r="K117" s="1"/>
      <c r="L117" s="32" t="str">
        <f t="shared" si="18"/>
        <v/>
      </c>
      <c r="N117" s="1"/>
      <c r="O117" s="32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</row>
    <row r="118" spans="1:36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32" t="str">
        <f t="shared" si="17"/>
        <v/>
      </c>
      <c r="K118" s="1"/>
      <c r="L118" s="32" t="str">
        <f t="shared" si="18"/>
        <v/>
      </c>
      <c r="N118" s="1"/>
      <c r="O118" s="32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</row>
    <row r="119" spans="1:36" ht="14.25" customHeight="1">
      <c r="J119" s="32" t="str">
        <f t="shared" si="17"/>
        <v/>
      </c>
      <c r="L119" s="32" t="str">
        <f t="shared" si="18"/>
        <v/>
      </c>
      <c r="O119" s="32"/>
      <c r="Q119" s="1"/>
    </row>
    <row r="120" spans="1:36" ht="14.25" customHeight="1">
      <c r="J120" s="32" t="str">
        <f t="shared" si="17"/>
        <v/>
      </c>
      <c r="L120" s="32" t="str">
        <f t="shared" si="18"/>
        <v/>
      </c>
      <c r="O120" s="32"/>
      <c r="Q120" s="1"/>
    </row>
    <row r="121" spans="1:36" ht="14.25" customHeight="1">
      <c r="J121" s="32" t="str">
        <f t="shared" si="17"/>
        <v/>
      </c>
      <c r="L121" s="32" t="str">
        <f t="shared" si="18"/>
        <v/>
      </c>
      <c r="Q121" s="1"/>
    </row>
    <row r="122" spans="1:36" ht="14.25" customHeight="1">
      <c r="J122" s="32" t="str">
        <f t="shared" si="17"/>
        <v/>
      </c>
      <c r="L122" s="32" t="str">
        <f t="shared" si="18"/>
        <v/>
      </c>
      <c r="Q122" s="1"/>
    </row>
    <row r="123" spans="1:36" ht="14.25" customHeight="1">
      <c r="J123" s="32" t="str">
        <f t="shared" si="17"/>
        <v/>
      </c>
      <c r="L123" s="32" t="str">
        <f t="shared" si="18"/>
        <v/>
      </c>
      <c r="Q123" s="1"/>
    </row>
    <row r="124" spans="1:36" ht="14.25" customHeight="1">
      <c r="J124" s="32" t="str">
        <f t="shared" si="17"/>
        <v/>
      </c>
      <c r="L124" s="32" t="str">
        <f t="shared" si="18"/>
        <v/>
      </c>
      <c r="Q124" s="1"/>
    </row>
    <row r="125" spans="1:36" ht="14.25" customHeight="1">
      <c r="J125" s="32" t="str">
        <f t="shared" si="17"/>
        <v/>
      </c>
      <c r="L125" s="32" t="str">
        <f t="shared" si="18"/>
        <v/>
      </c>
      <c r="Q125" s="1"/>
    </row>
    <row r="126" spans="1:36" ht="14.25" customHeight="1">
      <c r="J126" s="32" t="str">
        <f t="shared" si="17"/>
        <v/>
      </c>
      <c r="L126" s="32" t="str">
        <f t="shared" si="18"/>
        <v/>
      </c>
      <c r="Q126" s="1"/>
    </row>
    <row r="127" spans="1:36" ht="14.25" customHeight="1">
      <c r="J127" s="32" t="str">
        <f t="shared" si="17"/>
        <v/>
      </c>
      <c r="L127" s="32" t="str">
        <f t="shared" si="18"/>
        <v/>
      </c>
      <c r="Q127" s="1"/>
    </row>
    <row r="128" spans="1:36" ht="14.25" customHeight="1">
      <c r="J128" s="32" t="str">
        <f t="shared" si="17"/>
        <v/>
      </c>
      <c r="L128" s="32" t="str">
        <f t="shared" si="18"/>
        <v/>
      </c>
      <c r="Q128" s="1"/>
    </row>
    <row r="129" spans="10:17" ht="14.25" customHeight="1">
      <c r="J129" s="32" t="str">
        <f t="shared" si="17"/>
        <v/>
      </c>
      <c r="L129" s="32" t="str">
        <f t="shared" si="18"/>
        <v/>
      </c>
      <c r="Q129" s="1"/>
    </row>
    <row r="130" spans="10:17" ht="14.25" customHeight="1">
      <c r="J130" s="32" t="str">
        <f t="shared" si="17"/>
        <v/>
      </c>
      <c r="L130" s="32" t="str">
        <f t="shared" si="18"/>
        <v/>
      </c>
      <c r="Q130" s="1"/>
    </row>
    <row r="131" spans="10:17" ht="14.25" customHeight="1">
      <c r="J131" s="32" t="str">
        <f t="shared" si="17"/>
        <v/>
      </c>
      <c r="L131" s="32" t="str">
        <f t="shared" si="18"/>
        <v/>
      </c>
    </row>
    <row r="132" spans="10:17" ht="14.25" customHeight="1">
      <c r="J132" s="32" t="str">
        <f t="shared" si="17"/>
        <v/>
      </c>
      <c r="L132" s="32" t="str">
        <f t="shared" si="18"/>
        <v/>
      </c>
    </row>
    <row r="133" spans="10:17" ht="14.25" customHeight="1">
      <c r="J133" s="32" t="str">
        <f t="shared" si="17"/>
        <v/>
      </c>
      <c r="L133" s="32" t="str">
        <f t="shared" si="18"/>
        <v/>
      </c>
    </row>
    <row r="134" spans="10:17" ht="14.25" customHeight="1">
      <c r="J134" s="32" t="str">
        <f t="shared" si="17"/>
        <v/>
      </c>
      <c r="L134" s="32" t="str">
        <f t="shared" si="18"/>
        <v/>
      </c>
    </row>
    <row r="135" spans="10:17" ht="14.25" customHeight="1">
      <c r="J135" s="32" t="str">
        <f t="shared" si="17"/>
        <v/>
      </c>
      <c r="L135" s="32" t="str">
        <f t="shared" si="18"/>
        <v/>
      </c>
    </row>
    <row r="136" spans="10:17" ht="14.25" customHeight="1">
      <c r="J136" s="32" t="str">
        <f t="shared" si="17"/>
        <v/>
      </c>
      <c r="L136" s="32" t="str">
        <f t="shared" si="18"/>
        <v/>
      </c>
    </row>
    <row r="137" spans="10:17" ht="14.25" customHeight="1">
      <c r="J137" s="32" t="str">
        <f t="shared" si="17"/>
        <v/>
      </c>
      <c r="L137" s="32" t="str">
        <f t="shared" si="18"/>
        <v/>
      </c>
    </row>
    <row r="138" spans="10:17" ht="14.25" customHeight="1">
      <c r="J138" s="32" t="str">
        <f t="shared" si="17"/>
        <v/>
      </c>
    </row>
    <row r="139" spans="10:17" ht="14.25" customHeight="1">
      <c r="J139" s="32" t="str">
        <f t="shared" si="17"/>
        <v/>
      </c>
    </row>
    <row r="140" spans="10:17" ht="14.25" customHeight="1">
      <c r="J140" s="32" t="str">
        <f t="shared" si="17"/>
        <v/>
      </c>
    </row>
    <row r="141" spans="10:17" ht="14.25" customHeight="1">
      <c r="J141" s="32" t="str">
        <f t="shared" si="17"/>
        <v/>
      </c>
    </row>
    <row r="142" spans="10:17" ht="14.25" customHeight="1">
      <c r="J142" s="32" t="str">
        <f t="shared" si="17"/>
        <v/>
      </c>
    </row>
    <row r="143" spans="10:17" ht="14.25" customHeight="1">
      <c r="J143" s="32" t="str">
        <f t="shared" si="17"/>
        <v/>
      </c>
    </row>
    <row r="144" spans="10:17" ht="14.25" customHeight="1">
      <c r="J144" s="32" t="str">
        <f t="shared" si="17"/>
        <v/>
      </c>
    </row>
    <row r="145" spans="1:36" ht="14.25" customHeight="1">
      <c r="J145" s="32" t="str">
        <f t="shared" si="17"/>
        <v/>
      </c>
    </row>
    <row r="146" spans="1:36" ht="14.25" customHeight="1">
      <c r="J146" s="32" t="str">
        <f t="shared" si="17"/>
        <v/>
      </c>
    </row>
    <row r="147" spans="1:36" ht="14.25" customHeight="1">
      <c r="J147" s="32" t="str">
        <f t="shared" si="17"/>
        <v/>
      </c>
    </row>
    <row r="148" spans="1:36" ht="14.25" customHeight="1">
      <c r="J148" s="32" t="str">
        <f t="shared" si="17"/>
        <v/>
      </c>
    </row>
    <row r="149" spans="1:36" ht="14.25" customHeight="1">
      <c r="J149" s="32" t="str">
        <f t="shared" si="17"/>
        <v/>
      </c>
    </row>
    <row r="150" spans="1:36" ht="14.25" customHeight="1">
      <c r="J150" s="32" t="str">
        <f t="shared" si="17"/>
        <v/>
      </c>
    </row>
    <row r="151" spans="1:36" ht="14.25" customHeight="1">
      <c r="J151" s="32" t="str">
        <f t="shared" si="17"/>
        <v/>
      </c>
    </row>
    <row r="152" spans="1:36" ht="14.25" customHeight="1">
      <c r="J152" s="32" t="str">
        <f t="shared" si="17"/>
        <v/>
      </c>
    </row>
    <row r="153" spans="1:36" ht="14.25" customHeight="1">
      <c r="J153" s="32" t="str">
        <f t="shared" si="17"/>
        <v/>
      </c>
    </row>
    <row r="154" spans="1:36" ht="14.25" customHeight="1">
      <c r="A154" s="30"/>
      <c r="B154" s="30"/>
      <c r="C154" s="30"/>
      <c r="D154" s="31"/>
      <c r="E154" s="30"/>
      <c r="F154" s="30"/>
      <c r="G154" s="30"/>
      <c r="H154" s="30"/>
      <c r="I154" s="32"/>
      <c r="J154" s="32" t="str">
        <f t="shared" si="17"/>
        <v/>
      </c>
      <c r="K154" s="30"/>
      <c r="L154" s="32" t="str">
        <f>IF(F154="","",ROUND($F154*$K154,2))</f>
        <v/>
      </c>
      <c r="M154" s="32" t="str">
        <f>IF(F154="","",ROUND(L154+J154,2))</f>
        <v/>
      </c>
      <c r="N154" s="30"/>
      <c r="O154" s="32"/>
      <c r="P154" s="30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</row>
    <row r="155" spans="1:36" ht="14.25" customHeight="1">
      <c r="J155" s="32" t="str">
        <f t="shared" si="17"/>
        <v/>
      </c>
    </row>
    <row r="156" spans="1:36" ht="14.25" customHeight="1">
      <c r="J156" s="32" t="str">
        <f t="shared" si="17"/>
        <v/>
      </c>
    </row>
    <row r="157" spans="1:36" ht="14.25" customHeight="1">
      <c r="J157" s="32" t="str">
        <f t="shared" si="17"/>
        <v/>
      </c>
    </row>
    <row r="158" spans="1:36" ht="14.25" customHeight="1">
      <c r="J158" s="32" t="str">
        <f t="shared" si="17"/>
        <v/>
      </c>
    </row>
    <row r="159" spans="1:36" ht="14.25" customHeight="1">
      <c r="J159" s="32" t="str">
        <f t="shared" si="17"/>
        <v/>
      </c>
    </row>
    <row r="160" spans="1:36" ht="14.25" customHeight="1">
      <c r="J160" s="32" t="str">
        <f t="shared" si="17"/>
        <v/>
      </c>
    </row>
    <row r="161" spans="1:40" ht="14.25" customHeight="1">
      <c r="J161" s="32" t="str">
        <f t="shared" si="17"/>
        <v/>
      </c>
    </row>
    <row r="162" spans="1:40" ht="14.25" customHeight="1">
      <c r="J162" s="32" t="str">
        <f t="shared" si="17"/>
        <v/>
      </c>
    </row>
    <row r="163" spans="1:40" ht="14.25" customHeight="1">
      <c r="J163" s="32" t="str">
        <f t="shared" si="17"/>
        <v/>
      </c>
      <c r="U163" s="56"/>
      <c r="V163" s="56"/>
      <c r="W163" s="56"/>
      <c r="X163" s="56"/>
      <c r="Y163" s="56"/>
      <c r="Z163" s="56"/>
      <c r="AA163" s="56"/>
      <c r="AB163" s="56"/>
      <c r="AC163" s="56"/>
      <c r="AD163" s="56"/>
      <c r="AE163" s="56"/>
      <c r="AF163" s="56"/>
      <c r="AG163" s="56"/>
      <c r="AH163" s="56"/>
      <c r="AI163" s="56"/>
      <c r="AJ163" s="56"/>
      <c r="AK163" s="56"/>
      <c r="AL163" s="56"/>
      <c r="AM163" s="56"/>
      <c r="AN163" s="56"/>
    </row>
    <row r="164" spans="1:40" ht="14.25" customHeight="1">
      <c r="J164" s="32" t="str">
        <f t="shared" si="17"/>
        <v/>
      </c>
    </row>
    <row r="165" spans="1:40" ht="14.25" customHeight="1">
      <c r="J165" s="32" t="str">
        <f t="shared" si="17"/>
        <v/>
      </c>
    </row>
    <row r="166" spans="1:40" ht="14.25" customHeight="1">
      <c r="A166" s="30"/>
      <c r="B166" s="30"/>
      <c r="C166" s="30"/>
      <c r="D166" s="31"/>
      <c r="E166" s="30"/>
      <c r="F166" s="30"/>
      <c r="G166" s="30"/>
      <c r="H166" s="30"/>
      <c r="I166" s="32"/>
      <c r="J166" s="32" t="str">
        <f t="shared" si="17"/>
        <v/>
      </c>
      <c r="K166" s="30"/>
      <c r="L166" s="32" t="str">
        <f>IF(F166="","",ROUND($F166*$K166,2))</f>
        <v/>
      </c>
      <c r="M166" s="32" t="str">
        <f>IF(F166="","",ROUND(L166+J166,2))</f>
        <v/>
      </c>
      <c r="N166" s="30"/>
      <c r="O166" s="32"/>
      <c r="P166" s="30"/>
      <c r="Q166" s="1"/>
      <c r="R166" s="57"/>
      <c r="S166" s="57"/>
      <c r="T166" s="57"/>
      <c r="U166" s="57"/>
      <c r="V166" s="57"/>
      <c r="W166" s="57"/>
      <c r="X166" s="57"/>
      <c r="Y166" s="57"/>
      <c r="Z166" s="57"/>
      <c r="AA166" s="57"/>
      <c r="AB166" s="57"/>
      <c r="AC166" s="57"/>
      <c r="AD166" s="57"/>
      <c r="AE166" s="57"/>
      <c r="AF166" s="57"/>
      <c r="AG166" s="57"/>
      <c r="AH166" s="57"/>
      <c r="AI166" s="57"/>
      <c r="AJ166" s="57"/>
    </row>
    <row r="167" spans="1:40" ht="14.25" customHeight="1">
      <c r="J167" s="32" t="str">
        <f t="shared" si="17"/>
        <v/>
      </c>
    </row>
    <row r="168" spans="1:40" ht="14.25" customHeight="1">
      <c r="J168" s="32" t="str">
        <f t="shared" si="17"/>
        <v/>
      </c>
    </row>
    <row r="169" spans="1:40" ht="14.25" customHeight="1">
      <c r="J169" s="32" t="str">
        <f t="shared" si="17"/>
        <v/>
      </c>
    </row>
    <row r="170" spans="1:40" ht="14.25" customHeight="1">
      <c r="J170" s="32" t="str">
        <f t="shared" si="17"/>
        <v/>
      </c>
    </row>
    <row r="171" spans="1:40" ht="14.25" customHeight="1">
      <c r="J171" s="32" t="str">
        <f t="shared" si="17"/>
        <v/>
      </c>
    </row>
    <row r="172" spans="1:40" ht="14.25" customHeight="1">
      <c r="J172" s="32" t="str">
        <f t="shared" si="17"/>
        <v/>
      </c>
    </row>
    <row r="173" spans="1:40" ht="14.25" customHeight="1">
      <c r="J173" s="32" t="str">
        <f t="shared" si="17"/>
        <v/>
      </c>
    </row>
    <row r="174" spans="1:40" ht="14.25" customHeight="1">
      <c r="J174" s="32" t="str">
        <f t="shared" si="17"/>
        <v/>
      </c>
    </row>
    <row r="175" spans="1:40" ht="14.25" customHeight="1">
      <c r="J175" s="32" t="str">
        <f t="shared" si="17"/>
        <v/>
      </c>
    </row>
    <row r="176" spans="1:40" ht="14.25" customHeight="1">
      <c r="J176" s="32" t="str">
        <f t="shared" si="17"/>
        <v/>
      </c>
    </row>
    <row r="177" spans="10:10" ht="14.25" customHeight="1">
      <c r="J177" s="32" t="str">
        <f t="shared" si="17"/>
        <v/>
      </c>
    </row>
    <row r="178" spans="10:10" ht="14.25" customHeight="1">
      <c r="J178" s="32" t="str">
        <f t="shared" si="17"/>
        <v/>
      </c>
    </row>
    <row r="179" spans="10:10" ht="14.25" customHeight="1">
      <c r="J179" s="32" t="str">
        <f t="shared" si="17"/>
        <v/>
      </c>
    </row>
    <row r="180" spans="10:10" ht="14.25" customHeight="1">
      <c r="J180" s="32" t="str">
        <f t="shared" si="17"/>
        <v/>
      </c>
    </row>
    <row r="181" spans="10:10" ht="14.25" customHeight="1">
      <c r="J181" s="32" t="str">
        <f t="shared" si="17"/>
        <v/>
      </c>
    </row>
    <row r="182" spans="10:10" ht="14.25" customHeight="1">
      <c r="J182" s="32" t="str">
        <f t="shared" si="17"/>
        <v/>
      </c>
    </row>
    <row r="183" spans="10:10" ht="14.25" customHeight="1">
      <c r="J183" s="32" t="str">
        <f t="shared" si="17"/>
        <v/>
      </c>
    </row>
    <row r="184" spans="10:10" ht="14.25" customHeight="1">
      <c r="J184" s="32" t="str">
        <f t="shared" si="17"/>
        <v/>
      </c>
    </row>
    <row r="185" spans="10:10" ht="14.25" customHeight="1">
      <c r="J185" s="32" t="str">
        <f t="shared" si="17"/>
        <v/>
      </c>
    </row>
    <row r="186" spans="10:10" ht="14.25" customHeight="1">
      <c r="J186" s="32" t="str">
        <f t="shared" si="17"/>
        <v/>
      </c>
    </row>
    <row r="187" spans="10:10" ht="14.25" customHeight="1">
      <c r="J187" s="32" t="str">
        <f t="shared" si="17"/>
        <v/>
      </c>
    </row>
    <row r="188" spans="10:10" ht="14.25" customHeight="1">
      <c r="J188" s="32" t="str">
        <f t="shared" si="17"/>
        <v/>
      </c>
    </row>
    <row r="189" spans="10:10" ht="14.25" customHeight="1">
      <c r="J189" s="32" t="str">
        <f t="shared" si="17"/>
        <v/>
      </c>
    </row>
    <row r="190" spans="10:10" ht="14.25" customHeight="1">
      <c r="J190" s="32" t="str">
        <f t="shared" si="17"/>
        <v/>
      </c>
    </row>
    <row r="191" spans="10:10" ht="14.25" customHeight="1">
      <c r="J191" s="32" t="str">
        <f t="shared" si="17"/>
        <v/>
      </c>
    </row>
    <row r="192" spans="10:10" ht="14.25" customHeight="1">
      <c r="J192" s="32" t="str">
        <f t="shared" si="17"/>
        <v/>
      </c>
    </row>
    <row r="193" spans="10:10" ht="14.25" customHeight="1">
      <c r="J193" s="32" t="str">
        <f t="shared" si="17"/>
        <v/>
      </c>
    </row>
    <row r="194" spans="10:10" ht="14.25" customHeight="1">
      <c r="J194" s="32" t="str">
        <f t="shared" si="17"/>
        <v/>
      </c>
    </row>
    <row r="195" spans="10:10" ht="14.25" customHeight="1">
      <c r="J195" s="32" t="str">
        <f t="shared" si="17"/>
        <v/>
      </c>
    </row>
    <row r="196" spans="10:10" ht="14.25" customHeight="1">
      <c r="J196" s="32" t="str">
        <f t="shared" si="17"/>
        <v/>
      </c>
    </row>
    <row r="197" spans="10:10" ht="14.25" customHeight="1">
      <c r="J197" s="32" t="str">
        <f t="shared" si="17"/>
        <v/>
      </c>
    </row>
    <row r="198" spans="10:10" ht="14.25" customHeight="1">
      <c r="J198" s="32" t="str">
        <f t="shared" si="17"/>
        <v/>
      </c>
    </row>
    <row r="199" spans="10:10" ht="14.25" customHeight="1">
      <c r="J199" s="32" t="str">
        <f t="shared" si="17"/>
        <v/>
      </c>
    </row>
    <row r="200" spans="10:10" ht="14.25" customHeight="1">
      <c r="J200" s="32" t="str">
        <f t="shared" si="17"/>
        <v/>
      </c>
    </row>
    <row r="201" spans="10:10" ht="14.25" customHeight="1">
      <c r="J201" s="32" t="str">
        <f t="shared" si="17"/>
        <v/>
      </c>
    </row>
    <row r="202" spans="10:10" ht="14.25" customHeight="1">
      <c r="J202" s="32" t="str">
        <f t="shared" si="17"/>
        <v/>
      </c>
    </row>
    <row r="203" spans="10:10" ht="14.25" customHeight="1">
      <c r="J203" s="32" t="str">
        <f t="shared" si="17"/>
        <v/>
      </c>
    </row>
    <row r="204" spans="10:10" ht="14.25" customHeight="1">
      <c r="J204" s="32" t="str">
        <f t="shared" si="17"/>
        <v/>
      </c>
    </row>
    <row r="205" spans="10:10" ht="14.25" customHeight="1">
      <c r="J205" s="32" t="str">
        <f t="shared" si="17"/>
        <v/>
      </c>
    </row>
    <row r="206" spans="10:10" ht="14.25" customHeight="1">
      <c r="J206" s="32" t="str">
        <f t="shared" si="17"/>
        <v/>
      </c>
    </row>
    <row r="207" spans="10:10" ht="14.25" customHeight="1">
      <c r="J207" s="32" t="str">
        <f t="shared" si="17"/>
        <v/>
      </c>
    </row>
    <row r="208" spans="10:10" ht="14.25" customHeight="1">
      <c r="J208" s="32" t="str">
        <f t="shared" si="17"/>
        <v/>
      </c>
    </row>
    <row r="209" spans="10:10" ht="14.25" customHeight="1">
      <c r="J209" s="32" t="str">
        <f t="shared" si="17"/>
        <v/>
      </c>
    </row>
    <row r="210" spans="10:10" ht="14.25" customHeight="1">
      <c r="J210" s="32" t="str">
        <f t="shared" si="17"/>
        <v/>
      </c>
    </row>
    <row r="211" spans="10:10" ht="14.25" customHeight="1">
      <c r="J211" s="32" t="str">
        <f t="shared" si="17"/>
        <v/>
      </c>
    </row>
    <row r="212" spans="10:10" ht="14.25" customHeight="1">
      <c r="J212" s="32" t="str">
        <f t="shared" si="17"/>
        <v/>
      </c>
    </row>
    <row r="213" spans="10:10" ht="14.25" customHeight="1">
      <c r="J213" s="32" t="str">
        <f t="shared" si="17"/>
        <v/>
      </c>
    </row>
    <row r="214" spans="10:10" ht="14.25" customHeight="1"/>
    <row r="215" spans="10:10" ht="14.25" customHeight="1"/>
    <row r="216" spans="10:10" ht="14.25" customHeight="1"/>
    <row r="217" spans="10:10" ht="14.25" customHeight="1"/>
    <row r="218" spans="10:10" ht="14.25" customHeight="1"/>
    <row r="219" spans="10:10" ht="14.25" customHeight="1"/>
    <row r="220" spans="10:10" ht="14.25" customHeight="1"/>
    <row r="221" spans="10:10" ht="14.25" customHeight="1"/>
    <row r="222" spans="10:10" ht="14.25" customHeight="1"/>
    <row r="223" spans="10:10" ht="14.25" customHeight="1"/>
    <row r="224" spans="10:10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</sheetData>
  <mergeCells count="10">
    <mergeCell ref="A4:P4"/>
    <mergeCell ref="J3:M3"/>
    <mergeCell ref="N3:P3"/>
    <mergeCell ref="A1:P1"/>
    <mergeCell ref="A2:D2"/>
    <mergeCell ref="E2:I2"/>
    <mergeCell ref="J2:M2"/>
    <mergeCell ref="N2:P2"/>
    <mergeCell ref="A3:D3"/>
    <mergeCell ref="E3:I3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986"/>
  <sheetViews>
    <sheetView topLeftCell="A72" zoomScale="38" zoomScaleNormal="44" workbookViewId="0">
      <selection activeCell="F82" sqref="F82"/>
    </sheetView>
  </sheetViews>
  <sheetFormatPr defaultColWidth="12.59765625" defaultRowHeight="15" customHeight="1"/>
  <cols>
    <col min="1" max="1" width="6.59765625" customWidth="1"/>
    <col min="2" max="2" width="17.19921875" customWidth="1"/>
    <col min="3" max="3" width="36.09765625" customWidth="1"/>
    <col min="4" max="4" width="58.8984375" customWidth="1"/>
    <col min="5" max="5" width="113.59765625" customWidth="1"/>
    <col min="6" max="6" width="85.59765625" customWidth="1"/>
    <col min="7" max="7" width="17" customWidth="1"/>
  </cols>
  <sheetData>
    <row r="1" spans="1:6" ht="52.5" customHeight="1">
      <c r="A1" s="2" t="s">
        <v>6</v>
      </c>
      <c r="B1" s="2" t="s">
        <v>7</v>
      </c>
      <c r="C1" s="35" t="s">
        <v>9</v>
      </c>
      <c r="D1" s="35" t="s">
        <v>10</v>
      </c>
      <c r="E1" s="35" t="s">
        <v>289</v>
      </c>
      <c r="F1" s="36"/>
    </row>
    <row r="2" spans="1:6" ht="409.6" customHeight="1">
      <c r="A2" s="5">
        <v>1</v>
      </c>
      <c r="B2" s="4" t="s">
        <v>22</v>
      </c>
      <c r="C2" s="37" t="s">
        <v>24</v>
      </c>
      <c r="D2" s="38" t="s">
        <v>25</v>
      </c>
      <c r="E2" s="34"/>
      <c r="F2" s="1"/>
    </row>
    <row r="3" spans="1:6" ht="409.6" customHeight="1">
      <c r="A3" s="5">
        <v>2</v>
      </c>
      <c r="B3" s="4" t="s">
        <v>28</v>
      </c>
      <c r="C3" s="37" t="s">
        <v>29</v>
      </c>
      <c r="D3" s="38" t="s">
        <v>25</v>
      </c>
      <c r="E3" s="34"/>
      <c r="F3" s="1"/>
    </row>
    <row r="4" spans="1:6" ht="63" customHeight="1">
      <c r="A4" s="39" t="s">
        <v>290</v>
      </c>
      <c r="B4" s="40"/>
      <c r="C4" s="41"/>
      <c r="D4" s="38"/>
      <c r="E4" s="34"/>
      <c r="F4" s="1"/>
    </row>
    <row r="5" spans="1:6" ht="409.6" customHeight="1">
      <c r="A5" s="5">
        <v>4</v>
      </c>
      <c r="B5" s="42" t="s">
        <v>291</v>
      </c>
      <c r="C5" s="41" t="s">
        <v>34</v>
      </c>
      <c r="D5" s="38" t="s">
        <v>292</v>
      </c>
      <c r="E5" s="43"/>
    </row>
    <row r="6" spans="1:6" ht="409.6" customHeight="1">
      <c r="A6" s="5">
        <v>5</v>
      </c>
      <c r="B6" s="42" t="s">
        <v>293</v>
      </c>
      <c r="C6" s="41" t="s">
        <v>53</v>
      </c>
      <c r="D6" s="38" t="s">
        <v>292</v>
      </c>
      <c r="E6" s="43"/>
    </row>
    <row r="7" spans="1:6" ht="409.6" customHeight="1">
      <c r="A7" s="5">
        <v>6</v>
      </c>
      <c r="B7" s="42" t="s">
        <v>294</v>
      </c>
      <c r="C7" s="38" t="s">
        <v>60</v>
      </c>
      <c r="D7" s="38" t="s">
        <v>292</v>
      </c>
      <c r="E7" s="43"/>
    </row>
    <row r="8" spans="1:6" ht="409.6" customHeight="1">
      <c r="A8" s="5">
        <v>7</v>
      </c>
      <c r="B8" s="42" t="s">
        <v>295</v>
      </c>
      <c r="C8" s="41" t="s">
        <v>62</v>
      </c>
      <c r="D8" s="38" t="s">
        <v>292</v>
      </c>
      <c r="E8" s="43"/>
    </row>
    <row r="9" spans="1:6" ht="409.6" customHeight="1">
      <c r="A9" s="5">
        <v>8</v>
      </c>
      <c r="B9" s="42" t="s">
        <v>296</v>
      </c>
      <c r="C9" s="44" t="s">
        <v>70</v>
      </c>
      <c r="D9" s="38" t="s">
        <v>292</v>
      </c>
      <c r="E9" s="43"/>
    </row>
    <row r="10" spans="1:6" ht="409.6" customHeight="1">
      <c r="A10" s="5">
        <v>9</v>
      </c>
      <c r="B10" s="42" t="s">
        <v>297</v>
      </c>
      <c r="C10" s="45" t="s">
        <v>73</v>
      </c>
      <c r="D10" s="46" t="s">
        <v>292</v>
      </c>
      <c r="E10" s="47"/>
    </row>
    <row r="11" spans="1:6" ht="37.5" customHeight="1">
      <c r="A11" s="5"/>
      <c r="B11" s="42"/>
      <c r="C11" s="45"/>
      <c r="D11" s="46"/>
      <c r="E11" s="43"/>
    </row>
    <row r="12" spans="1:6" ht="409.6" customHeight="1">
      <c r="A12" s="5">
        <v>10</v>
      </c>
      <c r="B12" s="48" t="s">
        <v>75</v>
      </c>
      <c r="C12" s="49" t="s">
        <v>76</v>
      </c>
      <c r="D12" s="41" t="s">
        <v>77</v>
      </c>
      <c r="E12" s="43"/>
    </row>
    <row r="13" spans="1:6" ht="409.6" customHeight="1">
      <c r="A13" s="5">
        <v>11</v>
      </c>
      <c r="B13" s="48" t="s">
        <v>79</v>
      </c>
      <c r="C13" s="49" t="s">
        <v>80</v>
      </c>
      <c r="D13" s="41" t="s">
        <v>77</v>
      </c>
      <c r="E13" s="43"/>
    </row>
    <row r="14" spans="1:6" ht="409.6" customHeight="1">
      <c r="A14" s="5">
        <v>12</v>
      </c>
      <c r="B14" s="41" t="s">
        <v>82</v>
      </c>
      <c r="C14" s="50" t="s">
        <v>298</v>
      </c>
      <c r="D14" s="41" t="s">
        <v>77</v>
      </c>
      <c r="E14" s="43"/>
    </row>
    <row r="15" spans="1:6" ht="409.6" customHeight="1">
      <c r="A15" s="5">
        <v>13</v>
      </c>
      <c r="B15" s="41" t="s">
        <v>86</v>
      </c>
      <c r="C15" s="50" t="s">
        <v>299</v>
      </c>
      <c r="D15" s="41" t="s">
        <v>77</v>
      </c>
      <c r="E15" s="43"/>
    </row>
    <row r="16" spans="1:6" ht="409.6" customHeight="1">
      <c r="A16" s="5">
        <v>14</v>
      </c>
      <c r="B16" s="41" t="s">
        <v>88</v>
      </c>
      <c r="C16" s="41" t="s">
        <v>89</v>
      </c>
      <c r="D16" s="41" t="s">
        <v>77</v>
      </c>
      <c r="E16" s="43"/>
    </row>
    <row r="17" spans="1:6" ht="409.6" customHeight="1">
      <c r="A17" s="5">
        <v>15</v>
      </c>
      <c r="B17" s="41" t="s">
        <v>91</v>
      </c>
      <c r="C17" s="50" t="s">
        <v>93</v>
      </c>
      <c r="D17" s="41" t="s">
        <v>77</v>
      </c>
      <c r="E17" s="51"/>
      <c r="F17" s="51"/>
    </row>
    <row r="18" spans="1:6" ht="409.6" customHeight="1">
      <c r="A18" s="5">
        <v>16</v>
      </c>
      <c r="B18" s="41" t="s">
        <v>95</v>
      </c>
      <c r="C18" s="41" t="s">
        <v>96</v>
      </c>
      <c r="D18" s="41" t="s">
        <v>77</v>
      </c>
      <c r="E18" s="43"/>
    </row>
    <row r="19" spans="1:6" ht="409.6" customHeight="1">
      <c r="A19" s="5">
        <v>17</v>
      </c>
      <c r="B19" s="41" t="s">
        <v>98</v>
      </c>
      <c r="C19" s="41" t="s">
        <v>99</v>
      </c>
      <c r="D19" s="41" t="s">
        <v>77</v>
      </c>
      <c r="E19" s="43"/>
    </row>
    <row r="20" spans="1:6" ht="409.6" customHeight="1">
      <c r="A20" s="5">
        <v>18</v>
      </c>
      <c r="B20" s="41" t="s">
        <v>101</v>
      </c>
      <c r="C20" s="41" t="s">
        <v>102</v>
      </c>
      <c r="D20" s="41" t="s">
        <v>77</v>
      </c>
      <c r="E20" s="43"/>
    </row>
    <row r="21" spans="1:6" ht="409.6" customHeight="1">
      <c r="A21" s="5">
        <v>19</v>
      </c>
      <c r="B21" s="41" t="s">
        <v>103</v>
      </c>
      <c r="C21" s="41" t="s">
        <v>104</v>
      </c>
      <c r="D21" s="41" t="s">
        <v>77</v>
      </c>
      <c r="E21" s="43"/>
    </row>
    <row r="22" spans="1:6" ht="409.6" customHeight="1">
      <c r="A22" s="5">
        <v>20</v>
      </c>
      <c r="B22" s="41" t="s">
        <v>106</v>
      </c>
      <c r="C22" s="44" t="s">
        <v>107</v>
      </c>
      <c r="D22" s="41" t="s">
        <v>108</v>
      </c>
      <c r="E22" s="43"/>
    </row>
    <row r="23" spans="1:6" ht="409.6" customHeight="1">
      <c r="A23" s="5">
        <v>21</v>
      </c>
      <c r="B23" s="41" t="s">
        <v>110</v>
      </c>
      <c r="C23" s="45" t="s">
        <v>300</v>
      </c>
      <c r="D23" s="41" t="s">
        <v>108</v>
      </c>
      <c r="E23" s="43"/>
    </row>
    <row r="24" spans="1:6" ht="409.6" customHeight="1">
      <c r="A24" s="5">
        <v>22</v>
      </c>
      <c r="B24" s="41" t="s">
        <v>113</v>
      </c>
      <c r="C24" s="44" t="s">
        <v>114</v>
      </c>
      <c r="D24" s="41" t="s">
        <v>108</v>
      </c>
      <c r="E24" s="43"/>
    </row>
    <row r="25" spans="1:6" ht="409.6" customHeight="1">
      <c r="A25" s="5">
        <v>23</v>
      </c>
      <c r="B25" s="41" t="s">
        <v>116</v>
      </c>
      <c r="C25" s="41" t="s">
        <v>117</v>
      </c>
      <c r="D25" s="41" t="s">
        <v>108</v>
      </c>
      <c r="E25" s="43"/>
    </row>
    <row r="26" spans="1:6" ht="37.5" customHeight="1">
      <c r="A26" s="5"/>
      <c r="B26" s="41"/>
      <c r="C26" s="41"/>
      <c r="D26" s="41"/>
      <c r="E26" s="43"/>
    </row>
    <row r="27" spans="1:6" ht="409.6" customHeight="1">
      <c r="A27" s="5">
        <v>24</v>
      </c>
      <c r="B27" s="41" t="s">
        <v>119</v>
      </c>
      <c r="C27" s="41" t="s">
        <v>120</v>
      </c>
      <c r="D27" s="41" t="s">
        <v>121</v>
      </c>
      <c r="E27" s="43"/>
    </row>
    <row r="28" spans="1:6" ht="409.6" customHeight="1">
      <c r="A28" s="5">
        <v>25</v>
      </c>
      <c r="B28" s="41" t="s">
        <v>124</v>
      </c>
      <c r="C28" s="50" t="s">
        <v>125</v>
      </c>
      <c r="D28" s="41" t="s">
        <v>121</v>
      </c>
      <c r="E28" s="43"/>
    </row>
    <row r="29" spans="1:6" ht="409.6" customHeight="1">
      <c r="A29" s="5">
        <v>26</v>
      </c>
      <c r="B29" s="41" t="s">
        <v>128</v>
      </c>
      <c r="C29" s="50" t="s">
        <v>129</v>
      </c>
      <c r="D29" s="41" t="s">
        <v>121</v>
      </c>
      <c r="E29" s="43"/>
    </row>
    <row r="30" spans="1:6" ht="409.6" customHeight="1">
      <c r="A30" s="5">
        <v>27</v>
      </c>
      <c r="B30" s="41" t="s">
        <v>131</v>
      </c>
      <c r="C30" s="50" t="s">
        <v>301</v>
      </c>
      <c r="D30" s="41" t="s">
        <v>121</v>
      </c>
      <c r="E30" s="34"/>
    </row>
    <row r="31" spans="1:6" ht="409.6" customHeight="1">
      <c r="A31" s="5">
        <v>28</v>
      </c>
      <c r="B31" s="41" t="s">
        <v>135</v>
      </c>
      <c r="C31" s="50" t="s">
        <v>302</v>
      </c>
      <c r="D31" s="41" t="s">
        <v>121</v>
      </c>
      <c r="E31" s="34"/>
    </row>
    <row r="32" spans="1:6" ht="409.6" customHeight="1">
      <c r="A32" s="5">
        <v>29</v>
      </c>
      <c r="B32" s="41" t="s">
        <v>103</v>
      </c>
      <c r="C32" s="41" t="s">
        <v>104</v>
      </c>
      <c r="D32" s="41" t="s">
        <v>121</v>
      </c>
      <c r="E32" s="43"/>
    </row>
    <row r="33" spans="1:5" ht="409.6" customHeight="1">
      <c r="A33" s="5">
        <v>30</v>
      </c>
      <c r="B33" s="41" t="s">
        <v>139</v>
      </c>
      <c r="C33" s="52" t="s">
        <v>140</v>
      </c>
      <c r="D33" s="41" t="s">
        <v>121</v>
      </c>
      <c r="E33" s="47"/>
    </row>
    <row r="34" spans="1:5" ht="409.6" customHeight="1">
      <c r="A34" s="5">
        <v>31</v>
      </c>
      <c r="B34" s="41" t="s">
        <v>142</v>
      </c>
      <c r="C34" s="48" t="s">
        <v>303</v>
      </c>
      <c r="D34" s="41" t="s">
        <v>121</v>
      </c>
      <c r="E34" s="43"/>
    </row>
    <row r="35" spans="1:5" ht="37.5" customHeight="1">
      <c r="A35" s="5"/>
      <c r="B35" s="41"/>
      <c r="C35" s="48"/>
      <c r="D35" s="41"/>
      <c r="E35" s="43"/>
    </row>
    <row r="36" spans="1:5" ht="409.6" customHeight="1">
      <c r="A36" s="5">
        <v>32</v>
      </c>
      <c r="B36" s="41" t="s">
        <v>145</v>
      </c>
      <c r="C36" s="41" t="s">
        <v>146</v>
      </c>
      <c r="D36" s="41" t="s">
        <v>147</v>
      </c>
      <c r="E36" s="43"/>
    </row>
    <row r="37" spans="1:5" ht="409.6" customHeight="1">
      <c r="A37" s="5">
        <v>33</v>
      </c>
      <c r="B37" s="41" t="s">
        <v>149</v>
      </c>
      <c r="C37" s="41" t="s">
        <v>150</v>
      </c>
      <c r="D37" s="41" t="s">
        <v>147</v>
      </c>
      <c r="E37" s="43"/>
    </row>
    <row r="38" spans="1:5" ht="409.6" customHeight="1">
      <c r="A38" s="5">
        <v>34</v>
      </c>
      <c r="B38" s="41" t="s">
        <v>152</v>
      </c>
      <c r="C38" s="41" t="s">
        <v>304</v>
      </c>
      <c r="D38" s="41" t="s">
        <v>147</v>
      </c>
      <c r="E38" s="43"/>
    </row>
    <row r="39" spans="1:5" ht="409.6" customHeight="1">
      <c r="A39" s="5">
        <v>35</v>
      </c>
      <c r="B39" s="41" t="s">
        <v>155</v>
      </c>
      <c r="C39" s="41" t="s">
        <v>156</v>
      </c>
      <c r="D39" s="41" t="s">
        <v>147</v>
      </c>
      <c r="E39" s="43"/>
    </row>
    <row r="40" spans="1:5" ht="409.6" customHeight="1">
      <c r="A40" s="5">
        <v>36</v>
      </c>
      <c r="B40" s="41" t="s">
        <v>159</v>
      </c>
      <c r="C40" s="41" t="s">
        <v>160</v>
      </c>
      <c r="D40" s="41" t="s">
        <v>147</v>
      </c>
      <c r="E40" s="43"/>
    </row>
    <row r="41" spans="1:5" ht="409.6" customHeight="1">
      <c r="A41" s="5">
        <v>37</v>
      </c>
      <c r="B41" s="41" t="s">
        <v>163</v>
      </c>
      <c r="C41" s="41" t="s">
        <v>164</v>
      </c>
      <c r="D41" s="41" t="s">
        <v>147</v>
      </c>
      <c r="E41" s="43"/>
    </row>
    <row r="42" spans="1:5" ht="409.6" customHeight="1">
      <c r="A42" s="5">
        <v>38</v>
      </c>
      <c r="B42" s="41" t="s">
        <v>166</v>
      </c>
      <c r="C42" s="41" t="s">
        <v>167</v>
      </c>
      <c r="D42" s="41" t="s">
        <v>147</v>
      </c>
      <c r="E42" s="43"/>
    </row>
    <row r="43" spans="1:5" ht="409.6" customHeight="1">
      <c r="A43" s="5">
        <v>39</v>
      </c>
      <c r="B43" s="41" t="s">
        <v>169</v>
      </c>
      <c r="C43" s="50" t="s">
        <v>170</v>
      </c>
      <c r="D43" s="41" t="s">
        <v>147</v>
      </c>
      <c r="E43" s="47"/>
    </row>
    <row r="44" spans="1:5" ht="409.6" customHeight="1">
      <c r="A44" s="5">
        <v>40</v>
      </c>
      <c r="B44" s="41" t="s">
        <v>172</v>
      </c>
      <c r="C44" s="41" t="s">
        <v>173</v>
      </c>
      <c r="D44" s="41" t="s">
        <v>147</v>
      </c>
      <c r="E44" s="43"/>
    </row>
    <row r="45" spans="1:5" ht="409.6" customHeight="1">
      <c r="A45" s="5">
        <v>41</v>
      </c>
      <c r="B45" s="41" t="s">
        <v>175</v>
      </c>
      <c r="C45" s="41" t="s">
        <v>176</v>
      </c>
      <c r="D45" s="41" t="s">
        <v>147</v>
      </c>
      <c r="E45" s="43"/>
    </row>
    <row r="46" spans="1:5" ht="409.6" customHeight="1">
      <c r="A46" s="5">
        <v>42</v>
      </c>
      <c r="B46" s="41" t="s">
        <v>178</v>
      </c>
      <c r="C46" s="41" t="s">
        <v>179</v>
      </c>
      <c r="D46" s="41" t="s">
        <v>147</v>
      </c>
      <c r="E46" s="43"/>
    </row>
    <row r="47" spans="1:5" ht="409.6" customHeight="1">
      <c r="A47" s="5">
        <v>43</v>
      </c>
      <c r="B47" s="41" t="s">
        <v>181</v>
      </c>
      <c r="C47" s="50" t="s">
        <v>182</v>
      </c>
      <c r="D47" s="41" t="s">
        <v>147</v>
      </c>
      <c r="E47" s="43"/>
    </row>
    <row r="48" spans="1:5" ht="409.6" customHeight="1">
      <c r="A48" s="5">
        <v>44</v>
      </c>
      <c r="B48" s="41" t="s">
        <v>184</v>
      </c>
      <c r="C48" s="41" t="s">
        <v>185</v>
      </c>
      <c r="D48" s="41" t="s">
        <v>147</v>
      </c>
      <c r="E48" s="43"/>
    </row>
    <row r="49" spans="1:5" ht="409.6" customHeight="1">
      <c r="A49" s="5">
        <v>45</v>
      </c>
      <c r="B49" s="41" t="s">
        <v>187</v>
      </c>
      <c r="C49" s="41" t="s">
        <v>188</v>
      </c>
      <c r="D49" s="41" t="s">
        <v>147</v>
      </c>
      <c r="E49" s="43"/>
    </row>
    <row r="50" spans="1:5" ht="409.6" customHeight="1">
      <c r="A50" s="5">
        <v>46</v>
      </c>
      <c r="B50" s="41" t="s">
        <v>190</v>
      </c>
      <c r="C50" s="41" t="s">
        <v>191</v>
      </c>
      <c r="D50" s="41" t="s">
        <v>147</v>
      </c>
      <c r="E50" s="43"/>
    </row>
    <row r="51" spans="1:5" ht="409.6" customHeight="1">
      <c r="A51" s="5">
        <v>47</v>
      </c>
      <c r="B51" s="41" t="s">
        <v>193</v>
      </c>
      <c r="C51" s="41" t="s">
        <v>194</v>
      </c>
      <c r="D51" s="41" t="s">
        <v>147</v>
      </c>
      <c r="E51" s="43"/>
    </row>
    <row r="52" spans="1:5" ht="409.6" customHeight="1">
      <c r="A52" s="5">
        <v>48</v>
      </c>
      <c r="B52" s="41" t="s">
        <v>196</v>
      </c>
      <c r="C52" s="41" t="s">
        <v>197</v>
      </c>
      <c r="D52" s="41" t="s">
        <v>147</v>
      </c>
      <c r="E52" s="43"/>
    </row>
    <row r="53" spans="1:5" ht="409.6" customHeight="1">
      <c r="A53" s="5">
        <v>49</v>
      </c>
      <c r="B53" s="41" t="s">
        <v>199</v>
      </c>
      <c r="C53" s="41" t="s">
        <v>200</v>
      </c>
      <c r="D53" s="41" t="s">
        <v>147</v>
      </c>
      <c r="E53" s="43"/>
    </row>
    <row r="54" spans="1:5" ht="409.6" customHeight="1">
      <c r="A54" s="5">
        <v>50</v>
      </c>
      <c r="B54" s="41" t="s">
        <v>202</v>
      </c>
      <c r="C54" s="50" t="s">
        <v>305</v>
      </c>
      <c r="D54" s="41" t="s">
        <v>147</v>
      </c>
      <c r="E54" s="43"/>
    </row>
    <row r="55" spans="1:5" ht="409.6" customHeight="1">
      <c r="A55" s="5">
        <v>51</v>
      </c>
      <c r="B55" s="41" t="s">
        <v>205</v>
      </c>
      <c r="C55" s="50" t="s">
        <v>206</v>
      </c>
      <c r="D55" s="41" t="s">
        <v>147</v>
      </c>
      <c r="E55" s="43"/>
    </row>
    <row r="56" spans="1:5" ht="37.5" customHeight="1">
      <c r="A56" s="5"/>
      <c r="B56" s="41"/>
      <c r="C56" s="50"/>
      <c r="D56" s="41"/>
      <c r="E56" s="43"/>
    </row>
    <row r="57" spans="1:5" ht="409.6" customHeight="1">
      <c r="A57" s="5">
        <v>52</v>
      </c>
      <c r="B57" s="41" t="s">
        <v>208</v>
      </c>
      <c r="C57" s="41" t="s">
        <v>209</v>
      </c>
      <c r="D57" s="41" t="s">
        <v>210</v>
      </c>
      <c r="E57" s="43"/>
    </row>
    <row r="58" spans="1:5" ht="409.6" customHeight="1">
      <c r="A58" s="5">
        <v>53</v>
      </c>
      <c r="B58" s="41" t="s">
        <v>212</v>
      </c>
      <c r="C58" s="41" t="s">
        <v>213</v>
      </c>
      <c r="D58" s="41" t="s">
        <v>210</v>
      </c>
      <c r="E58" s="43"/>
    </row>
    <row r="59" spans="1:5" ht="409.6" customHeight="1">
      <c r="A59" s="5">
        <v>54</v>
      </c>
      <c r="B59" s="41" t="s">
        <v>215</v>
      </c>
      <c r="C59" s="50" t="s">
        <v>216</v>
      </c>
      <c r="D59" s="41" t="s">
        <v>210</v>
      </c>
      <c r="E59" s="43"/>
    </row>
    <row r="60" spans="1:5" ht="409.6" customHeight="1">
      <c r="A60" s="5">
        <v>55</v>
      </c>
      <c r="B60" s="41" t="s">
        <v>218</v>
      </c>
      <c r="C60" s="41" t="s">
        <v>219</v>
      </c>
      <c r="D60" s="41" t="s">
        <v>210</v>
      </c>
      <c r="E60" s="43"/>
    </row>
    <row r="61" spans="1:5" ht="409.6" customHeight="1">
      <c r="A61" s="5">
        <v>56</v>
      </c>
      <c r="B61" s="41" t="s">
        <v>221</v>
      </c>
      <c r="C61" s="41" t="s">
        <v>222</v>
      </c>
      <c r="D61" s="41" t="s">
        <v>210</v>
      </c>
      <c r="E61" s="43"/>
    </row>
    <row r="62" spans="1:5" ht="37.5" customHeight="1">
      <c r="A62" s="5"/>
      <c r="B62" s="41"/>
      <c r="C62" s="41"/>
      <c r="D62" s="41"/>
      <c r="E62" s="43"/>
    </row>
    <row r="63" spans="1:5" ht="409.6" customHeight="1">
      <c r="A63" s="5">
        <v>57</v>
      </c>
      <c r="B63" s="41" t="s">
        <v>223</v>
      </c>
      <c r="C63" s="38" t="s">
        <v>224</v>
      </c>
      <c r="D63" s="41" t="s">
        <v>225</v>
      </c>
      <c r="E63" s="43"/>
    </row>
    <row r="64" spans="1:5" ht="409.6" customHeight="1">
      <c r="A64" s="5">
        <v>58</v>
      </c>
      <c r="B64" s="41" t="s">
        <v>227</v>
      </c>
      <c r="C64" s="38" t="s">
        <v>228</v>
      </c>
      <c r="D64" s="41" t="s">
        <v>225</v>
      </c>
      <c r="E64" s="43"/>
    </row>
    <row r="65" spans="1:5" ht="409.6" customHeight="1">
      <c r="A65" s="5">
        <v>59</v>
      </c>
      <c r="B65" s="41" t="s">
        <v>230</v>
      </c>
      <c r="C65" s="38" t="s">
        <v>231</v>
      </c>
      <c r="D65" s="41" t="s">
        <v>225</v>
      </c>
      <c r="E65" s="43"/>
    </row>
    <row r="66" spans="1:5" ht="409.6" customHeight="1">
      <c r="A66" s="5">
        <v>60</v>
      </c>
      <c r="B66" s="41" t="s">
        <v>232</v>
      </c>
      <c r="C66" s="38" t="s">
        <v>233</v>
      </c>
      <c r="D66" s="41" t="s">
        <v>225</v>
      </c>
      <c r="E66" s="43"/>
    </row>
    <row r="67" spans="1:5" ht="409.6" customHeight="1">
      <c r="A67" s="5">
        <v>61</v>
      </c>
      <c r="B67" s="41" t="s">
        <v>234</v>
      </c>
      <c r="C67" s="38" t="s">
        <v>235</v>
      </c>
      <c r="D67" s="41" t="s">
        <v>225</v>
      </c>
      <c r="E67" s="43"/>
    </row>
    <row r="68" spans="1:5" ht="409.6" customHeight="1">
      <c r="A68" s="5">
        <v>62</v>
      </c>
      <c r="B68" s="41" t="s">
        <v>238</v>
      </c>
      <c r="C68" s="38" t="s">
        <v>239</v>
      </c>
      <c r="D68" s="41" t="s">
        <v>225</v>
      </c>
      <c r="E68" s="43"/>
    </row>
    <row r="69" spans="1:5" ht="409.6" customHeight="1">
      <c r="A69" s="5">
        <v>63</v>
      </c>
      <c r="B69" s="41" t="s">
        <v>241</v>
      </c>
      <c r="C69" s="38" t="s">
        <v>242</v>
      </c>
      <c r="D69" s="41" t="s">
        <v>225</v>
      </c>
      <c r="E69" s="43"/>
    </row>
    <row r="70" spans="1:5" ht="409.6" customHeight="1">
      <c r="A70" s="5">
        <v>64</v>
      </c>
      <c r="B70" s="41" t="s">
        <v>243</v>
      </c>
      <c r="C70" s="38" t="s">
        <v>244</v>
      </c>
      <c r="D70" s="41" t="s">
        <v>225</v>
      </c>
      <c r="E70" s="43"/>
    </row>
    <row r="71" spans="1:5" ht="409.6" customHeight="1">
      <c r="A71" s="5">
        <v>65</v>
      </c>
      <c r="B71" s="48" t="s">
        <v>245</v>
      </c>
      <c r="C71" s="46" t="s">
        <v>306</v>
      </c>
      <c r="D71" s="41" t="s">
        <v>225</v>
      </c>
      <c r="E71" s="47"/>
    </row>
    <row r="72" spans="1:5" ht="409.6" customHeight="1">
      <c r="A72" s="5">
        <v>66</v>
      </c>
      <c r="B72" s="41" t="s">
        <v>248</v>
      </c>
      <c r="C72" s="38" t="s">
        <v>249</v>
      </c>
      <c r="D72" s="41" t="s">
        <v>225</v>
      </c>
      <c r="E72" s="43"/>
    </row>
    <row r="73" spans="1:5" ht="409.6" customHeight="1">
      <c r="A73" s="5">
        <v>67</v>
      </c>
      <c r="B73" s="48" t="s">
        <v>251</v>
      </c>
      <c r="C73" s="46" t="s">
        <v>307</v>
      </c>
      <c r="D73" s="41" t="s">
        <v>225</v>
      </c>
      <c r="E73" s="47"/>
    </row>
    <row r="74" spans="1:5" ht="409.6" customHeight="1">
      <c r="A74" s="5">
        <v>68</v>
      </c>
      <c r="B74" s="48" t="s">
        <v>255</v>
      </c>
      <c r="C74" s="46" t="s">
        <v>256</v>
      </c>
      <c r="D74" s="41" t="s">
        <v>225</v>
      </c>
      <c r="E74" s="47"/>
    </row>
    <row r="75" spans="1:5" ht="409.6" customHeight="1">
      <c r="A75" s="5">
        <v>69</v>
      </c>
      <c r="B75" s="41" t="s">
        <v>265</v>
      </c>
      <c r="C75" s="38" t="s">
        <v>266</v>
      </c>
      <c r="D75" s="41" t="s">
        <v>308</v>
      </c>
      <c r="E75" s="43"/>
    </row>
    <row r="76" spans="1:5" ht="409.6" customHeight="1">
      <c r="A76" s="5">
        <v>70</v>
      </c>
      <c r="B76" s="41" t="s">
        <v>269</v>
      </c>
      <c r="C76" s="38" t="s">
        <v>270</v>
      </c>
      <c r="D76" s="41" t="s">
        <v>308</v>
      </c>
      <c r="E76" s="43"/>
    </row>
    <row r="77" spans="1:5" ht="409.6" customHeight="1">
      <c r="A77" s="5">
        <v>71</v>
      </c>
      <c r="B77" s="41" t="s">
        <v>272</v>
      </c>
      <c r="C77" s="38" t="s">
        <v>273</v>
      </c>
      <c r="D77" s="41" t="s">
        <v>308</v>
      </c>
      <c r="E77" s="43"/>
    </row>
    <row r="78" spans="1:5" ht="409.6" customHeight="1">
      <c r="A78" s="5">
        <v>72</v>
      </c>
      <c r="B78" s="41" t="s">
        <v>275</v>
      </c>
      <c r="C78" s="38" t="s">
        <v>276</v>
      </c>
      <c r="D78" s="41" t="s">
        <v>308</v>
      </c>
      <c r="E78" s="43"/>
    </row>
    <row r="79" spans="1:5" ht="409.6" customHeight="1">
      <c r="A79" s="5">
        <v>73</v>
      </c>
      <c r="B79" s="41" t="s">
        <v>257</v>
      </c>
      <c r="C79" s="41" t="s">
        <v>258</v>
      </c>
      <c r="D79" s="41" t="s">
        <v>259</v>
      </c>
      <c r="E79" s="43"/>
    </row>
    <row r="80" spans="1:5" ht="409.6" customHeight="1">
      <c r="A80" s="5">
        <v>74</v>
      </c>
      <c r="B80" s="41" t="s">
        <v>262</v>
      </c>
      <c r="C80" s="50" t="s">
        <v>263</v>
      </c>
      <c r="D80" s="41" t="s">
        <v>259</v>
      </c>
      <c r="E80" s="47"/>
    </row>
    <row r="81" spans="1:5" ht="409.6" customHeight="1">
      <c r="A81" s="5">
        <v>75</v>
      </c>
      <c r="B81" s="8" t="s">
        <v>278</v>
      </c>
      <c r="C81" s="38" t="s">
        <v>279</v>
      </c>
      <c r="D81" s="48" t="s">
        <v>267</v>
      </c>
      <c r="E81" s="43"/>
    </row>
    <row r="82" spans="1:5" ht="409.6" customHeight="1">
      <c r="A82" s="5">
        <v>76</v>
      </c>
      <c r="B82" s="8" t="s">
        <v>281</v>
      </c>
      <c r="C82" s="53" t="s">
        <v>282</v>
      </c>
      <c r="D82" s="48" t="s">
        <v>267</v>
      </c>
      <c r="E82" s="43"/>
    </row>
    <row r="83" spans="1:5" ht="409.6" customHeight="1">
      <c r="A83" s="5">
        <v>77</v>
      </c>
      <c r="B83" s="8" t="s">
        <v>284</v>
      </c>
      <c r="C83" s="53" t="s">
        <v>285</v>
      </c>
      <c r="D83" s="48" t="s">
        <v>267</v>
      </c>
      <c r="E83" s="43"/>
    </row>
    <row r="84" spans="1:5" ht="409.6" customHeight="1">
      <c r="A84" s="5">
        <v>78</v>
      </c>
      <c r="B84" s="41"/>
      <c r="C84" s="5" t="s">
        <v>287</v>
      </c>
      <c r="D84" s="48" t="s">
        <v>308</v>
      </c>
      <c r="E84" s="43"/>
    </row>
    <row r="85" spans="1:5" ht="37.5" customHeight="1">
      <c r="A85" s="5"/>
      <c r="B85" s="41"/>
      <c r="C85" s="5"/>
      <c r="D85" s="48"/>
      <c r="E85" s="43"/>
    </row>
    <row r="86" spans="1:5" ht="14.25" customHeight="1"/>
    <row r="87" spans="1:5" ht="14.25" customHeight="1"/>
    <row r="88" spans="1:5" ht="14.25" customHeight="1"/>
    <row r="89" spans="1:5" ht="14.25" customHeight="1"/>
    <row r="90" spans="1:5" ht="14.25" customHeight="1"/>
    <row r="91" spans="1:5" ht="14.25" customHeight="1"/>
    <row r="92" spans="1:5" ht="14.25" customHeight="1"/>
    <row r="93" spans="1:5" ht="14.25" customHeight="1"/>
    <row r="94" spans="1:5" ht="14.25" customHeight="1"/>
    <row r="95" spans="1:5" ht="14.25" customHeight="1"/>
    <row r="96" spans="1:5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</sheetData>
  <dataValidations count="1">
    <dataValidation type="decimal" allowBlank="1" showDropDown="1" sqref="A2:A85" xr:uid="{00000000-0002-0000-0100-000000000000}">
      <formula1>1</formula1>
      <formula2>100</formula2>
    </dataValidation>
  </dataValidations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F1000"/>
  <sheetViews>
    <sheetView workbookViewId="0"/>
  </sheetViews>
  <sheetFormatPr defaultColWidth="12.59765625" defaultRowHeight="15" customHeight="1"/>
  <cols>
    <col min="1" max="3" width="7.59765625" customWidth="1"/>
    <col min="4" max="4" width="18" customWidth="1"/>
    <col min="5" max="5" width="7.59765625" customWidth="1"/>
    <col min="6" max="6" width="13.5" customWidth="1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spans="2:6" ht="14.25" customHeight="1"/>
    <row r="66" spans="2:6" ht="14.25" customHeight="1"/>
    <row r="67" spans="2:6" ht="14.25" customHeight="1"/>
    <row r="68" spans="2:6" ht="14.25" customHeight="1"/>
    <row r="69" spans="2:6" ht="14.25" customHeight="1"/>
    <row r="70" spans="2:6" ht="14.25" customHeight="1"/>
    <row r="71" spans="2:6" ht="14.25" customHeight="1">
      <c r="B71" s="54" t="s">
        <v>33</v>
      </c>
      <c r="D71" s="54" t="s">
        <v>309</v>
      </c>
      <c r="F71" s="55" t="s">
        <v>25</v>
      </c>
    </row>
    <row r="72" spans="2:6" ht="14.25" customHeight="1">
      <c r="B72" s="54" t="s">
        <v>23</v>
      </c>
      <c r="D72" s="54" t="s">
        <v>310</v>
      </c>
      <c r="F72" s="55" t="s">
        <v>147</v>
      </c>
    </row>
    <row r="73" spans="2:6" ht="14.25" customHeight="1">
      <c r="D73" s="54" t="s">
        <v>35</v>
      </c>
      <c r="F73" s="55" t="s">
        <v>121</v>
      </c>
    </row>
    <row r="74" spans="2:6" ht="14.25" customHeight="1">
      <c r="D74" s="54" t="s">
        <v>26</v>
      </c>
      <c r="F74" s="55" t="s">
        <v>77</v>
      </c>
    </row>
    <row r="75" spans="2:6" ht="14.25" customHeight="1">
      <c r="D75" s="54" t="s">
        <v>311</v>
      </c>
      <c r="F75" s="55" t="s">
        <v>210</v>
      </c>
    </row>
    <row r="76" spans="2:6" ht="14.25" customHeight="1">
      <c r="F76" s="55" t="s">
        <v>108</v>
      </c>
    </row>
    <row r="77" spans="2:6" ht="14.25" customHeight="1">
      <c r="F77" s="55" t="s">
        <v>259</v>
      </c>
    </row>
    <row r="78" spans="2:6" ht="14.25" customHeight="1">
      <c r="F78" s="55" t="s">
        <v>225</v>
      </c>
    </row>
    <row r="79" spans="2:6" ht="14.25" customHeight="1">
      <c r="F79" s="55" t="s">
        <v>312</v>
      </c>
    </row>
    <row r="80" spans="2:6" ht="14.25" customHeight="1">
      <c r="F80" s="55" t="s">
        <v>313</v>
      </c>
    </row>
    <row r="81" spans="6:6" ht="14.25" customHeight="1">
      <c r="F81" s="55" t="s">
        <v>314</v>
      </c>
    </row>
    <row r="82" spans="6:6" ht="14.25" customHeight="1">
      <c r="F82" s="55" t="s">
        <v>315</v>
      </c>
    </row>
    <row r="83" spans="6:6" ht="14.25" customHeight="1">
      <c r="F83" s="55" t="s">
        <v>267</v>
      </c>
    </row>
    <row r="84" spans="6:6" ht="14.25" customHeight="1"/>
    <row r="85" spans="6:6" ht="14.25" customHeight="1"/>
    <row r="86" spans="6:6" ht="14.25" customHeight="1"/>
    <row r="87" spans="6:6" ht="14.25" customHeight="1"/>
    <row r="88" spans="6:6" ht="14.25" customHeight="1"/>
    <row r="89" spans="6:6" ht="14.25" customHeight="1"/>
    <row r="90" spans="6:6" ht="14.25" customHeight="1"/>
    <row r="91" spans="6:6" ht="14.25" customHeight="1"/>
    <row r="92" spans="6:6" ht="14.25" customHeight="1"/>
    <row r="93" spans="6:6" ht="14.25" customHeight="1"/>
    <row r="94" spans="6:6" ht="14.25" customHeight="1"/>
    <row r="95" spans="6:6" ht="14.25" customHeight="1"/>
    <row r="96" spans="6: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BOM</vt:lpstr>
      <vt:lpstr>Quotation or invoice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Abhinava karthikeya</cp:lastModifiedBy>
  <dcterms:modified xsi:type="dcterms:W3CDTF">2021-11-14T07:30:22Z</dcterms:modified>
</cp:coreProperties>
</file>