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navjain/Desktop/"/>
    </mc:Choice>
  </mc:AlternateContent>
  <xr:revisionPtr revIDLastSave="0" documentId="13_ncr:1_{2312DAE3-E1FA-2445-9E4F-89A1D4F1E1AF}" xr6:coauthVersionLast="47" xr6:coauthVersionMax="47" xr10:uidLastSave="{00000000-0000-0000-0000-000000000000}"/>
  <bookViews>
    <workbookView xWindow="0" yWindow="460" windowWidth="28800" windowHeight="16460" activeTab="2" xr2:uid="{869B6E48-48E8-9E42-82AD-40AB24F6B3D8}"/>
  </bookViews>
  <sheets>
    <sheet name="Sheet1" sheetId="1" r:id="rId1"/>
    <sheet name="Sheet2" sheetId="2" r:id="rId2"/>
    <sheet name="Linear Forecast" sheetId="3" r:id="rId3"/>
    <sheet name="Sheet1 copy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6" i="1" s="1"/>
  <c r="L37" i="1" s="1"/>
  <c r="L29" i="1"/>
  <c r="L30" i="1" s="1"/>
  <c r="L31" i="1" s="1"/>
  <c r="L23" i="1"/>
  <c r="L24" i="1" s="1"/>
  <c r="L25" i="1" s="1"/>
  <c r="L11" i="1"/>
  <c r="L12" i="1" s="1"/>
  <c r="L13" i="1" s="1"/>
  <c r="L5" i="1"/>
  <c r="L6" i="1" s="1"/>
  <c r="L7" i="1" s="1"/>
  <c r="G43" i="4"/>
  <c r="G42" i="4"/>
  <c r="G41" i="4"/>
  <c r="G40" i="4"/>
  <c r="G39" i="4"/>
  <c r="G38" i="4"/>
  <c r="G37" i="4"/>
  <c r="G36" i="4"/>
  <c r="G35" i="4"/>
  <c r="L34" i="4"/>
  <c r="K34" i="4"/>
  <c r="G34" i="4"/>
  <c r="L33" i="4"/>
  <c r="K33" i="4"/>
  <c r="M33" i="4" s="1"/>
  <c r="G33" i="4"/>
  <c r="M32" i="4"/>
  <c r="L32" i="4"/>
  <c r="K32" i="4"/>
  <c r="N32" i="4" s="1"/>
  <c r="G32" i="4"/>
  <c r="G31" i="4"/>
  <c r="G30" i="4"/>
  <c r="G29" i="4"/>
  <c r="L28" i="4"/>
  <c r="K28" i="4"/>
  <c r="G28" i="4"/>
  <c r="L27" i="4"/>
  <c r="K27" i="4"/>
  <c r="G27" i="4"/>
  <c r="M26" i="4"/>
  <c r="N26" i="4" s="1"/>
  <c r="L26" i="4"/>
  <c r="K26" i="4"/>
  <c r="G26" i="4"/>
  <c r="G25" i="4"/>
  <c r="G24" i="4"/>
  <c r="G23" i="4"/>
  <c r="L22" i="4"/>
  <c r="K22" i="4"/>
  <c r="M22" i="4" s="1"/>
  <c r="N22" i="4" s="1"/>
  <c r="G22" i="4"/>
  <c r="L21" i="4"/>
  <c r="K21" i="4"/>
  <c r="G21" i="4"/>
  <c r="L20" i="4"/>
  <c r="M20" i="4" s="1"/>
  <c r="K20" i="4"/>
  <c r="N20" i="4" s="1"/>
  <c r="G20" i="4"/>
  <c r="G19" i="4"/>
  <c r="G18" i="4"/>
  <c r="G17" i="4"/>
  <c r="M16" i="4"/>
  <c r="N16" i="4" s="1"/>
  <c r="L16" i="4"/>
  <c r="L17" i="4" s="1"/>
  <c r="K16" i="4"/>
  <c r="G16" i="4"/>
  <c r="N15" i="4"/>
  <c r="L15" i="4"/>
  <c r="K15" i="4"/>
  <c r="M15" i="4" s="1"/>
  <c r="G15" i="4"/>
  <c r="L14" i="4"/>
  <c r="K14" i="4"/>
  <c r="N14" i="4" s="1"/>
  <c r="G14" i="4"/>
  <c r="G13" i="4"/>
  <c r="G12" i="4"/>
  <c r="G11" i="4"/>
  <c r="L10" i="4"/>
  <c r="M10" i="4" s="1"/>
  <c r="K10" i="4"/>
  <c r="N10" i="4" s="1"/>
  <c r="G10" i="4"/>
  <c r="M9" i="4"/>
  <c r="N9" i="4" s="1"/>
  <c r="L9" i="4"/>
  <c r="K9" i="4"/>
  <c r="G9" i="4"/>
  <c r="L8" i="4"/>
  <c r="K8" i="4"/>
  <c r="M8" i="4" s="1"/>
  <c r="N8" i="4" s="1"/>
  <c r="G8" i="4"/>
  <c r="G7" i="4"/>
  <c r="G6" i="4"/>
  <c r="G5" i="4"/>
  <c r="L4" i="4"/>
  <c r="K4" i="4"/>
  <c r="G4" i="4"/>
  <c r="L3" i="4"/>
  <c r="K3" i="4"/>
  <c r="G3" i="4"/>
  <c r="M2" i="4"/>
  <c r="N2" i="4" s="1"/>
  <c r="L2" i="4"/>
  <c r="K2" i="4"/>
  <c r="G2" i="4"/>
  <c r="L5" i="4"/>
  <c r="L35" i="4"/>
  <c r="L11" i="4"/>
  <c r="L23" i="4"/>
  <c r="L29" i="4"/>
  <c r="L12" i="4"/>
  <c r="L36" i="4"/>
  <c r="L37" i="4"/>
  <c r="L13" i="4"/>
  <c r="L24" i="4"/>
  <c r="L25" i="4"/>
  <c r="L30" i="4"/>
  <c r="L31" i="4"/>
  <c r="L6" i="4"/>
  <c r="L7" i="4"/>
  <c r="M7" i="4" l="1"/>
  <c r="N7" i="4" s="1"/>
  <c r="M6" i="4"/>
  <c r="N6" i="4" s="1"/>
  <c r="M31" i="4"/>
  <c r="N31" i="4" s="1"/>
  <c r="M30" i="4"/>
  <c r="N30" i="4" s="1"/>
  <c r="M25" i="4"/>
  <c r="N25" i="4" s="1"/>
  <c r="M24" i="4"/>
  <c r="N24" i="4" s="1"/>
  <c r="M13" i="4"/>
  <c r="N13" i="4" s="1"/>
  <c r="M37" i="4"/>
  <c r="N37" i="4" s="1"/>
  <c r="M36" i="4"/>
  <c r="N36" i="4" s="1"/>
  <c r="M12" i="4"/>
  <c r="N12" i="4" s="1"/>
  <c r="M5" i="4"/>
  <c r="N5" i="4" s="1"/>
  <c r="M29" i="4"/>
  <c r="N29" i="4" s="1"/>
  <c r="M23" i="4"/>
  <c r="N23" i="4" s="1"/>
  <c r="M11" i="4"/>
  <c r="N11" i="4" s="1"/>
  <c r="M35" i="4"/>
  <c r="N35" i="4" s="1"/>
  <c r="N28" i="4"/>
  <c r="N21" i="4"/>
  <c r="L18" i="4"/>
  <c r="M17" i="4"/>
  <c r="N17" i="4" s="1"/>
  <c r="M3" i="4"/>
  <c r="N3" i="4" s="1"/>
  <c r="M27" i="4"/>
  <c r="N27" i="4" s="1"/>
  <c r="N33" i="4"/>
  <c r="M34" i="4"/>
  <c r="N34" i="4" s="1"/>
  <c r="M4" i="4"/>
  <c r="N4" i="4" s="1"/>
  <c r="M14" i="4"/>
  <c r="M21" i="4"/>
  <c r="M28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L8" i="1"/>
  <c r="L9" i="1"/>
  <c r="L10" i="1"/>
  <c r="L14" i="1"/>
  <c r="L15" i="1"/>
  <c r="L16" i="1"/>
  <c r="L20" i="1"/>
  <c r="L21" i="1"/>
  <c r="L22" i="1"/>
  <c r="L26" i="1"/>
  <c r="L27" i="1"/>
  <c r="L28" i="1"/>
  <c r="L32" i="1"/>
  <c r="L33" i="1"/>
  <c r="L34" i="1"/>
  <c r="L4" i="1"/>
  <c r="L3" i="1"/>
  <c r="K3" i="1"/>
  <c r="L2" i="1"/>
  <c r="K8" i="1"/>
  <c r="M8" i="1" s="1"/>
  <c r="K9" i="1"/>
  <c r="M9" i="1" s="1"/>
  <c r="K10" i="1"/>
  <c r="K14" i="1"/>
  <c r="K15" i="1"/>
  <c r="N15" i="1" s="1"/>
  <c r="K16" i="1"/>
  <c r="L17" i="1" s="1"/>
  <c r="K20" i="1"/>
  <c r="K21" i="1"/>
  <c r="K22" i="1"/>
  <c r="M22" i="1" s="1"/>
  <c r="N22" i="1" s="1"/>
  <c r="K26" i="1"/>
  <c r="M26" i="1" s="1"/>
  <c r="N26" i="1" s="1"/>
  <c r="K27" i="1"/>
  <c r="K28" i="1"/>
  <c r="K32" i="1"/>
  <c r="M32" i="1" s="1"/>
  <c r="N32" i="1" s="1"/>
  <c r="K33" i="1"/>
  <c r="M33" i="1" s="1"/>
  <c r="N33" i="1" s="1"/>
  <c r="K34" i="1"/>
  <c r="K4" i="1"/>
  <c r="K2" i="1"/>
  <c r="L19" i="4" l="1"/>
  <c r="M19" i="4" s="1"/>
  <c r="N19" i="4" s="1"/>
  <c r="M18" i="4"/>
  <c r="N18" i="4" s="1"/>
  <c r="M3" i="1"/>
  <c r="M28" i="1"/>
  <c r="M21" i="1"/>
  <c r="N21" i="1" s="1"/>
  <c r="M14" i="1"/>
  <c r="M34" i="1"/>
  <c r="N34" i="1" s="1"/>
  <c r="M20" i="1"/>
  <c r="M10" i="1"/>
  <c r="N10" i="1" s="1"/>
  <c r="M4" i="1"/>
  <c r="N4" i="1" s="1"/>
  <c r="M7" i="1"/>
  <c r="N7" i="1" s="1"/>
  <c r="M6" i="1"/>
  <c r="N6" i="1" s="1"/>
  <c r="M11" i="1"/>
  <c r="N11" i="1" s="1"/>
  <c r="M5" i="1"/>
  <c r="N5" i="1" s="1"/>
  <c r="M23" i="1"/>
  <c r="N23" i="1" s="1"/>
  <c r="M17" i="1"/>
  <c r="N17" i="1" s="1"/>
  <c r="L18" i="1"/>
  <c r="L19" i="1" s="1"/>
  <c r="N9" i="1"/>
  <c r="N14" i="1"/>
  <c r="M27" i="1"/>
  <c r="N27" i="1" s="1"/>
  <c r="M15" i="1"/>
  <c r="N8" i="1"/>
  <c r="N3" i="1"/>
  <c r="N20" i="1"/>
  <c r="N28" i="1"/>
  <c r="M16" i="1"/>
  <c r="N16" i="1" s="1"/>
  <c r="M35" i="1"/>
  <c r="N35" i="1" s="1"/>
  <c r="M36" i="1"/>
  <c r="N36" i="1" s="1"/>
  <c r="M29" i="1"/>
  <c r="N29" i="1" s="1"/>
  <c r="M30" i="1"/>
  <c r="N30" i="1" s="1"/>
  <c r="M24" i="1"/>
  <c r="N24" i="1" s="1"/>
  <c r="M13" i="1"/>
  <c r="N13" i="1" s="1"/>
  <c r="M12" i="1"/>
  <c r="N12" i="1" s="1"/>
  <c r="M2" i="1"/>
  <c r="N2" i="1" s="1"/>
  <c r="M18" i="1" l="1"/>
  <c r="N18" i="1" s="1"/>
  <c r="M37" i="1"/>
  <c r="N37" i="1" s="1"/>
  <c r="M31" i="1"/>
  <c r="N31" i="1" s="1"/>
  <c r="M25" i="1"/>
  <c r="N25" i="1" s="1"/>
  <c r="M19" i="1"/>
  <c r="N19" i="1" s="1"/>
</calcChain>
</file>

<file path=xl/sharedStrings.xml><?xml version="1.0" encoding="utf-8"?>
<sst xmlns="http://schemas.openxmlformats.org/spreadsheetml/2006/main" count="454" uniqueCount="34">
  <si>
    <t>Store ID</t>
  </si>
  <si>
    <t>Type</t>
  </si>
  <si>
    <t>Location</t>
  </si>
  <si>
    <t>Year</t>
  </si>
  <si>
    <t>Sales</t>
  </si>
  <si>
    <t>Costs</t>
  </si>
  <si>
    <t>S01</t>
  </si>
  <si>
    <t>Flagship</t>
  </si>
  <si>
    <t>Greater London</t>
  </si>
  <si>
    <t>S02</t>
  </si>
  <si>
    <t>High Street</t>
  </si>
  <si>
    <t>S03</t>
  </si>
  <si>
    <t>S04</t>
  </si>
  <si>
    <t>Shopping Centre</t>
  </si>
  <si>
    <t>S05</t>
  </si>
  <si>
    <t>South East</t>
  </si>
  <si>
    <t>S06</t>
  </si>
  <si>
    <t>S07</t>
  </si>
  <si>
    <t>S08</t>
  </si>
  <si>
    <t>South West</t>
  </si>
  <si>
    <t>n/a</t>
  </si>
  <si>
    <t>S09</t>
  </si>
  <si>
    <t>S10</t>
  </si>
  <si>
    <t>Midlands</t>
  </si>
  <si>
    <t>S11</t>
  </si>
  <si>
    <t>S12</t>
  </si>
  <si>
    <t>S13</t>
  </si>
  <si>
    <t>North</t>
  </si>
  <si>
    <t>Online</t>
  </si>
  <si>
    <t>Profit</t>
  </si>
  <si>
    <t>Total Sales</t>
  </si>
  <si>
    <t>Total Cost</t>
  </si>
  <si>
    <t>Total Profit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</si>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</sst>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_-;\-* #,##0.0_-;_-* &quot;-&quot;??_-;_-@_-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0" fillId="2" borderId="2" xfId="0" applyFill="1" applyBorder="1"/>
    <xf numFmtId="0" fontId="1" fillId="2" borderId="3" xfId="0" applyFont="1" applyFill="1" applyBorder="1"/>
    <xf numFmtId="43" fontId="0" fillId="0" borderId="0" xfId="0" applyNumberFormat="1"/>
    <xf numFmtId="0" fontId="1" fillId="2" borderId="4" xfId="0" applyFont="1" applyFill="1" applyBorder="1"/>
    <xf numFmtId="0" fontId="2" fillId="3" borderId="1" xfId="0" applyFont="1" applyFill="1" applyBorder="1"/>
    <xf numFmtId="0" fontId="2" fillId="3" borderId="5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1111-77FA-C340-8976-89E5E8014F46}">
  <dimension ref="A1:N43"/>
  <sheetViews>
    <sheetView workbookViewId="0">
      <selection activeCell="K17" sqref="K17"/>
    </sheetView>
  </sheetViews>
  <sheetFormatPr baseColWidth="10" defaultRowHeight="16" x14ac:dyDescent="0.2"/>
  <cols>
    <col min="2" max="2" width="14.5" bestFit="1" customWidth="1"/>
    <col min="3" max="3" width="13.83203125" bestFit="1" customWidth="1"/>
    <col min="9" max="9" width="13.83203125" bestFit="1" customWidth="1"/>
    <col min="14" max="14" width="12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29</v>
      </c>
      <c r="I1" s="10" t="s">
        <v>2</v>
      </c>
      <c r="J1" s="10" t="s">
        <v>3</v>
      </c>
      <c r="K1" s="10" t="s">
        <v>30</v>
      </c>
      <c r="L1" s="10" t="s">
        <v>31</v>
      </c>
      <c r="M1" s="10" t="s">
        <v>32</v>
      </c>
      <c r="N1" s="10" t="s">
        <v>33</v>
      </c>
    </row>
    <row r="2" spans="1:14" x14ac:dyDescent="0.2">
      <c r="A2" s="2" t="s">
        <v>6</v>
      </c>
      <c r="B2" s="2" t="s">
        <v>7</v>
      </c>
      <c r="C2" s="2" t="s">
        <v>8</v>
      </c>
      <c r="D2" s="2">
        <v>2018</v>
      </c>
      <c r="E2" s="3">
        <v>243.1</v>
      </c>
      <c r="F2" s="4">
        <v>220.3</v>
      </c>
      <c r="G2" s="9">
        <f>IF(ISNUMBER(E2),E2-F2,0)</f>
        <v>22.799999999999983</v>
      </c>
      <c r="I2" s="11" t="s">
        <v>8</v>
      </c>
      <c r="J2">
        <v>2018</v>
      </c>
      <c r="K2">
        <f>SUMIF(C$2:C$15,I2,E$2:E$15)</f>
        <v>564.70000000000005</v>
      </c>
      <c r="L2">
        <f>SUMIF(C$2:C$15,I2,F$2:F$15)</f>
        <v>525.80000000000007</v>
      </c>
      <c r="M2">
        <f>K2-L2</f>
        <v>38.899999999999977</v>
      </c>
      <c r="N2">
        <f>IF(K2&lt;&gt;0,(M2/K2)*100,0)</f>
        <v>6.8886134230564862</v>
      </c>
    </row>
    <row r="3" spans="1:14" x14ac:dyDescent="0.2">
      <c r="A3" s="2" t="s">
        <v>9</v>
      </c>
      <c r="B3" s="2" t="s">
        <v>10</v>
      </c>
      <c r="C3" s="2" t="s">
        <v>8</v>
      </c>
      <c r="D3" s="2">
        <v>2018</v>
      </c>
      <c r="E3" s="3">
        <v>86.8</v>
      </c>
      <c r="F3" s="4">
        <v>83.5</v>
      </c>
      <c r="G3" s="9">
        <f t="shared" ref="G3:G43" si="0">IF(ISNUMBER(E3),E3-F3,0)</f>
        <v>3.2999999999999972</v>
      </c>
      <c r="I3" s="11" t="s">
        <v>8</v>
      </c>
      <c r="J3">
        <v>2019</v>
      </c>
      <c r="K3">
        <f>SUMIF(C$16:C$29,I3,E$16:E$29)</f>
        <v>584.9</v>
      </c>
      <c r="L3">
        <f>SUMIF(C$16:C$29,I3,F$16:F$29)</f>
        <v>530.9</v>
      </c>
      <c r="M3">
        <f t="shared" ref="M3:M37" si="1">K3-L3</f>
        <v>54</v>
      </c>
      <c r="N3">
        <f>IF(K3&lt;&gt;0,(M3/K3)*100,0)</f>
        <v>9.2323474098136433</v>
      </c>
    </row>
    <row r="4" spans="1:14" x14ac:dyDescent="0.2">
      <c r="A4" s="2" t="s">
        <v>11</v>
      </c>
      <c r="B4" s="2" t="s">
        <v>10</v>
      </c>
      <c r="C4" s="2" t="s">
        <v>8</v>
      </c>
      <c r="D4" s="2">
        <v>2018</v>
      </c>
      <c r="E4" s="3">
        <v>112.6</v>
      </c>
      <c r="F4" s="4">
        <v>105.3</v>
      </c>
      <c r="G4" s="9">
        <f t="shared" si="0"/>
        <v>7.2999999999999972</v>
      </c>
      <c r="I4" s="11" t="s">
        <v>8</v>
      </c>
      <c r="J4">
        <v>2020</v>
      </c>
      <c r="K4">
        <f>SUMIF(C$30:C$43,I4,E$30:E$43)</f>
        <v>600.10905648552398</v>
      </c>
      <c r="L4">
        <f>SUMIF(C$30:C$43,I4,F$30:F$43)</f>
        <v>549.30837143745055</v>
      </c>
      <c r="M4">
        <f t="shared" si="1"/>
        <v>50.800685048073433</v>
      </c>
      <c r="N4">
        <f>IF(K4&lt;&gt;0,(M4/K4)*100,0)</f>
        <v>8.4652421920746104</v>
      </c>
    </row>
    <row r="5" spans="1:14" x14ac:dyDescent="0.2">
      <c r="A5" s="2" t="s">
        <v>12</v>
      </c>
      <c r="B5" s="2" t="s">
        <v>13</v>
      </c>
      <c r="C5" s="2" t="s">
        <v>8</v>
      </c>
      <c r="D5" s="2">
        <v>2018</v>
      </c>
      <c r="E5" s="3">
        <v>122.2</v>
      </c>
      <c r="F5" s="4">
        <v>116.7</v>
      </c>
      <c r="G5" s="9">
        <f t="shared" si="0"/>
        <v>5.5</v>
      </c>
      <c r="I5" s="11" t="s">
        <v>8</v>
      </c>
      <c r="J5">
        <v>2021</v>
      </c>
      <c r="K5" s="6">
        <v>617.79999999999995</v>
      </c>
      <c r="L5">
        <f>(((K5-K4)/K4)*L4)+L4</f>
        <v>565.501733737363</v>
      </c>
      <c r="M5">
        <f>K5-L5</f>
        <v>52.298266262636957</v>
      </c>
      <c r="N5">
        <f>IF(K5&lt;&gt;0,(M5/K5)*100,0)</f>
        <v>8.4652421920746139</v>
      </c>
    </row>
    <row r="6" spans="1:14" x14ac:dyDescent="0.2">
      <c r="A6" s="2" t="s">
        <v>14</v>
      </c>
      <c r="B6" s="2" t="s">
        <v>13</v>
      </c>
      <c r="C6" s="2" t="s">
        <v>15</v>
      </c>
      <c r="D6" s="2">
        <v>2018</v>
      </c>
      <c r="E6" s="3">
        <v>85.7</v>
      </c>
      <c r="F6" s="4">
        <v>69</v>
      </c>
      <c r="G6" s="9">
        <f t="shared" si="0"/>
        <v>16.700000000000003</v>
      </c>
      <c r="I6" s="11" t="s">
        <v>8</v>
      </c>
      <c r="J6">
        <v>2022</v>
      </c>
      <c r="K6" s="6">
        <v>635.5</v>
      </c>
      <c r="L6">
        <f t="shared" ref="L6:L7" si="2">(((K6-K5)/K5)*L5)+L5</f>
        <v>581.70338586936577</v>
      </c>
      <c r="M6">
        <f>K6-L6</f>
        <v>53.796614130634225</v>
      </c>
      <c r="N6">
        <f>IF(K6&lt;&gt;0,(M6/K6)*100,0)</f>
        <v>8.4652421920746228</v>
      </c>
    </row>
    <row r="7" spans="1:14" x14ac:dyDescent="0.2">
      <c r="A7" s="2" t="s">
        <v>16</v>
      </c>
      <c r="B7" s="2" t="s">
        <v>10</v>
      </c>
      <c r="C7" s="2" t="s">
        <v>15</v>
      </c>
      <c r="D7" s="2">
        <v>2018</v>
      </c>
      <c r="E7" s="3">
        <v>92.8</v>
      </c>
      <c r="F7" s="4">
        <v>82.2</v>
      </c>
      <c r="G7" s="9">
        <f t="shared" si="0"/>
        <v>10.599999999999994</v>
      </c>
      <c r="I7" s="11" t="s">
        <v>8</v>
      </c>
      <c r="J7">
        <v>2023</v>
      </c>
      <c r="K7" s="6">
        <v>653.20000000000005</v>
      </c>
      <c r="L7">
        <f t="shared" si="2"/>
        <v>597.90503800136867</v>
      </c>
      <c r="M7">
        <f>K7-L7</f>
        <v>55.294961998631379</v>
      </c>
      <c r="N7">
        <f>IF(K7&lt;&gt;0,(M7/K7)*100,0)</f>
        <v>8.4652421920746139</v>
      </c>
    </row>
    <row r="8" spans="1:14" x14ac:dyDescent="0.2">
      <c r="A8" s="2" t="s">
        <v>17</v>
      </c>
      <c r="B8" s="2" t="s">
        <v>10</v>
      </c>
      <c r="C8" s="2" t="s">
        <v>15</v>
      </c>
      <c r="D8" s="2">
        <v>2018</v>
      </c>
      <c r="E8" s="3">
        <v>51.7</v>
      </c>
      <c r="F8" s="4">
        <v>45.1</v>
      </c>
      <c r="G8" s="9">
        <f t="shared" si="0"/>
        <v>6.6000000000000014</v>
      </c>
      <c r="I8" s="12" t="s">
        <v>15</v>
      </c>
      <c r="J8">
        <v>2018</v>
      </c>
      <c r="K8">
        <f>SUMIF(C$2:C$15,I8,E$2:E$15)</f>
        <v>230.2</v>
      </c>
      <c r="L8">
        <f>SUMIF(C$2:C$15,I8,F$2:F$15)</f>
        <v>196.29999999999998</v>
      </c>
      <c r="M8">
        <f t="shared" si="1"/>
        <v>33.900000000000006</v>
      </c>
      <c r="N8">
        <f>IF(K8&lt;&gt;0,(M8/K8)*100,0)</f>
        <v>14.726324934839274</v>
      </c>
    </row>
    <row r="9" spans="1:14" x14ac:dyDescent="0.2">
      <c r="A9" s="2" t="s">
        <v>18</v>
      </c>
      <c r="B9" s="2" t="s">
        <v>13</v>
      </c>
      <c r="C9" s="2" t="s">
        <v>19</v>
      </c>
      <c r="D9" s="2">
        <v>2018</v>
      </c>
      <c r="E9" s="5" t="s">
        <v>20</v>
      </c>
      <c r="F9" s="5" t="s">
        <v>20</v>
      </c>
      <c r="G9" s="9">
        <f t="shared" si="0"/>
        <v>0</v>
      </c>
      <c r="I9" s="12" t="s">
        <v>15</v>
      </c>
      <c r="J9">
        <v>2019</v>
      </c>
      <c r="K9">
        <f>SUMIF(C$16:C$29,I9,E$16:E$29)</f>
        <v>230.6</v>
      </c>
      <c r="L9">
        <f>SUMIF(C$16:C$29,I9,F$16:F$29)</f>
        <v>199.6</v>
      </c>
      <c r="M9">
        <f t="shared" si="1"/>
        <v>31</v>
      </c>
      <c r="N9">
        <f>IF(K9&lt;&gt;0,(M9/K9)*100,0)</f>
        <v>13.443191673894189</v>
      </c>
    </row>
    <row r="10" spans="1:14" x14ac:dyDescent="0.2">
      <c r="A10" s="2" t="s">
        <v>21</v>
      </c>
      <c r="B10" s="2" t="s">
        <v>10</v>
      </c>
      <c r="C10" s="2" t="s">
        <v>19</v>
      </c>
      <c r="D10" s="2">
        <v>2018</v>
      </c>
      <c r="E10" s="5" t="s">
        <v>20</v>
      </c>
      <c r="F10" s="5" t="s">
        <v>20</v>
      </c>
      <c r="G10" s="9">
        <f t="shared" si="0"/>
        <v>0</v>
      </c>
      <c r="I10" s="12" t="s">
        <v>15</v>
      </c>
      <c r="J10">
        <v>2020</v>
      </c>
      <c r="K10">
        <f>SUMIF(C$30:C$43,I10,E$30:E$43)</f>
        <v>241.29859000183041</v>
      </c>
      <c r="L10">
        <f>SUMIF(C$30:C$43,I10,F$30:F$43)</f>
        <v>207.42336927510402</v>
      </c>
      <c r="M10">
        <f t="shared" si="1"/>
        <v>33.875220726726383</v>
      </c>
      <c r="N10">
        <f>IF(K10&lt;&gt;0,(M10/K10)*100,0)</f>
        <v>14.038714741959089</v>
      </c>
    </row>
    <row r="11" spans="1:14" x14ac:dyDescent="0.2">
      <c r="A11" s="2" t="s">
        <v>22</v>
      </c>
      <c r="B11" s="2" t="s">
        <v>10</v>
      </c>
      <c r="C11" s="2" t="s">
        <v>23</v>
      </c>
      <c r="D11" s="2">
        <v>2018</v>
      </c>
      <c r="E11" s="3">
        <v>96.5</v>
      </c>
      <c r="F11" s="4">
        <v>89.9</v>
      </c>
      <c r="G11" s="9">
        <f t="shared" si="0"/>
        <v>6.5999999999999943</v>
      </c>
      <c r="I11" s="12" t="s">
        <v>15</v>
      </c>
      <c r="J11">
        <v>2021</v>
      </c>
      <c r="K11" s="6">
        <v>245.16</v>
      </c>
      <c r="L11">
        <f>(((K11-K10)/K10)*L10)+L10</f>
        <v>210.7426869386131</v>
      </c>
      <c r="M11">
        <f t="shared" si="1"/>
        <v>34.417313061386892</v>
      </c>
      <c r="N11">
        <f>IF(K11&lt;&gt;0,(M11/K11)*100,0)</f>
        <v>14.038714741959085</v>
      </c>
    </row>
    <row r="12" spans="1:14" x14ac:dyDescent="0.2">
      <c r="A12" s="2" t="s">
        <v>24</v>
      </c>
      <c r="B12" s="2" t="s">
        <v>13</v>
      </c>
      <c r="C12" s="2" t="s">
        <v>23</v>
      </c>
      <c r="D12" s="2">
        <v>2018</v>
      </c>
      <c r="E12" s="5" t="s">
        <v>20</v>
      </c>
      <c r="F12" s="5" t="s">
        <v>20</v>
      </c>
      <c r="G12" s="9">
        <f t="shared" si="0"/>
        <v>0</v>
      </c>
      <c r="I12" s="12" t="s">
        <v>15</v>
      </c>
      <c r="J12">
        <v>2022</v>
      </c>
      <c r="K12" s="6">
        <v>250.7</v>
      </c>
      <c r="L12">
        <f t="shared" ref="L12:L13" si="3">(((K12-K11)/K11)*L11)+L11</f>
        <v>215.50494214190857</v>
      </c>
      <c r="M12">
        <f t="shared" si="1"/>
        <v>35.195057858091417</v>
      </c>
      <c r="N12">
        <f>IF(K12&lt;&gt;0,(M12/K12)*100,0)</f>
        <v>14.038714741959083</v>
      </c>
    </row>
    <row r="13" spans="1:14" x14ac:dyDescent="0.2">
      <c r="A13" s="2" t="s">
        <v>25</v>
      </c>
      <c r="B13" s="2" t="s">
        <v>10</v>
      </c>
      <c r="C13" s="2" t="s">
        <v>23</v>
      </c>
      <c r="D13" s="2">
        <v>2018</v>
      </c>
      <c r="E13" s="6">
        <v>62</v>
      </c>
      <c r="F13" s="4">
        <v>68.3</v>
      </c>
      <c r="G13" s="9">
        <f t="shared" si="0"/>
        <v>-6.2999999999999972</v>
      </c>
      <c r="I13" s="12" t="s">
        <v>15</v>
      </c>
      <c r="J13">
        <v>2023</v>
      </c>
      <c r="K13" s="6">
        <v>256.24</v>
      </c>
      <c r="L13">
        <f t="shared" si="3"/>
        <v>220.26719734520407</v>
      </c>
      <c r="M13">
        <f t="shared" si="1"/>
        <v>35.972802654795942</v>
      </c>
      <c r="N13">
        <f>IF(K13&lt;&gt;0,(M13/K13)*100,0)</f>
        <v>14.038714741959076</v>
      </c>
    </row>
    <row r="14" spans="1:14" x14ac:dyDescent="0.2">
      <c r="A14" s="2" t="s">
        <v>26</v>
      </c>
      <c r="B14" s="2" t="s">
        <v>13</v>
      </c>
      <c r="C14" s="2" t="s">
        <v>27</v>
      </c>
      <c r="D14" s="2">
        <v>2018</v>
      </c>
      <c r="E14" s="3">
        <v>144.9</v>
      </c>
      <c r="F14" s="4">
        <v>133.19999999999999</v>
      </c>
      <c r="G14" s="9">
        <f t="shared" si="0"/>
        <v>11.700000000000017</v>
      </c>
      <c r="I14" s="12" t="s">
        <v>19</v>
      </c>
      <c r="J14">
        <v>2018</v>
      </c>
      <c r="K14">
        <f>SUMIF(C$2:C$15,I14,E$2:E$15)</f>
        <v>0</v>
      </c>
      <c r="L14">
        <f>SUMIF(C$2:C$15,I14,F$2:F$15)</f>
        <v>0</v>
      </c>
      <c r="M14">
        <f t="shared" si="1"/>
        <v>0</v>
      </c>
      <c r="N14">
        <f>IF(K14&lt;&gt;0,(M14/K14)*100,0)</f>
        <v>0</v>
      </c>
    </row>
    <row r="15" spans="1:14" x14ac:dyDescent="0.2">
      <c r="A15" s="7" t="s">
        <v>28</v>
      </c>
      <c r="B15" s="7" t="s">
        <v>28</v>
      </c>
      <c r="C15" s="7" t="s">
        <v>28</v>
      </c>
      <c r="D15" s="2">
        <v>2018</v>
      </c>
      <c r="E15" s="4">
        <v>105.5</v>
      </c>
      <c r="F15" s="4">
        <v>100.6</v>
      </c>
      <c r="G15" s="9">
        <f t="shared" si="0"/>
        <v>4.9000000000000057</v>
      </c>
      <c r="I15" s="12" t="s">
        <v>19</v>
      </c>
      <c r="J15">
        <v>2019</v>
      </c>
      <c r="K15">
        <f>SUMIF(C$16:C$29,I15,E$16:E$29)</f>
        <v>0</v>
      </c>
      <c r="L15">
        <f>SUMIF(C$16:C$29,I15,F$16:F$29)</f>
        <v>0</v>
      </c>
      <c r="M15">
        <f t="shared" si="1"/>
        <v>0</v>
      </c>
      <c r="N15">
        <f>IF(K15&lt;&gt;0,(M15/K15)*100,0)</f>
        <v>0</v>
      </c>
    </row>
    <row r="16" spans="1:14" x14ac:dyDescent="0.2">
      <c r="A16" s="2" t="s">
        <v>6</v>
      </c>
      <c r="B16" s="2" t="s">
        <v>7</v>
      </c>
      <c r="C16" s="2" t="s">
        <v>8</v>
      </c>
      <c r="D16" s="2">
        <v>2019</v>
      </c>
      <c r="E16" s="3">
        <v>258.2</v>
      </c>
      <c r="F16" s="4">
        <v>222.8</v>
      </c>
      <c r="G16" s="9">
        <f t="shared" si="0"/>
        <v>35.399999999999977</v>
      </c>
      <c r="I16" s="12" t="s">
        <v>19</v>
      </c>
      <c r="J16">
        <v>2020</v>
      </c>
      <c r="K16">
        <f>SUMIF(C$30:C$43,I16,E$30:E$43)</f>
        <v>134.73580492605822</v>
      </c>
      <c r="L16">
        <f>SUMIF(C$30:C$43,I16,F$30:F$43)</f>
        <v>134.80160825852812</v>
      </c>
      <c r="M16">
        <f t="shared" si="1"/>
        <v>-6.5803332469897668E-2</v>
      </c>
      <c r="N16">
        <f>IF(K16&lt;&gt;0,(M16/K16)*100,0)</f>
        <v>-4.8838786769418815E-2</v>
      </c>
    </row>
    <row r="17" spans="1:14" x14ac:dyDescent="0.2">
      <c r="A17" s="2" t="s">
        <v>9</v>
      </c>
      <c r="B17" s="2" t="s">
        <v>10</v>
      </c>
      <c r="C17" s="2" t="s">
        <v>8</v>
      </c>
      <c r="D17" s="2">
        <v>2019</v>
      </c>
      <c r="E17" s="3">
        <v>83.6</v>
      </c>
      <c r="F17" s="4">
        <v>84.2</v>
      </c>
      <c r="G17" s="9">
        <f t="shared" si="0"/>
        <v>-0.60000000000000853</v>
      </c>
      <c r="I17" s="12" t="s">
        <v>19</v>
      </c>
      <c r="J17">
        <v>2021</v>
      </c>
      <c r="K17" s="6">
        <v>155</v>
      </c>
      <c r="L17">
        <f>(((K17-K16)/K16)*L16)+L16</f>
        <v>155.07570011949261</v>
      </c>
      <c r="M17">
        <f t="shared" si="1"/>
        <v>-7.5700119492609019E-2</v>
      </c>
      <c r="N17">
        <f>IF(K17&lt;&gt;0,(M17/K17)*100,0)</f>
        <v>-4.8838786769425171E-2</v>
      </c>
    </row>
    <row r="18" spans="1:14" x14ac:dyDescent="0.2">
      <c r="A18" s="2" t="s">
        <v>11</v>
      </c>
      <c r="B18" s="2" t="s">
        <v>10</v>
      </c>
      <c r="C18" s="2" t="s">
        <v>8</v>
      </c>
      <c r="D18" s="2">
        <v>2019</v>
      </c>
      <c r="E18" s="3">
        <v>114.2</v>
      </c>
      <c r="F18" s="4">
        <v>105.9</v>
      </c>
      <c r="G18" s="9">
        <f t="shared" si="0"/>
        <v>8.2999999999999972</v>
      </c>
      <c r="I18" s="12" t="s">
        <v>19</v>
      </c>
      <c r="J18">
        <v>2022</v>
      </c>
      <c r="K18" s="6">
        <v>165</v>
      </c>
      <c r="L18">
        <f t="shared" ref="L18:L19" si="4">(((K18-K17)/K17)*L17)+L17</f>
        <v>165.08058399816954</v>
      </c>
      <c r="M18">
        <f t="shared" si="1"/>
        <v>-8.0583998169544202E-2</v>
      </c>
      <c r="N18">
        <f>IF(K18&lt;&gt;0,(M18/K18)*100,0)</f>
        <v>-4.8838786769420724E-2</v>
      </c>
    </row>
    <row r="19" spans="1:14" x14ac:dyDescent="0.2">
      <c r="A19" s="2" t="s">
        <v>12</v>
      </c>
      <c r="B19" s="2" t="s">
        <v>13</v>
      </c>
      <c r="C19" s="2" t="s">
        <v>8</v>
      </c>
      <c r="D19" s="2">
        <v>2019</v>
      </c>
      <c r="E19" s="3">
        <v>128.9</v>
      </c>
      <c r="F19" s="4">
        <v>118</v>
      </c>
      <c r="G19" s="9">
        <f t="shared" si="0"/>
        <v>10.900000000000006</v>
      </c>
      <c r="I19" s="12" t="s">
        <v>19</v>
      </c>
      <c r="J19">
        <v>2023</v>
      </c>
      <c r="K19" s="6">
        <v>175</v>
      </c>
      <c r="L19">
        <f t="shared" si="4"/>
        <v>175.08546787684648</v>
      </c>
      <c r="M19">
        <f t="shared" si="1"/>
        <v>-8.5467876846479385E-2</v>
      </c>
      <c r="N19">
        <f>IF(K19&lt;&gt;0,(M19/K19)*100,0)</f>
        <v>-4.8838786769416789E-2</v>
      </c>
    </row>
    <row r="20" spans="1:14" x14ac:dyDescent="0.2">
      <c r="A20" s="2" t="s">
        <v>14</v>
      </c>
      <c r="B20" s="2" t="s">
        <v>13</v>
      </c>
      <c r="C20" s="2" t="s">
        <v>15</v>
      </c>
      <c r="D20" s="2">
        <v>2019</v>
      </c>
      <c r="E20" s="6">
        <v>86</v>
      </c>
      <c r="F20" s="4">
        <v>70.599999999999994</v>
      </c>
      <c r="G20" s="9">
        <f t="shared" si="0"/>
        <v>15.400000000000006</v>
      </c>
      <c r="I20" s="12" t="s">
        <v>23</v>
      </c>
      <c r="J20">
        <v>2018</v>
      </c>
      <c r="K20">
        <f>SUMIF(C$2:C$15,I20,E$2:E$15)</f>
        <v>158.5</v>
      </c>
      <c r="L20">
        <f>SUMIF(C$2:C$15,I20,F$2:F$15)</f>
        <v>158.19999999999999</v>
      </c>
      <c r="M20">
        <f t="shared" si="1"/>
        <v>0.30000000000001137</v>
      </c>
      <c r="N20">
        <f>IF(K20&lt;&gt;0,(M20/K20)*100,0)</f>
        <v>0.18927444794953399</v>
      </c>
    </row>
    <row r="21" spans="1:14" x14ac:dyDescent="0.2">
      <c r="A21" s="2" t="s">
        <v>16</v>
      </c>
      <c r="B21" s="2" t="s">
        <v>10</v>
      </c>
      <c r="C21" s="2" t="s">
        <v>15</v>
      </c>
      <c r="D21" s="2">
        <v>2019</v>
      </c>
      <c r="E21" s="3">
        <v>95.5</v>
      </c>
      <c r="F21" s="4">
        <v>83.1</v>
      </c>
      <c r="G21" s="9">
        <f t="shared" si="0"/>
        <v>12.400000000000006</v>
      </c>
      <c r="I21" s="12" t="s">
        <v>23</v>
      </c>
      <c r="J21">
        <v>2019</v>
      </c>
      <c r="K21">
        <f>SUMIF(C$16:C$29,I21,E$16:E$29)</f>
        <v>320.3</v>
      </c>
      <c r="L21">
        <f>SUMIF(C$16:C$29,I21,F$16:F$29)</f>
        <v>289.5</v>
      </c>
      <c r="M21">
        <f t="shared" si="1"/>
        <v>30.800000000000011</v>
      </c>
      <c r="N21">
        <f>IF(K21&lt;&gt;0,(M21/K21)*100,0)</f>
        <v>9.6159850140493308</v>
      </c>
    </row>
    <row r="22" spans="1:14" x14ac:dyDescent="0.2">
      <c r="A22" s="2" t="s">
        <v>17</v>
      </c>
      <c r="B22" s="2" t="s">
        <v>10</v>
      </c>
      <c r="C22" s="2" t="s">
        <v>15</v>
      </c>
      <c r="D22" s="2">
        <v>2019</v>
      </c>
      <c r="E22" s="3">
        <v>49.1</v>
      </c>
      <c r="F22" s="4">
        <v>45.9</v>
      </c>
      <c r="G22" s="9">
        <f t="shared" si="0"/>
        <v>3.2000000000000028</v>
      </c>
      <c r="I22" s="12" t="s">
        <v>23</v>
      </c>
      <c r="J22">
        <v>2020</v>
      </c>
      <c r="K22">
        <f>SUMIF(C$30:C$43,I22,E$30:E$43)</f>
        <v>330.69249038111309</v>
      </c>
      <c r="L22">
        <f>SUMIF(C$30:C$43,I22,F$30:F$43)</f>
        <v>303.43064439267016</v>
      </c>
      <c r="M22">
        <f t="shared" si="1"/>
        <v>27.261845988442929</v>
      </c>
      <c r="N22">
        <f>IF(K22&lt;&gt;0,(M22/K22)*100,0)</f>
        <v>8.2438660633098966</v>
      </c>
    </row>
    <row r="23" spans="1:14" x14ac:dyDescent="0.2">
      <c r="A23" s="2" t="s">
        <v>18</v>
      </c>
      <c r="B23" s="2" t="s">
        <v>13</v>
      </c>
      <c r="C23" s="2" t="s">
        <v>19</v>
      </c>
      <c r="D23" s="2">
        <v>2019</v>
      </c>
      <c r="E23" s="5" t="s">
        <v>20</v>
      </c>
      <c r="F23" s="5" t="s">
        <v>20</v>
      </c>
      <c r="G23" s="9">
        <f t="shared" si="0"/>
        <v>0</v>
      </c>
      <c r="I23" s="12" t="s">
        <v>23</v>
      </c>
      <c r="J23">
        <v>2021</v>
      </c>
      <c r="K23" s="6">
        <v>340</v>
      </c>
      <c r="L23">
        <f>(((K23-K22)/K22)*L22)+L22</f>
        <v>311.97085538474636</v>
      </c>
      <c r="M23">
        <f t="shared" si="1"/>
        <v>28.029144615253642</v>
      </c>
      <c r="N23">
        <f>IF(K23&lt;&gt;0,(M23/K23)*100,0)</f>
        <v>8.2438660633098948</v>
      </c>
    </row>
    <row r="24" spans="1:14" x14ac:dyDescent="0.2">
      <c r="A24" s="2" t="s">
        <v>21</v>
      </c>
      <c r="B24" s="2" t="s">
        <v>10</v>
      </c>
      <c r="C24" s="2" t="s">
        <v>19</v>
      </c>
      <c r="D24" s="2">
        <v>2019</v>
      </c>
      <c r="E24" s="5" t="s">
        <v>20</v>
      </c>
      <c r="F24" s="5" t="s">
        <v>20</v>
      </c>
      <c r="G24" s="9">
        <f t="shared" si="0"/>
        <v>0</v>
      </c>
      <c r="I24" s="12" t="s">
        <v>23</v>
      </c>
      <c r="J24">
        <v>2022</v>
      </c>
      <c r="K24" s="6">
        <v>350</v>
      </c>
      <c r="L24">
        <f t="shared" ref="L24:L25" si="5">(((K24-K23)/K23)*L23)+L23</f>
        <v>321.1464687784154</v>
      </c>
      <c r="M24">
        <f t="shared" si="1"/>
        <v>28.853531221584603</v>
      </c>
      <c r="N24">
        <f>IF(K24&lt;&gt;0,(M24/K24)*100,0)</f>
        <v>8.2438660633098859</v>
      </c>
    </row>
    <row r="25" spans="1:14" x14ac:dyDescent="0.2">
      <c r="A25" s="2" t="s">
        <v>22</v>
      </c>
      <c r="B25" s="2" t="s">
        <v>10</v>
      </c>
      <c r="C25" s="2" t="s">
        <v>23</v>
      </c>
      <c r="D25" s="2">
        <v>2019</v>
      </c>
      <c r="E25" s="3">
        <v>96.3</v>
      </c>
      <c r="F25" s="4">
        <v>89.1</v>
      </c>
      <c r="G25" s="9">
        <f t="shared" si="0"/>
        <v>7.2000000000000028</v>
      </c>
      <c r="I25" s="12" t="s">
        <v>23</v>
      </c>
      <c r="J25">
        <v>2023</v>
      </c>
      <c r="K25" s="6">
        <v>360</v>
      </c>
      <c r="L25">
        <f t="shared" si="5"/>
        <v>330.32208217208438</v>
      </c>
      <c r="M25">
        <f t="shared" si="1"/>
        <v>29.677917827915621</v>
      </c>
      <c r="N25">
        <f>IF(K25&lt;&gt;0,(M25/K25)*100,0)</f>
        <v>8.2438660633098948</v>
      </c>
    </row>
    <row r="26" spans="1:14" x14ac:dyDescent="0.2">
      <c r="A26" s="2" t="s">
        <v>24</v>
      </c>
      <c r="B26" s="2" t="s">
        <v>13</v>
      </c>
      <c r="C26" s="2" t="s">
        <v>23</v>
      </c>
      <c r="D26" s="2">
        <v>2019</v>
      </c>
      <c r="E26" s="3">
        <v>163.19999999999999</v>
      </c>
      <c r="F26" s="4">
        <v>137.19999999999999</v>
      </c>
      <c r="G26" s="9">
        <f t="shared" si="0"/>
        <v>26</v>
      </c>
      <c r="I26" s="12" t="s">
        <v>27</v>
      </c>
      <c r="J26">
        <v>2018</v>
      </c>
      <c r="K26">
        <f>SUMIF(C$2:C$15,I26,E$2:E$15)</f>
        <v>144.9</v>
      </c>
      <c r="L26">
        <f>SUMIF(C$2:C$15,I26,F$2:F$15)</f>
        <v>133.19999999999999</v>
      </c>
      <c r="M26">
        <f t="shared" si="1"/>
        <v>11.700000000000017</v>
      </c>
      <c r="N26">
        <f>IF(K26&lt;&gt;0,(M26/K26)*100,0)</f>
        <v>8.0745341614906945</v>
      </c>
    </row>
    <row r="27" spans="1:14" x14ac:dyDescent="0.2">
      <c r="A27" s="2" t="s">
        <v>25</v>
      </c>
      <c r="B27" s="2" t="s">
        <v>10</v>
      </c>
      <c r="C27" s="2" t="s">
        <v>23</v>
      </c>
      <c r="D27" s="2">
        <v>2019</v>
      </c>
      <c r="E27" s="3">
        <v>60.8</v>
      </c>
      <c r="F27" s="4">
        <v>63.2</v>
      </c>
      <c r="G27" s="9">
        <f t="shared" si="0"/>
        <v>-2.4000000000000057</v>
      </c>
      <c r="I27" s="12" t="s">
        <v>27</v>
      </c>
      <c r="J27">
        <v>2019</v>
      </c>
      <c r="K27">
        <f>SUMIF(C$16:C$29,I27,E$16:E$29)</f>
        <v>150.6</v>
      </c>
      <c r="L27">
        <f>SUMIF(C$16:C$29,I27,F$16:F$29)</f>
        <v>135.6</v>
      </c>
      <c r="M27">
        <f t="shared" si="1"/>
        <v>15</v>
      </c>
      <c r="N27">
        <f>IF(K27&lt;&gt;0,(M27/K27)*100,0)</f>
        <v>9.9601593625498008</v>
      </c>
    </row>
    <row r="28" spans="1:14" x14ac:dyDescent="0.2">
      <c r="A28" s="2" t="s">
        <v>26</v>
      </c>
      <c r="B28" s="2" t="s">
        <v>13</v>
      </c>
      <c r="C28" s="2" t="s">
        <v>27</v>
      </c>
      <c r="D28" s="2">
        <v>2019</v>
      </c>
      <c r="E28" s="3">
        <v>150.6</v>
      </c>
      <c r="F28" s="4">
        <v>135.6</v>
      </c>
      <c r="G28" s="9">
        <f t="shared" si="0"/>
        <v>15</v>
      </c>
      <c r="I28" s="12" t="s">
        <v>27</v>
      </c>
      <c r="J28">
        <v>2020</v>
      </c>
      <c r="K28">
        <f>SUMIF(C$30:C$43,I28,E$30:E$43)</f>
        <v>152.38575954576109</v>
      </c>
      <c r="L28">
        <f>SUMIF(C$30:C$43,I28,F$30:F$43)</f>
        <v>141.43126132665799</v>
      </c>
      <c r="M28">
        <f t="shared" si="1"/>
        <v>10.954498219103101</v>
      </c>
      <c r="N28">
        <f>IF(K28&lt;&gt;0,(M28/K28)*100,0)</f>
        <v>7.1886626754079934</v>
      </c>
    </row>
    <row r="29" spans="1:14" x14ac:dyDescent="0.2">
      <c r="A29" s="7" t="s">
        <v>28</v>
      </c>
      <c r="B29" s="7" t="s">
        <v>28</v>
      </c>
      <c r="C29" s="7" t="s">
        <v>28</v>
      </c>
      <c r="D29" s="2">
        <v>2019</v>
      </c>
      <c r="E29" s="4">
        <v>264</v>
      </c>
      <c r="F29" s="4">
        <v>226.8</v>
      </c>
      <c r="G29" s="9">
        <f t="shared" si="0"/>
        <v>37.199999999999989</v>
      </c>
      <c r="I29" s="12" t="s">
        <v>27</v>
      </c>
      <c r="J29">
        <v>2021</v>
      </c>
      <c r="K29" s="6">
        <v>156.96</v>
      </c>
      <c r="L29">
        <f>(((K29-K28)/K28)*L28)+L28</f>
        <v>145.67667506467961</v>
      </c>
      <c r="M29">
        <f t="shared" si="1"/>
        <v>11.283324935320394</v>
      </c>
      <c r="N29">
        <f>IF(K29&lt;&gt;0,(M29/K29)*100,0)</f>
        <v>7.188662675407997</v>
      </c>
    </row>
    <row r="30" spans="1:14" x14ac:dyDescent="0.2">
      <c r="A30" s="2" t="s">
        <v>6</v>
      </c>
      <c r="B30" s="2" t="s">
        <v>7</v>
      </c>
      <c r="C30" s="2" t="s">
        <v>8</v>
      </c>
      <c r="D30" s="2">
        <v>2020</v>
      </c>
      <c r="E30" s="4">
        <v>266.39789732326864</v>
      </c>
      <c r="F30" s="4">
        <v>226.11620302832915</v>
      </c>
      <c r="G30" s="9">
        <f t="shared" si="0"/>
        <v>40.281694294939484</v>
      </c>
      <c r="I30" s="12" t="s">
        <v>27</v>
      </c>
      <c r="J30">
        <v>2022</v>
      </c>
      <c r="K30" s="6">
        <v>160.69999999999999</v>
      </c>
      <c r="L30">
        <f t="shared" ref="L30:L31" si="6">(((K30-K29)/K29)*L29)+L29</f>
        <v>149.14781908061934</v>
      </c>
      <c r="M30">
        <f t="shared" si="1"/>
        <v>11.552180919380646</v>
      </c>
      <c r="N30">
        <f>IF(K30&lt;&gt;0,(M30/K30)*100,0)</f>
        <v>7.1886626754079943</v>
      </c>
    </row>
    <row r="31" spans="1:14" x14ac:dyDescent="0.2">
      <c r="A31" s="2" t="s">
        <v>9</v>
      </c>
      <c r="B31" s="2" t="s">
        <v>10</v>
      </c>
      <c r="C31" s="2" t="s">
        <v>8</v>
      </c>
      <c r="D31" s="2">
        <v>2020</v>
      </c>
      <c r="E31" s="4">
        <v>85.475600415984317</v>
      </c>
      <c r="F31" s="4">
        <v>85.186327454367017</v>
      </c>
      <c r="G31" s="9">
        <f t="shared" si="0"/>
        <v>0.28927296161729998</v>
      </c>
      <c r="I31" s="12" t="s">
        <v>27</v>
      </c>
      <c r="J31">
        <v>2023</v>
      </c>
      <c r="K31" s="6">
        <v>164.44</v>
      </c>
      <c r="L31">
        <f t="shared" si="6"/>
        <v>152.6189630965591</v>
      </c>
      <c r="M31">
        <f t="shared" si="1"/>
        <v>11.821036903440898</v>
      </c>
      <c r="N31">
        <f>IF(K31&lt;&gt;0,(M31/K31)*100,0)</f>
        <v>7.1886626754079908</v>
      </c>
    </row>
    <row r="32" spans="1:14" x14ac:dyDescent="0.2">
      <c r="A32" s="2" t="s">
        <v>11</v>
      </c>
      <c r="B32" s="2" t="s">
        <v>10</v>
      </c>
      <c r="C32" s="2" t="s">
        <v>8</v>
      </c>
      <c r="D32" s="2">
        <v>2020</v>
      </c>
      <c r="E32" s="4">
        <v>113.63215450549218</v>
      </c>
      <c r="F32" s="4">
        <v>117.32046715642535</v>
      </c>
      <c r="G32" s="9">
        <f t="shared" si="0"/>
        <v>-3.6883126509331703</v>
      </c>
      <c r="I32" s="12" t="s">
        <v>28</v>
      </c>
      <c r="J32">
        <v>2018</v>
      </c>
      <c r="K32">
        <f>SUMIF(C$2:C$15,I32,E$2:E$15)</f>
        <v>105.5</v>
      </c>
      <c r="L32">
        <f>SUMIF(C$2:C$15,I32,F$2:F$15)</f>
        <v>100.6</v>
      </c>
      <c r="M32">
        <f t="shared" si="1"/>
        <v>4.9000000000000057</v>
      </c>
      <c r="N32">
        <f>IF(K32&lt;&gt;0,(M32/K32)*100,0)</f>
        <v>4.6445497630331811</v>
      </c>
    </row>
    <row r="33" spans="1:14" x14ac:dyDescent="0.2">
      <c r="A33" s="2" t="s">
        <v>12</v>
      </c>
      <c r="B33" s="2" t="s">
        <v>13</v>
      </c>
      <c r="C33" s="2" t="s">
        <v>8</v>
      </c>
      <c r="D33" s="2">
        <v>2020</v>
      </c>
      <c r="E33" s="4">
        <v>134.60340424077887</v>
      </c>
      <c r="F33" s="4">
        <v>120.68537379832901</v>
      </c>
      <c r="G33" s="9">
        <f t="shared" si="0"/>
        <v>13.918030442449862</v>
      </c>
      <c r="I33" s="12" t="s">
        <v>28</v>
      </c>
      <c r="J33">
        <v>2019</v>
      </c>
      <c r="K33">
        <f>SUMIF(C$16:C$29,I33,E$16:E$29)</f>
        <v>264</v>
      </c>
      <c r="L33">
        <f>SUMIF(C$16:C$29,I33,F$16:F$29)</f>
        <v>226.8</v>
      </c>
      <c r="M33">
        <f t="shared" si="1"/>
        <v>37.199999999999989</v>
      </c>
      <c r="N33">
        <f>IF(K33&lt;&gt;0,(M33/K33)*100,0)</f>
        <v>14.090909090909086</v>
      </c>
    </row>
    <row r="34" spans="1:14" x14ac:dyDescent="0.2">
      <c r="A34" s="2" t="s">
        <v>14</v>
      </c>
      <c r="B34" s="2" t="s">
        <v>13</v>
      </c>
      <c r="C34" s="2" t="s">
        <v>15</v>
      </c>
      <c r="D34" s="2">
        <v>2020</v>
      </c>
      <c r="E34" s="4">
        <v>85.771654183296036</v>
      </c>
      <c r="F34" s="4">
        <v>72.744420448041112</v>
      </c>
      <c r="G34" s="9">
        <f t="shared" si="0"/>
        <v>13.027233735254924</v>
      </c>
      <c r="I34" s="12" t="s">
        <v>28</v>
      </c>
      <c r="J34">
        <v>2020</v>
      </c>
      <c r="K34">
        <f>SUMIF(C$30:C$43,I34,E$30:E$43)</f>
        <v>327.02927660932227</v>
      </c>
      <c r="L34">
        <f>SUMIF(C$30:C$43,I34,F$30:F$43)</f>
        <v>281.94875592700095</v>
      </c>
      <c r="M34">
        <f t="shared" si="1"/>
        <v>45.080520682321321</v>
      </c>
      <c r="N34">
        <f>IF(K34&lt;&gt;0,(M34/K34)*100,0)</f>
        <v>13.784857780845014</v>
      </c>
    </row>
    <row r="35" spans="1:14" x14ac:dyDescent="0.2">
      <c r="A35" s="2" t="s">
        <v>16</v>
      </c>
      <c r="B35" s="2" t="s">
        <v>10</v>
      </c>
      <c r="C35" s="2" t="s">
        <v>15</v>
      </c>
      <c r="D35" s="2">
        <v>2020</v>
      </c>
      <c r="E35" s="4">
        <v>113.68246649174581</v>
      </c>
      <c r="F35" s="4">
        <v>87.13598383917342</v>
      </c>
      <c r="G35" s="9">
        <f t="shared" si="0"/>
        <v>26.546482652572394</v>
      </c>
      <c r="I35" s="12" t="s">
        <v>28</v>
      </c>
      <c r="J35">
        <v>2021</v>
      </c>
      <c r="K35" s="6">
        <v>390</v>
      </c>
      <c r="L35">
        <f>(((K35-K34)/K34)*L34)+L34</f>
        <v>336.23905465470443</v>
      </c>
      <c r="M35">
        <f t="shared" si="1"/>
        <v>53.760945345295568</v>
      </c>
      <c r="N35">
        <f>IF(K35&lt;&gt;0,(M35/K35)*100,0)</f>
        <v>13.784857780845016</v>
      </c>
    </row>
    <row r="36" spans="1:14" x14ac:dyDescent="0.2">
      <c r="A36" s="2" t="s">
        <v>17</v>
      </c>
      <c r="B36" s="2" t="s">
        <v>10</v>
      </c>
      <c r="C36" s="2" t="s">
        <v>15</v>
      </c>
      <c r="D36" s="2">
        <v>2020</v>
      </c>
      <c r="E36" s="4">
        <v>41.844469326788563</v>
      </c>
      <c r="F36" s="4">
        <v>47.542964987889484</v>
      </c>
      <c r="G36" s="9">
        <f t="shared" si="0"/>
        <v>-5.698495661100921</v>
      </c>
      <c r="I36" s="12" t="s">
        <v>28</v>
      </c>
      <c r="J36">
        <v>2022</v>
      </c>
      <c r="K36" s="6">
        <v>440</v>
      </c>
      <c r="L36">
        <f t="shared" ref="L36:L37" si="7">(((K36-K35)/K35)*L35)+L35</f>
        <v>379.3466257642819</v>
      </c>
      <c r="M36">
        <f t="shared" si="1"/>
        <v>60.653374235718104</v>
      </c>
      <c r="N36">
        <f>IF(K36&lt;&gt;0,(M36/K36)*100,0)</f>
        <v>13.784857780845023</v>
      </c>
    </row>
    <row r="37" spans="1:14" x14ac:dyDescent="0.2">
      <c r="A37" s="2" t="s">
        <v>18</v>
      </c>
      <c r="B37" s="2" t="s">
        <v>13</v>
      </c>
      <c r="C37" s="2" t="s">
        <v>19</v>
      </c>
      <c r="D37" s="2">
        <v>2020</v>
      </c>
      <c r="E37" s="4">
        <v>89.204362481690879</v>
      </c>
      <c r="F37" s="4">
        <v>86.654458296102007</v>
      </c>
      <c r="G37" s="9">
        <f t="shared" si="0"/>
        <v>2.549904185588872</v>
      </c>
      <c r="I37" s="12" t="s">
        <v>28</v>
      </c>
      <c r="J37">
        <v>2023</v>
      </c>
      <c r="K37" s="6">
        <v>490</v>
      </c>
      <c r="L37">
        <f t="shared" si="7"/>
        <v>422.45419687385936</v>
      </c>
      <c r="M37">
        <f t="shared" si="1"/>
        <v>67.54580312614064</v>
      </c>
      <c r="N37">
        <f>IF(K37&lt;&gt;0,(M37/K37)*100,0)</f>
        <v>13.784857780845028</v>
      </c>
    </row>
    <row r="38" spans="1:14" x14ac:dyDescent="0.2">
      <c r="A38" s="2" t="s">
        <v>21</v>
      </c>
      <c r="B38" s="2" t="s">
        <v>10</v>
      </c>
      <c r="C38" s="2" t="s">
        <v>19</v>
      </c>
      <c r="D38" s="2">
        <v>2020</v>
      </c>
      <c r="E38" s="4">
        <v>45.531442444367343</v>
      </c>
      <c r="F38" s="4">
        <v>48.147149962426099</v>
      </c>
      <c r="G38" s="9">
        <f t="shared" si="0"/>
        <v>-2.6157075180587555</v>
      </c>
    </row>
    <row r="39" spans="1:14" x14ac:dyDescent="0.2">
      <c r="A39" s="2" t="s">
        <v>22</v>
      </c>
      <c r="B39" s="2" t="s">
        <v>10</v>
      </c>
      <c r="C39" s="2" t="s">
        <v>23</v>
      </c>
      <c r="D39" s="2">
        <v>2020</v>
      </c>
      <c r="E39" s="4">
        <v>97.00532183124335</v>
      </c>
      <c r="F39" s="4">
        <v>94.373609398934278</v>
      </c>
      <c r="G39" s="9">
        <f t="shared" si="0"/>
        <v>2.6317124323090724</v>
      </c>
    </row>
    <row r="40" spans="1:14" x14ac:dyDescent="0.2">
      <c r="A40" s="2" t="s">
        <v>24</v>
      </c>
      <c r="B40" s="2" t="s">
        <v>13</v>
      </c>
      <c r="C40" s="2" t="s">
        <v>23</v>
      </c>
      <c r="D40" s="2">
        <v>2020</v>
      </c>
      <c r="E40" s="4">
        <v>174.0907985862539</v>
      </c>
      <c r="F40" s="4">
        <v>148.68191507621549</v>
      </c>
      <c r="G40" s="9">
        <f t="shared" si="0"/>
        <v>25.408883510038407</v>
      </c>
    </row>
    <row r="41" spans="1:14" x14ac:dyDescent="0.2">
      <c r="A41" s="2" t="s">
        <v>25</v>
      </c>
      <c r="B41" s="2" t="s">
        <v>10</v>
      </c>
      <c r="C41" s="2" t="s">
        <v>23</v>
      </c>
      <c r="D41" s="2">
        <v>2020</v>
      </c>
      <c r="E41" s="4">
        <v>59.596369963615899</v>
      </c>
      <c r="F41" s="4">
        <v>60.375119917520394</v>
      </c>
      <c r="G41" s="9">
        <f t="shared" si="0"/>
        <v>-0.77874995390449442</v>
      </c>
    </row>
    <row r="42" spans="1:14" x14ac:dyDescent="0.2">
      <c r="A42" s="2" t="s">
        <v>26</v>
      </c>
      <c r="B42" s="2" t="s">
        <v>13</v>
      </c>
      <c r="C42" s="2" t="s">
        <v>27</v>
      </c>
      <c r="D42" s="2">
        <v>2020</v>
      </c>
      <c r="E42" s="4">
        <v>152.38575954576109</v>
      </c>
      <c r="F42" s="4">
        <v>141.43126132665799</v>
      </c>
      <c r="G42" s="9">
        <f t="shared" si="0"/>
        <v>10.954498219103101</v>
      </c>
    </row>
    <row r="43" spans="1:14" x14ac:dyDescent="0.2">
      <c r="A43" s="7" t="s">
        <v>28</v>
      </c>
      <c r="B43" s="7" t="s">
        <v>28</v>
      </c>
      <c r="C43" s="7" t="s">
        <v>28</v>
      </c>
      <c r="D43" s="2">
        <v>2020</v>
      </c>
      <c r="E43" s="4">
        <v>327.02927660932227</v>
      </c>
      <c r="F43" s="4">
        <v>281.94875592700095</v>
      </c>
      <c r="G43" s="9">
        <f t="shared" si="0"/>
        <v>45.080520682321321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E51F-5F7E-BC48-A0E8-6F91A0789588}">
  <dimension ref="A1:F37"/>
  <sheetViews>
    <sheetView topLeftCell="A21" workbookViewId="0">
      <selection activeCell="E35" sqref="E35"/>
    </sheetView>
  </sheetViews>
  <sheetFormatPr baseColWidth="10" defaultRowHeight="16" x14ac:dyDescent="0.2"/>
  <cols>
    <col min="1" max="1" width="13.83203125" bestFit="1" customWidth="1"/>
    <col min="4" max="4" width="12.1640625" bestFit="1" customWidth="1"/>
    <col min="6" max="6" width="12.83203125" bestFit="1" customWidth="1"/>
  </cols>
  <sheetData>
    <row r="1" spans="1:6" x14ac:dyDescent="0.2">
      <c r="A1" t="s">
        <v>2</v>
      </c>
      <c r="B1" t="s">
        <v>3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">
      <c r="A2" t="s">
        <v>8</v>
      </c>
      <c r="B2">
        <v>2018</v>
      </c>
      <c r="C2">
        <v>564.70000000000005</v>
      </c>
      <c r="D2">
        <v>525.80000000000007</v>
      </c>
      <c r="E2">
        <v>38.899999999999977</v>
      </c>
      <c r="F2">
        <v>6.8886134230564862</v>
      </c>
    </row>
    <row r="3" spans="1:6" x14ac:dyDescent="0.2">
      <c r="A3" t="s">
        <v>8</v>
      </c>
      <c r="B3">
        <v>2019</v>
      </c>
      <c r="C3">
        <v>584.9</v>
      </c>
      <c r="D3">
        <v>530.9</v>
      </c>
      <c r="E3">
        <v>54</v>
      </c>
      <c r="F3">
        <v>9.2323474098136433</v>
      </c>
    </row>
    <row r="4" spans="1:6" x14ac:dyDescent="0.2">
      <c r="A4" t="s">
        <v>8</v>
      </c>
      <c r="B4">
        <v>2020</v>
      </c>
      <c r="C4">
        <v>600.10905648552398</v>
      </c>
      <c r="D4">
        <v>549.30837143745055</v>
      </c>
      <c r="E4">
        <v>50.800685048073433</v>
      </c>
      <c r="F4">
        <v>8.4652421920746104</v>
      </c>
    </row>
    <row r="5" spans="1:6" x14ac:dyDescent="0.2">
      <c r="A5" t="s">
        <v>8</v>
      </c>
      <c r="B5">
        <v>2021</v>
      </c>
      <c r="C5">
        <v>617.79999999999995</v>
      </c>
      <c r="D5">
        <v>565.501733737363</v>
      </c>
      <c r="E5">
        <v>52.298266262636957</v>
      </c>
      <c r="F5">
        <v>8.4652421920746139</v>
      </c>
    </row>
    <row r="6" spans="1:6" x14ac:dyDescent="0.2">
      <c r="A6" t="s">
        <v>8</v>
      </c>
      <c r="B6">
        <v>2022</v>
      </c>
      <c r="C6">
        <v>635.5</v>
      </c>
      <c r="D6">
        <v>581.70338586936577</v>
      </c>
      <c r="E6">
        <v>53.796614130634225</v>
      </c>
      <c r="F6">
        <v>8.4652421920746228</v>
      </c>
    </row>
    <row r="7" spans="1:6" x14ac:dyDescent="0.2">
      <c r="A7" t="s">
        <v>8</v>
      </c>
      <c r="B7">
        <v>2023</v>
      </c>
      <c r="C7">
        <v>653.20000000000005</v>
      </c>
      <c r="D7">
        <v>597.90503800136867</v>
      </c>
      <c r="E7">
        <v>55.294961998631379</v>
      </c>
      <c r="F7">
        <v>8.4652421920746139</v>
      </c>
    </row>
    <row r="8" spans="1:6" x14ac:dyDescent="0.2">
      <c r="A8" t="s">
        <v>15</v>
      </c>
      <c r="B8">
        <v>2018</v>
      </c>
      <c r="C8">
        <v>230.2</v>
      </c>
      <c r="D8">
        <v>196.29999999999998</v>
      </c>
      <c r="E8">
        <v>33.900000000000006</v>
      </c>
      <c r="F8">
        <v>14.726324934839274</v>
      </c>
    </row>
    <row r="9" spans="1:6" x14ac:dyDescent="0.2">
      <c r="A9" t="s">
        <v>15</v>
      </c>
      <c r="B9">
        <v>2019</v>
      </c>
      <c r="C9">
        <v>230.6</v>
      </c>
      <c r="D9">
        <v>199.6</v>
      </c>
      <c r="E9">
        <v>31</v>
      </c>
      <c r="F9">
        <v>13.443191673894189</v>
      </c>
    </row>
    <row r="10" spans="1:6" x14ac:dyDescent="0.2">
      <c r="A10" t="s">
        <v>15</v>
      </c>
      <c r="B10">
        <v>2020</v>
      </c>
      <c r="C10">
        <v>241.29859000183041</v>
      </c>
      <c r="D10">
        <v>207.42336927510402</v>
      </c>
      <c r="E10">
        <v>33.875220726726383</v>
      </c>
      <c r="F10">
        <v>14.038714741959089</v>
      </c>
    </row>
    <row r="11" spans="1:6" x14ac:dyDescent="0.2">
      <c r="A11" t="s">
        <v>15</v>
      </c>
      <c r="B11">
        <v>2021</v>
      </c>
      <c r="C11">
        <v>245.16</v>
      </c>
      <c r="D11">
        <v>210.7426869386131</v>
      </c>
      <c r="E11">
        <v>34.417313061386892</v>
      </c>
      <c r="F11">
        <v>14.038714741959085</v>
      </c>
    </row>
    <row r="12" spans="1:6" x14ac:dyDescent="0.2">
      <c r="A12" t="s">
        <v>15</v>
      </c>
      <c r="B12">
        <v>2022</v>
      </c>
      <c r="C12">
        <v>250.7</v>
      </c>
      <c r="D12">
        <v>215.50494214190857</v>
      </c>
      <c r="E12">
        <v>35.195057858091417</v>
      </c>
      <c r="F12">
        <v>14.038714741959083</v>
      </c>
    </row>
    <row r="13" spans="1:6" x14ac:dyDescent="0.2">
      <c r="A13" t="s">
        <v>15</v>
      </c>
      <c r="B13">
        <v>2023</v>
      </c>
      <c r="C13">
        <v>256.24</v>
      </c>
      <c r="D13">
        <v>220.26719734520407</v>
      </c>
      <c r="E13">
        <v>35.972802654795942</v>
      </c>
      <c r="F13">
        <v>14.038714741959076</v>
      </c>
    </row>
    <row r="14" spans="1:6" x14ac:dyDescent="0.2">
      <c r="A14" t="s">
        <v>19</v>
      </c>
      <c r="B14">
        <v>2018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19</v>
      </c>
      <c r="B15">
        <v>2019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19</v>
      </c>
      <c r="B16">
        <v>2020</v>
      </c>
      <c r="C16">
        <v>134.73580492605822</v>
      </c>
      <c r="D16">
        <v>134.80160825852812</v>
      </c>
      <c r="E16">
        <v>-6.5803332469897668E-2</v>
      </c>
      <c r="F16">
        <v>-4.8838786769418815E-2</v>
      </c>
    </row>
    <row r="17" spans="1:6" x14ac:dyDescent="0.2">
      <c r="A17" t="s">
        <v>19</v>
      </c>
      <c r="B17">
        <v>2021</v>
      </c>
      <c r="C17">
        <v>155</v>
      </c>
      <c r="D17">
        <v>155.07570011949261</v>
      </c>
      <c r="E17">
        <v>-7.5700119492609019E-2</v>
      </c>
      <c r="F17">
        <v>-4.8838786769425171E-2</v>
      </c>
    </row>
    <row r="18" spans="1:6" x14ac:dyDescent="0.2">
      <c r="A18" t="s">
        <v>19</v>
      </c>
      <c r="B18">
        <v>2022</v>
      </c>
      <c r="C18">
        <v>165</v>
      </c>
      <c r="D18">
        <v>165.08058399816954</v>
      </c>
      <c r="E18">
        <v>-8.0583998169544202E-2</v>
      </c>
      <c r="F18">
        <v>-4.8838786769420724E-2</v>
      </c>
    </row>
    <row r="19" spans="1:6" x14ac:dyDescent="0.2">
      <c r="A19" t="s">
        <v>19</v>
      </c>
      <c r="B19">
        <v>2023</v>
      </c>
      <c r="C19">
        <v>175</v>
      </c>
      <c r="D19">
        <v>175.08546787684648</v>
      </c>
      <c r="E19">
        <v>-8.5467876846479385E-2</v>
      </c>
      <c r="F19">
        <v>-4.8838786769416789E-2</v>
      </c>
    </row>
    <row r="20" spans="1:6" x14ac:dyDescent="0.2">
      <c r="A20" t="s">
        <v>23</v>
      </c>
      <c r="B20">
        <v>2018</v>
      </c>
      <c r="C20">
        <v>158.5</v>
      </c>
      <c r="D20">
        <v>158.19999999999999</v>
      </c>
      <c r="E20">
        <v>0.30000000000001137</v>
      </c>
      <c r="F20">
        <v>0.18927444794953399</v>
      </c>
    </row>
    <row r="21" spans="1:6" x14ac:dyDescent="0.2">
      <c r="A21" t="s">
        <v>23</v>
      </c>
      <c r="B21">
        <v>2019</v>
      </c>
      <c r="C21">
        <v>320.3</v>
      </c>
      <c r="D21">
        <v>289.5</v>
      </c>
      <c r="E21">
        <v>30.800000000000011</v>
      </c>
      <c r="F21">
        <v>9.6159850140493308</v>
      </c>
    </row>
    <row r="22" spans="1:6" x14ac:dyDescent="0.2">
      <c r="A22" t="s">
        <v>23</v>
      </c>
      <c r="B22">
        <v>2020</v>
      </c>
      <c r="C22">
        <v>330.69249038111309</v>
      </c>
      <c r="D22">
        <v>303.43064439267016</v>
      </c>
      <c r="E22">
        <v>27.261845988442929</v>
      </c>
      <c r="F22">
        <v>8.2438660633098966</v>
      </c>
    </row>
    <row r="23" spans="1:6" x14ac:dyDescent="0.2">
      <c r="A23" t="s">
        <v>23</v>
      </c>
      <c r="B23">
        <v>2021</v>
      </c>
      <c r="C23">
        <v>340</v>
      </c>
      <c r="D23">
        <v>311.97085538474636</v>
      </c>
      <c r="E23">
        <v>28.029144615253642</v>
      </c>
      <c r="F23">
        <v>8.2438660633098948</v>
      </c>
    </row>
    <row r="24" spans="1:6" x14ac:dyDescent="0.2">
      <c r="A24" t="s">
        <v>23</v>
      </c>
      <c r="B24">
        <v>2022</v>
      </c>
      <c r="C24">
        <v>350</v>
      </c>
      <c r="D24">
        <v>321.1464687784154</v>
      </c>
      <c r="E24">
        <v>28.853531221584603</v>
      </c>
      <c r="F24">
        <v>8.2438660633098859</v>
      </c>
    </row>
    <row r="25" spans="1:6" x14ac:dyDescent="0.2">
      <c r="A25" t="s">
        <v>23</v>
      </c>
      <c r="B25">
        <v>2023</v>
      </c>
      <c r="C25">
        <v>360</v>
      </c>
      <c r="D25">
        <v>330.32208217208438</v>
      </c>
      <c r="E25">
        <v>29.677917827915621</v>
      </c>
      <c r="F25">
        <v>8.2438660633098948</v>
      </c>
    </row>
    <row r="26" spans="1:6" x14ac:dyDescent="0.2">
      <c r="A26" t="s">
        <v>27</v>
      </c>
      <c r="B26">
        <v>2018</v>
      </c>
      <c r="C26">
        <v>144.9</v>
      </c>
      <c r="D26">
        <v>133.19999999999999</v>
      </c>
      <c r="E26">
        <v>11.700000000000017</v>
      </c>
      <c r="F26">
        <v>8.0745341614906945</v>
      </c>
    </row>
    <row r="27" spans="1:6" x14ac:dyDescent="0.2">
      <c r="A27" t="s">
        <v>27</v>
      </c>
      <c r="B27">
        <v>2019</v>
      </c>
      <c r="C27">
        <v>150.6</v>
      </c>
      <c r="D27">
        <v>135.6</v>
      </c>
      <c r="E27">
        <v>15</v>
      </c>
      <c r="F27">
        <v>9.9601593625498008</v>
      </c>
    </row>
    <row r="28" spans="1:6" x14ac:dyDescent="0.2">
      <c r="A28" t="s">
        <v>27</v>
      </c>
      <c r="B28">
        <v>2020</v>
      </c>
      <c r="C28">
        <v>152.38575954576109</v>
      </c>
      <c r="D28">
        <v>141.43126132665799</v>
      </c>
      <c r="E28">
        <v>10.954498219103101</v>
      </c>
      <c r="F28">
        <v>7.1886626754079934</v>
      </c>
    </row>
    <row r="29" spans="1:6" x14ac:dyDescent="0.2">
      <c r="A29" t="s">
        <v>27</v>
      </c>
      <c r="B29">
        <v>2021</v>
      </c>
      <c r="C29">
        <v>156.96</v>
      </c>
      <c r="D29">
        <v>145.67667506467961</v>
      </c>
      <c r="E29">
        <v>11.283324935320394</v>
      </c>
      <c r="F29">
        <v>7.188662675407997</v>
      </c>
    </row>
    <row r="30" spans="1:6" x14ac:dyDescent="0.2">
      <c r="A30" t="s">
        <v>27</v>
      </c>
      <c r="B30">
        <v>2022</v>
      </c>
      <c r="C30">
        <v>160.69999999999999</v>
      </c>
      <c r="D30">
        <v>149.14781908061934</v>
      </c>
      <c r="E30">
        <v>11.552180919380646</v>
      </c>
      <c r="F30">
        <v>7.1886626754079943</v>
      </c>
    </row>
    <row r="31" spans="1:6" x14ac:dyDescent="0.2">
      <c r="A31" t="s">
        <v>27</v>
      </c>
      <c r="B31">
        <v>2023</v>
      </c>
      <c r="C31">
        <v>164.44</v>
      </c>
      <c r="D31">
        <v>152.6189630965591</v>
      </c>
      <c r="E31">
        <v>11.821036903440898</v>
      </c>
      <c r="F31">
        <v>7.1886626754079908</v>
      </c>
    </row>
    <row r="32" spans="1:6" x14ac:dyDescent="0.2">
      <c r="A32" t="s">
        <v>28</v>
      </c>
      <c r="B32">
        <v>2018</v>
      </c>
      <c r="C32">
        <v>105.5</v>
      </c>
      <c r="D32">
        <v>100.6</v>
      </c>
      <c r="E32">
        <v>4.9000000000000057</v>
      </c>
      <c r="F32">
        <v>4.6445497630331811</v>
      </c>
    </row>
    <row r="33" spans="1:6" x14ac:dyDescent="0.2">
      <c r="A33" t="s">
        <v>28</v>
      </c>
      <c r="B33">
        <v>2019</v>
      </c>
      <c r="C33">
        <v>264</v>
      </c>
      <c r="D33">
        <v>226.8</v>
      </c>
      <c r="E33">
        <v>37.199999999999989</v>
      </c>
      <c r="F33">
        <v>14.090909090909086</v>
      </c>
    </row>
    <row r="34" spans="1:6" x14ac:dyDescent="0.2">
      <c r="A34" t="s">
        <v>28</v>
      </c>
      <c r="B34">
        <v>2020</v>
      </c>
      <c r="C34">
        <v>327.02927660932227</v>
      </c>
      <c r="D34">
        <v>281.94875592700095</v>
      </c>
      <c r="E34">
        <v>45.080520682321321</v>
      </c>
      <c r="F34">
        <v>13.784857780845014</v>
      </c>
    </row>
    <row r="35" spans="1:6" x14ac:dyDescent="0.2">
      <c r="A35" t="s">
        <v>28</v>
      </c>
      <c r="B35">
        <v>2021</v>
      </c>
      <c r="C35">
        <v>390</v>
      </c>
      <c r="D35">
        <v>336.23905465470443</v>
      </c>
      <c r="E35">
        <v>53.760945345295568</v>
      </c>
      <c r="F35">
        <v>13.784857780845016</v>
      </c>
    </row>
    <row r="36" spans="1:6" x14ac:dyDescent="0.2">
      <c r="A36" t="s">
        <v>28</v>
      </c>
      <c r="B36">
        <v>2022</v>
      </c>
      <c r="C36">
        <v>440</v>
      </c>
      <c r="D36">
        <v>379.3466257642819</v>
      </c>
      <c r="E36">
        <v>60.653374235718104</v>
      </c>
      <c r="F36">
        <v>13.784857780845023</v>
      </c>
    </row>
    <row r="37" spans="1:6" x14ac:dyDescent="0.2">
      <c r="A37" t="s">
        <v>28</v>
      </c>
      <c r="B37">
        <v>2023</v>
      </c>
      <c r="C37">
        <v>490</v>
      </c>
      <c r="D37">
        <v>422.45419687385936</v>
      </c>
      <c r="E37">
        <v>67.54580312614064</v>
      </c>
      <c r="F37">
        <v>13.784857780845028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7DD9-E3F8-7845-94B5-1BD5EFA6EF6A}">
  <dimension ref="A1:F37"/>
  <sheetViews>
    <sheetView tabSelected="1" workbookViewId="0">
      <selection activeCell="A2" sqref="A2"/>
    </sheetView>
  </sheetViews>
  <sheetFormatPr baseColWidth="10" defaultRowHeight="16" x14ac:dyDescent="0.2"/>
  <sheetData>
    <row r="1" spans="1:6" x14ac:dyDescent="0.2">
      <c r="A1" s="13" t="s">
        <v>2</v>
      </c>
      <c r="B1" s="13" t="s">
        <v>3</v>
      </c>
      <c r="C1" s="13" t="s">
        <v>30</v>
      </c>
      <c r="D1" s="13" t="s">
        <v>31</v>
      </c>
      <c r="E1" s="13" t="s">
        <v>32</v>
      </c>
      <c r="F1" s="13" t="s">
        <v>33</v>
      </c>
    </row>
    <row r="2" spans="1:6" x14ac:dyDescent="0.2">
      <c r="A2" s="13" t="s">
        <v>8</v>
      </c>
      <c r="B2" s="13">
        <v>2018</v>
      </c>
      <c r="C2" s="13">
        <v>564.70000000000005</v>
      </c>
      <c r="D2" s="13">
        <v>525.79999999999995</v>
      </c>
      <c r="E2" s="13">
        <v>38.9</v>
      </c>
      <c r="F2" s="13">
        <v>6.8886134229999998</v>
      </c>
    </row>
    <row r="3" spans="1:6" x14ac:dyDescent="0.2">
      <c r="A3" s="13" t="s">
        <v>8</v>
      </c>
      <c r="B3" s="13">
        <v>2019</v>
      </c>
      <c r="C3" s="13">
        <v>584.9</v>
      </c>
      <c r="D3" s="13">
        <v>530.9</v>
      </c>
      <c r="E3" s="13">
        <v>54</v>
      </c>
      <c r="F3" s="13">
        <v>9.2323474099999991</v>
      </c>
    </row>
    <row r="4" spans="1:6" x14ac:dyDescent="0.2">
      <c r="A4" s="13" t="s">
        <v>8</v>
      </c>
      <c r="B4" s="13">
        <v>2020</v>
      </c>
      <c r="C4" s="13">
        <v>600.10905600000001</v>
      </c>
      <c r="D4" s="13">
        <v>549.30837140000006</v>
      </c>
      <c r="E4" s="13">
        <v>50.800685000000001</v>
      </c>
      <c r="F4" s="13">
        <v>8.4652421919999998</v>
      </c>
    </row>
    <row r="5" spans="1:6" x14ac:dyDescent="0.2">
      <c r="A5" s="13" t="s">
        <v>8</v>
      </c>
      <c r="B5" s="13">
        <v>2021</v>
      </c>
      <c r="C5" s="13">
        <v>617.79999999999995</v>
      </c>
      <c r="D5" s="13">
        <v>559.34312220000004</v>
      </c>
      <c r="E5" s="13">
        <v>58.456877800000001</v>
      </c>
      <c r="F5" s="13">
        <v>9.4621038810000009</v>
      </c>
    </row>
    <row r="6" spans="1:6" x14ac:dyDescent="0.2">
      <c r="A6" s="13" t="s">
        <v>8</v>
      </c>
      <c r="B6" s="13">
        <v>2022</v>
      </c>
      <c r="C6" s="13">
        <v>635.5</v>
      </c>
      <c r="D6" s="13">
        <v>574.64655089999997</v>
      </c>
      <c r="E6" s="13">
        <v>60.853449099999999</v>
      </c>
      <c r="F6" s="13">
        <v>9.5756804199999994</v>
      </c>
    </row>
    <row r="7" spans="1:6" x14ac:dyDescent="0.2">
      <c r="A7" s="13" t="s">
        <v>8</v>
      </c>
      <c r="B7" s="13">
        <v>2023</v>
      </c>
      <c r="C7" s="13">
        <v>653.20000000000005</v>
      </c>
      <c r="D7" s="13">
        <v>586.63493010000002</v>
      </c>
      <c r="E7" s="13">
        <v>66.565069899999997</v>
      </c>
      <c r="F7" s="13">
        <v>10.19061082</v>
      </c>
    </row>
    <row r="8" spans="1:6" x14ac:dyDescent="0.2">
      <c r="A8" s="13" t="s">
        <v>15</v>
      </c>
      <c r="B8" s="13">
        <v>2018</v>
      </c>
      <c r="C8" s="13">
        <v>230.2</v>
      </c>
      <c r="D8" s="13">
        <v>196.3</v>
      </c>
      <c r="E8" s="13">
        <v>33.9</v>
      </c>
      <c r="F8" s="13">
        <v>14.726324930000001</v>
      </c>
    </row>
    <row r="9" spans="1:6" x14ac:dyDescent="0.2">
      <c r="A9" s="13" t="s">
        <v>15</v>
      </c>
      <c r="B9" s="13">
        <v>2019</v>
      </c>
      <c r="C9" s="13">
        <v>230.6</v>
      </c>
      <c r="D9" s="13">
        <v>199.6</v>
      </c>
      <c r="E9" s="13">
        <v>31</v>
      </c>
      <c r="F9" s="13">
        <v>13.443191669999999</v>
      </c>
    </row>
    <row r="10" spans="1:6" x14ac:dyDescent="0.2">
      <c r="A10" s="13" t="s">
        <v>15</v>
      </c>
      <c r="B10" s="13">
        <v>2020</v>
      </c>
      <c r="C10" s="13">
        <v>241.29858999999999</v>
      </c>
      <c r="D10" s="13">
        <v>207.42336929999999</v>
      </c>
      <c r="E10" s="13">
        <v>33.8752207</v>
      </c>
      <c r="F10" s="13">
        <v>14.03871474</v>
      </c>
    </row>
    <row r="11" spans="1:6" x14ac:dyDescent="0.2">
      <c r="A11" s="13" t="s">
        <v>15</v>
      </c>
      <c r="B11" s="13">
        <v>2021</v>
      </c>
      <c r="C11" s="13">
        <v>245.16</v>
      </c>
      <c r="D11" s="13">
        <v>212.40063689999999</v>
      </c>
      <c r="E11" s="13">
        <v>32.759363100000002</v>
      </c>
      <c r="F11" s="13">
        <v>13.36244213</v>
      </c>
    </row>
    <row r="12" spans="1:6" x14ac:dyDescent="0.2">
      <c r="A12" s="13" t="s">
        <v>15</v>
      </c>
      <c r="B12" s="13">
        <v>2022</v>
      </c>
      <c r="C12" s="13">
        <v>250.7</v>
      </c>
      <c r="D12" s="13">
        <v>219.16867020000001</v>
      </c>
      <c r="E12" s="13">
        <v>31.531329800000002</v>
      </c>
      <c r="F12" s="13">
        <v>12.577315430000001</v>
      </c>
    </row>
    <row r="13" spans="1:6" x14ac:dyDescent="0.2">
      <c r="A13" s="13" t="s">
        <v>15</v>
      </c>
      <c r="B13" s="13">
        <v>2023</v>
      </c>
      <c r="C13" s="13">
        <v>256.24</v>
      </c>
      <c r="D13" s="13">
        <v>224.8099546</v>
      </c>
      <c r="E13" s="13">
        <v>31.430045400000001</v>
      </c>
      <c r="F13" s="13">
        <v>12.265862220000001</v>
      </c>
    </row>
    <row r="14" spans="1:6" x14ac:dyDescent="0.2">
      <c r="A14" s="13" t="s">
        <v>19</v>
      </c>
      <c r="B14" s="13">
        <v>2018</v>
      </c>
      <c r="C14" s="13">
        <v>0</v>
      </c>
      <c r="D14" s="13">
        <v>0</v>
      </c>
      <c r="E14" s="13">
        <v>0</v>
      </c>
      <c r="F14" s="13">
        <v>0</v>
      </c>
    </row>
    <row r="15" spans="1:6" x14ac:dyDescent="0.2">
      <c r="A15" s="13" t="s">
        <v>19</v>
      </c>
      <c r="B15" s="13">
        <v>2019</v>
      </c>
      <c r="C15" s="13">
        <v>0</v>
      </c>
      <c r="D15" s="13">
        <v>0</v>
      </c>
      <c r="E15" s="13">
        <v>0</v>
      </c>
      <c r="F15" s="13">
        <v>0</v>
      </c>
    </row>
    <row r="16" spans="1:6" x14ac:dyDescent="0.2">
      <c r="A16" s="13" t="s">
        <v>19</v>
      </c>
      <c r="B16" s="13">
        <v>2020</v>
      </c>
      <c r="C16" s="13">
        <v>134.735805</v>
      </c>
      <c r="D16" s="13">
        <v>134.8016083</v>
      </c>
      <c r="E16" s="13">
        <v>-6.5803299999999995E-2</v>
      </c>
      <c r="F16" s="13">
        <v>-4.8838787000000002E-2</v>
      </c>
    </row>
    <row r="17" spans="1:6" x14ac:dyDescent="0.2">
      <c r="A17" s="13" t="s">
        <v>19</v>
      </c>
      <c r="B17" s="13">
        <v>2021</v>
      </c>
      <c r="C17" s="13">
        <v>155</v>
      </c>
      <c r="D17" s="13">
        <v>155.07570010000001</v>
      </c>
      <c r="E17" s="13">
        <v>-7.5700100000000006E-2</v>
      </c>
      <c r="F17" s="13">
        <v>-4.8838787000000002E-2</v>
      </c>
    </row>
    <row r="18" spans="1:6" x14ac:dyDescent="0.2">
      <c r="A18" s="13" t="s">
        <v>19</v>
      </c>
      <c r="B18" s="13">
        <v>2022</v>
      </c>
      <c r="C18" s="13">
        <v>165</v>
      </c>
      <c r="D18" s="13">
        <v>165.08058399999999</v>
      </c>
      <c r="E18" s="13">
        <v>-8.0584000000000003E-2</v>
      </c>
      <c r="F18" s="13">
        <v>-4.8838787000000002E-2</v>
      </c>
    </row>
    <row r="19" spans="1:6" x14ac:dyDescent="0.2">
      <c r="A19" s="13" t="s">
        <v>19</v>
      </c>
      <c r="B19" s="13">
        <v>2023</v>
      </c>
      <c r="C19" s="13">
        <v>175</v>
      </c>
      <c r="D19" s="13">
        <v>175.0854679</v>
      </c>
      <c r="E19" s="13">
        <v>-8.5467899999999999E-2</v>
      </c>
      <c r="F19" s="13">
        <v>-4.8838787000000002E-2</v>
      </c>
    </row>
    <row r="20" spans="1:6" x14ac:dyDescent="0.2">
      <c r="A20" s="13" t="s">
        <v>23</v>
      </c>
      <c r="B20" s="13">
        <v>2018</v>
      </c>
      <c r="C20" s="13">
        <v>158.5</v>
      </c>
      <c r="D20" s="13">
        <v>158.19999999999999</v>
      </c>
      <c r="E20" s="13">
        <v>0.3</v>
      </c>
      <c r="F20" s="13">
        <v>0.18927444800000001</v>
      </c>
    </row>
    <row r="21" spans="1:6" x14ac:dyDescent="0.2">
      <c r="A21" s="13" t="s">
        <v>23</v>
      </c>
      <c r="B21" s="13">
        <v>2019</v>
      </c>
      <c r="C21" s="13">
        <v>320.3</v>
      </c>
      <c r="D21" s="13">
        <v>289.5</v>
      </c>
      <c r="E21" s="13">
        <v>30.8</v>
      </c>
      <c r="F21" s="13">
        <v>9.6159850139999996</v>
      </c>
    </row>
    <row r="22" spans="1:6" x14ac:dyDescent="0.2">
      <c r="A22" s="13" t="s">
        <v>23</v>
      </c>
      <c r="B22" s="13">
        <v>2020</v>
      </c>
      <c r="C22" s="13">
        <v>330.69249000000002</v>
      </c>
      <c r="D22" s="13">
        <v>303.43064440000001</v>
      </c>
      <c r="E22" s="13">
        <v>27.261845999999998</v>
      </c>
      <c r="F22" s="13">
        <v>8.2438660630000005</v>
      </c>
    </row>
    <row r="23" spans="1:6" x14ac:dyDescent="0.2">
      <c r="A23" s="13" t="s">
        <v>23</v>
      </c>
      <c r="B23" s="13">
        <v>2021</v>
      </c>
      <c r="C23" s="13">
        <v>340</v>
      </c>
      <c r="D23" s="13">
        <v>391.21002859999999</v>
      </c>
      <c r="E23" s="13">
        <v>-51.210028999999999</v>
      </c>
      <c r="F23" s="13">
        <v>-15.061773130000001</v>
      </c>
    </row>
    <row r="24" spans="1:6" x14ac:dyDescent="0.2">
      <c r="A24" s="13" t="s">
        <v>23</v>
      </c>
      <c r="B24" s="13">
        <v>2022</v>
      </c>
      <c r="C24" s="13">
        <v>350</v>
      </c>
      <c r="D24" s="13">
        <v>432.52382269999998</v>
      </c>
      <c r="E24" s="13">
        <v>-82.523822999999993</v>
      </c>
      <c r="F24" s="13">
        <v>-23.578235060000001</v>
      </c>
    </row>
    <row r="25" spans="1:6" x14ac:dyDescent="0.2">
      <c r="A25" s="13" t="s">
        <v>23</v>
      </c>
      <c r="B25" s="13">
        <v>2023</v>
      </c>
      <c r="C25" s="13">
        <v>360</v>
      </c>
      <c r="D25" s="13">
        <v>503.07374290000001</v>
      </c>
      <c r="E25" s="13">
        <v>-143.07373999999999</v>
      </c>
      <c r="F25" s="13">
        <v>-39.74270636</v>
      </c>
    </row>
    <row r="26" spans="1:6" x14ac:dyDescent="0.2">
      <c r="A26" s="13" t="s">
        <v>27</v>
      </c>
      <c r="B26" s="13">
        <v>2018</v>
      </c>
      <c r="C26" s="13">
        <v>144.9</v>
      </c>
      <c r="D26" s="13">
        <v>133.19999999999999</v>
      </c>
      <c r="E26" s="13">
        <v>11.7</v>
      </c>
      <c r="F26" s="13">
        <v>8.0745341610000008</v>
      </c>
    </row>
    <row r="27" spans="1:6" x14ac:dyDescent="0.2">
      <c r="A27" s="13" t="s">
        <v>27</v>
      </c>
      <c r="B27" s="13">
        <v>2019</v>
      </c>
      <c r="C27" s="13">
        <v>150.6</v>
      </c>
      <c r="D27" s="13">
        <v>135.6</v>
      </c>
      <c r="E27" s="13">
        <v>15</v>
      </c>
      <c r="F27" s="13">
        <v>9.9601593630000007</v>
      </c>
    </row>
    <row r="28" spans="1:6" x14ac:dyDescent="0.2">
      <c r="A28" s="13" t="s">
        <v>27</v>
      </c>
      <c r="B28" s="13">
        <v>2020</v>
      </c>
      <c r="C28" s="13">
        <v>152.38576</v>
      </c>
      <c r="D28" s="13">
        <v>141.43126129999999</v>
      </c>
      <c r="E28" s="13">
        <v>10.9544982</v>
      </c>
      <c r="F28" s="13">
        <v>7.1886626749999998</v>
      </c>
    </row>
    <row r="29" spans="1:6" x14ac:dyDescent="0.2">
      <c r="A29" s="13" t="s">
        <v>27</v>
      </c>
      <c r="B29" s="13">
        <v>2021</v>
      </c>
      <c r="C29" s="13">
        <v>156.96</v>
      </c>
      <c r="D29" s="13">
        <v>145.1035747</v>
      </c>
      <c r="E29" s="13">
        <v>11.8564253</v>
      </c>
      <c r="F29" s="13">
        <v>7.5537877529999999</v>
      </c>
    </row>
    <row r="30" spans="1:6" x14ac:dyDescent="0.2">
      <c r="A30" s="13" t="s">
        <v>27</v>
      </c>
      <c r="B30" s="13">
        <v>2022</v>
      </c>
      <c r="C30" s="13">
        <v>160.69999999999999</v>
      </c>
      <c r="D30" s="13">
        <v>150.1342971</v>
      </c>
      <c r="E30" s="13">
        <v>10.5657029</v>
      </c>
      <c r="F30" s="13">
        <v>6.5747995619999999</v>
      </c>
    </row>
    <row r="31" spans="1:6" x14ac:dyDescent="0.2">
      <c r="A31" s="13" t="s">
        <v>27</v>
      </c>
      <c r="B31" s="13">
        <v>2023</v>
      </c>
      <c r="C31" s="13">
        <v>164.44</v>
      </c>
      <c r="D31" s="13">
        <v>154.31030920000001</v>
      </c>
      <c r="E31" s="13">
        <v>10.129690800000001</v>
      </c>
      <c r="F31" s="13">
        <v>6.1601135759999996</v>
      </c>
    </row>
    <row r="32" spans="1:6" x14ac:dyDescent="0.2">
      <c r="A32" s="13" t="s">
        <v>28</v>
      </c>
      <c r="B32" s="13">
        <v>2018</v>
      </c>
      <c r="C32" s="13">
        <v>105.5</v>
      </c>
      <c r="D32" s="13">
        <v>100.6</v>
      </c>
      <c r="E32" s="13">
        <v>4.9000000000000004</v>
      </c>
      <c r="F32" s="13">
        <v>4.6445497629999997</v>
      </c>
    </row>
    <row r="33" spans="1:6" x14ac:dyDescent="0.2">
      <c r="A33" s="13" t="s">
        <v>28</v>
      </c>
      <c r="B33" s="13">
        <v>2019</v>
      </c>
      <c r="C33" s="13">
        <v>264</v>
      </c>
      <c r="D33" s="13">
        <v>226.8</v>
      </c>
      <c r="E33" s="13">
        <v>37.200000000000003</v>
      </c>
      <c r="F33" s="13">
        <v>14.09090909</v>
      </c>
    </row>
    <row r="34" spans="1:6" x14ac:dyDescent="0.2">
      <c r="A34" s="13" t="s">
        <v>28</v>
      </c>
      <c r="B34" s="13">
        <v>2020</v>
      </c>
      <c r="C34" s="13">
        <v>327.02927699999998</v>
      </c>
      <c r="D34" s="13">
        <v>281.94875589999998</v>
      </c>
      <c r="E34" s="13">
        <v>45.080520700000001</v>
      </c>
      <c r="F34" s="13">
        <v>13.784857779999999</v>
      </c>
    </row>
    <row r="35" spans="1:6" x14ac:dyDescent="0.2">
      <c r="A35" s="13" t="s">
        <v>28</v>
      </c>
      <c r="B35" s="13">
        <v>2021</v>
      </c>
      <c r="C35" s="13">
        <v>390</v>
      </c>
      <c r="D35" s="13">
        <v>381.8029191</v>
      </c>
      <c r="E35" s="13">
        <v>8.1970808999999996</v>
      </c>
      <c r="F35" s="13">
        <v>2.1018156160000001</v>
      </c>
    </row>
    <row r="36" spans="1:6" x14ac:dyDescent="0.2">
      <c r="A36" s="13" t="s">
        <v>28</v>
      </c>
      <c r="B36" s="13">
        <v>2022</v>
      </c>
      <c r="C36" s="13">
        <v>440</v>
      </c>
      <c r="D36" s="13">
        <v>453.52846240000002</v>
      </c>
      <c r="E36" s="13">
        <v>-13.528461999999999</v>
      </c>
      <c r="F36" s="13">
        <v>-3.0746505420000001</v>
      </c>
    </row>
    <row r="37" spans="1:6" x14ac:dyDescent="0.2">
      <c r="A37" s="13" t="s">
        <v>28</v>
      </c>
      <c r="B37" s="13">
        <v>2023</v>
      </c>
      <c r="C37" s="13">
        <v>490</v>
      </c>
      <c r="D37" s="13">
        <v>542.95251919999998</v>
      </c>
      <c r="E37" s="13">
        <v>-52.952519000000002</v>
      </c>
      <c r="F37" s="13">
        <v>-10.806636579999999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0442-D3AA-BC4D-B908-BD8804D66DB5}">
  <dimension ref="A1:N43"/>
  <sheetViews>
    <sheetView topLeftCell="A10" workbookViewId="0">
      <selection activeCell="L35" sqref="L35"/>
    </sheetView>
  </sheetViews>
  <sheetFormatPr baseColWidth="10" defaultRowHeight="16" x14ac:dyDescent="0.2"/>
  <cols>
    <col min="2" max="2" width="14.5" bestFit="1" customWidth="1"/>
    <col min="3" max="3" width="13.83203125" bestFit="1" customWidth="1"/>
    <col min="9" max="9" width="13.83203125" bestFit="1" customWidth="1"/>
    <col min="14" max="14" width="12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29</v>
      </c>
      <c r="I1" s="10" t="s">
        <v>2</v>
      </c>
      <c r="J1" s="10" t="s">
        <v>3</v>
      </c>
      <c r="K1" s="10" t="s">
        <v>30</v>
      </c>
      <c r="L1" s="10" t="s">
        <v>31</v>
      </c>
      <c r="M1" s="10" t="s">
        <v>32</v>
      </c>
      <c r="N1" s="10" t="s">
        <v>33</v>
      </c>
    </row>
    <row r="2" spans="1:14" x14ac:dyDescent="0.2">
      <c r="A2" s="2" t="s">
        <v>6</v>
      </c>
      <c r="B2" s="2" t="s">
        <v>7</v>
      </c>
      <c r="C2" s="2" t="s">
        <v>8</v>
      </c>
      <c r="D2" s="2">
        <v>2018</v>
      </c>
      <c r="E2" s="3">
        <v>243.1</v>
      </c>
      <c r="F2" s="4">
        <v>220.3</v>
      </c>
      <c r="G2" s="9">
        <f>IF(ISNUMBER(E2),E2-F2,0)</f>
        <v>22.799999999999983</v>
      </c>
      <c r="I2" s="11" t="s">
        <v>8</v>
      </c>
      <c r="J2">
        <v>2018</v>
      </c>
      <c r="K2">
        <f>SUMIF(C$2:C$15,I2,E$2:E$15)</f>
        <v>564.70000000000005</v>
      </c>
      <c r="L2">
        <f>SUMIF(C$2:C$15,I2,F$2:F$15)</f>
        <v>525.80000000000007</v>
      </c>
      <c r="M2">
        <f>K2-L2</f>
        <v>38.899999999999977</v>
      </c>
      <c r="N2">
        <f>IF(K2&lt;&gt;0,(M2/K2)*100,0)</f>
        <v>6.8886134230564862</v>
      </c>
    </row>
    <row r="3" spans="1:14" x14ac:dyDescent="0.2">
      <c r="A3" s="2" t="s">
        <v>9</v>
      </c>
      <c r="B3" s="2" t="s">
        <v>10</v>
      </c>
      <c r="C3" s="2" t="s">
        <v>8</v>
      </c>
      <c r="D3" s="2">
        <v>2018</v>
      </c>
      <c r="E3" s="3">
        <v>86.8</v>
      </c>
      <c r="F3" s="4">
        <v>83.5</v>
      </c>
      <c r="G3" s="9">
        <f t="shared" ref="G3:G43" si="0">IF(ISNUMBER(E3),E3-F3,0)</f>
        <v>3.2999999999999972</v>
      </c>
      <c r="I3" s="11" t="s">
        <v>8</v>
      </c>
      <c r="J3">
        <v>2019</v>
      </c>
      <c r="K3">
        <f>SUMIF(C$16:C$29,I3,E$16:E$29)</f>
        <v>584.9</v>
      </c>
      <c r="L3">
        <f>SUMIF(C$16:C$29,I3,F$16:F$29)</f>
        <v>530.9</v>
      </c>
      <c r="M3">
        <f t="shared" ref="M3:M37" si="1">K3-L3</f>
        <v>54</v>
      </c>
      <c r="N3">
        <f>IF(K3&lt;&gt;0,(M3/K3)*100,0)</f>
        <v>9.2323474098136433</v>
      </c>
    </row>
    <row r="4" spans="1:14" x14ac:dyDescent="0.2">
      <c r="A4" s="2" t="s">
        <v>11</v>
      </c>
      <c r="B4" s="2" t="s">
        <v>10</v>
      </c>
      <c r="C4" s="2" t="s">
        <v>8</v>
      </c>
      <c r="D4" s="2">
        <v>2018</v>
      </c>
      <c r="E4" s="3">
        <v>112.6</v>
      </c>
      <c r="F4" s="4">
        <v>105.3</v>
      </c>
      <c r="G4" s="9">
        <f t="shared" si="0"/>
        <v>7.2999999999999972</v>
      </c>
      <c r="I4" s="11" t="s">
        <v>8</v>
      </c>
      <c r="J4">
        <v>2020</v>
      </c>
      <c r="K4">
        <f>SUMIF(C$30:C$43,I4,E$30:E$43)</f>
        <v>600.10905648552398</v>
      </c>
      <c r="L4">
        <f>SUMIF(C$30:C$43,I4,F$30:F$43)</f>
        <v>549.30837143745055</v>
      </c>
      <c r="M4">
        <f t="shared" si="1"/>
        <v>50.800685048073433</v>
      </c>
      <c r="N4">
        <f>IF(K4&lt;&gt;0,(M4/K4)*100,0)</f>
        <v>8.4652421920746104</v>
      </c>
    </row>
    <row r="5" spans="1:14" x14ac:dyDescent="0.2">
      <c r="A5" s="2" t="s">
        <v>12</v>
      </c>
      <c r="B5" s="2" t="s">
        <v>13</v>
      </c>
      <c r="C5" s="2" t="s">
        <v>8</v>
      </c>
      <c r="D5" s="2">
        <v>2018</v>
      </c>
      <c r="E5" s="3">
        <v>122.2</v>
      </c>
      <c r="F5" s="4">
        <v>116.7</v>
      </c>
      <c r="G5" s="9">
        <f t="shared" si="0"/>
        <v>5.5</v>
      </c>
      <c r="I5" s="11" t="s">
        <v>8</v>
      </c>
      <c r="J5">
        <v>2021</v>
      </c>
      <c r="K5" s="6">
        <v>617.79999999999995</v>
      </c>
      <c r="L5">
        <f>_xlfn.FORECAST.ETS(J5,L2:L4,J2:J4,1,1)</f>
        <v>559.34312222064273</v>
      </c>
      <c r="M5">
        <f>K5-L5</f>
        <v>58.456877779357228</v>
      </c>
      <c r="N5">
        <f>IF(K5&lt;&gt;0,(M5/K5)*100,0)</f>
        <v>9.4621038814110126</v>
      </c>
    </row>
    <row r="6" spans="1:14" x14ac:dyDescent="0.2">
      <c r="A6" s="2" t="s">
        <v>14</v>
      </c>
      <c r="B6" s="2" t="s">
        <v>13</v>
      </c>
      <c r="C6" s="2" t="s">
        <v>15</v>
      </c>
      <c r="D6" s="2">
        <v>2018</v>
      </c>
      <c r="E6" s="3">
        <v>85.7</v>
      </c>
      <c r="F6" s="4">
        <v>69</v>
      </c>
      <c r="G6" s="9">
        <f t="shared" si="0"/>
        <v>16.700000000000003</v>
      </c>
      <c r="I6" s="11" t="s">
        <v>8</v>
      </c>
      <c r="J6">
        <v>2022</v>
      </c>
      <c r="K6" s="6">
        <v>635.5</v>
      </c>
      <c r="L6">
        <f>_xlfn.FORECAST.ETS(J6,L3:L5,J3:J5,1,1)</f>
        <v>574.64655093268323</v>
      </c>
      <c r="M6">
        <f>K6-L6</f>
        <v>60.853449067316774</v>
      </c>
      <c r="N6">
        <f>IF(K6&lt;&gt;0,(M6/K6)*100,0)</f>
        <v>9.575680419719399</v>
      </c>
    </row>
    <row r="7" spans="1:14" x14ac:dyDescent="0.2">
      <c r="A7" s="2" t="s">
        <v>16</v>
      </c>
      <c r="B7" s="2" t="s">
        <v>10</v>
      </c>
      <c r="C7" s="2" t="s">
        <v>15</v>
      </c>
      <c r="D7" s="2">
        <v>2018</v>
      </c>
      <c r="E7" s="3">
        <v>92.8</v>
      </c>
      <c r="F7" s="4">
        <v>82.2</v>
      </c>
      <c r="G7" s="9">
        <f t="shared" si="0"/>
        <v>10.599999999999994</v>
      </c>
      <c r="I7" s="11" t="s">
        <v>8</v>
      </c>
      <c r="J7">
        <v>2023</v>
      </c>
      <c r="K7" s="6">
        <v>653.20000000000005</v>
      </c>
      <c r="L7">
        <f>_xlfn.FORECAST.ETS(J7,L4:L6,J4:J6,1,1)</f>
        <v>586.63493012623144</v>
      </c>
      <c r="M7">
        <f>K7-L7</f>
        <v>66.565069873768607</v>
      </c>
      <c r="N7">
        <f>IF(K7&lt;&gt;0,(M7/K7)*100,0)</f>
        <v>10.190610819621648</v>
      </c>
    </row>
    <row r="8" spans="1:14" x14ac:dyDescent="0.2">
      <c r="A8" s="2" t="s">
        <v>17</v>
      </c>
      <c r="B8" s="2" t="s">
        <v>10</v>
      </c>
      <c r="C8" s="2" t="s">
        <v>15</v>
      </c>
      <c r="D8" s="2">
        <v>2018</v>
      </c>
      <c r="E8" s="3">
        <v>51.7</v>
      </c>
      <c r="F8" s="4">
        <v>45.1</v>
      </c>
      <c r="G8" s="9">
        <f t="shared" si="0"/>
        <v>6.6000000000000014</v>
      </c>
      <c r="I8" s="12" t="s">
        <v>15</v>
      </c>
      <c r="J8">
        <v>2018</v>
      </c>
      <c r="K8">
        <f>SUMIF(C$2:C$15,I8,E$2:E$15)</f>
        <v>230.2</v>
      </c>
      <c r="L8">
        <f>SUMIF(C$2:C$15,I8,F$2:F$15)</f>
        <v>196.29999999999998</v>
      </c>
      <c r="M8">
        <f t="shared" si="1"/>
        <v>33.900000000000006</v>
      </c>
      <c r="N8">
        <f>IF(K8&lt;&gt;0,(M8/K8)*100,0)</f>
        <v>14.726324934839274</v>
      </c>
    </row>
    <row r="9" spans="1:14" x14ac:dyDescent="0.2">
      <c r="A9" s="2" t="s">
        <v>18</v>
      </c>
      <c r="B9" s="2" t="s">
        <v>13</v>
      </c>
      <c r="C9" s="2" t="s">
        <v>19</v>
      </c>
      <c r="D9" s="2">
        <v>2018</v>
      </c>
      <c r="E9" s="5" t="s">
        <v>20</v>
      </c>
      <c r="F9" s="5" t="s">
        <v>20</v>
      </c>
      <c r="G9" s="9">
        <f t="shared" si="0"/>
        <v>0</v>
      </c>
      <c r="I9" s="12" t="s">
        <v>15</v>
      </c>
      <c r="J9">
        <v>2019</v>
      </c>
      <c r="K9">
        <f>SUMIF(C$16:C$29,I9,E$16:E$29)</f>
        <v>230.6</v>
      </c>
      <c r="L9">
        <f>SUMIF(C$16:C$29,I9,F$16:F$29)</f>
        <v>199.6</v>
      </c>
      <c r="M9">
        <f t="shared" si="1"/>
        <v>31</v>
      </c>
      <c r="N9">
        <f>IF(K9&lt;&gt;0,(M9/K9)*100,0)</f>
        <v>13.443191673894189</v>
      </c>
    </row>
    <row r="10" spans="1:14" x14ac:dyDescent="0.2">
      <c r="A10" s="2" t="s">
        <v>21</v>
      </c>
      <c r="B10" s="2" t="s">
        <v>10</v>
      </c>
      <c r="C10" s="2" t="s">
        <v>19</v>
      </c>
      <c r="D10" s="2">
        <v>2018</v>
      </c>
      <c r="E10" s="5" t="s">
        <v>20</v>
      </c>
      <c r="F10" s="5" t="s">
        <v>20</v>
      </c>
      <c r="G10" s="9">
        <f t="shared" si="0"/>
        <v>0</v>
      </c>
      <c r="I10" s="12" t="s">
        <v>15</v>
      </c>
      <c r="J10">
        <v>2020</v>
      </c>
      <c r="K10">
        <f>SUMIF(C$30:C$43,I10,E$30:E$43)</f>
        <v>241.29859000183041</v>
      </c>
      <c r="L10">
        <f>SUMIF(C$30:C$43,I10,F$30:F$43)</f>
        <v>207.42336927510402</v>
      </c>
      <c r="M10">
        <f t="shared" si="1"/>
        <v>33.875220726726383</v>
      </c>
      <c r="N10">
        <f>IF(K10&lt;&gt;0,(M10/K10)*100,0)</f>
        <v>14.038714741959089</v>
      </c>
    </row>
    <row r="11" spans="1:14" x14ac:dyDescent="0.2">
      <c r="A11" s="2" t="s">
        <v>22</v>
      </c>
      <c r="B11" s="2" t="s">
        <v>10</v>
      </c>
      <c r="C11" s="2" t="s">
        <v>23</v>
      </c>
      <c r="D11" s="2">
        <v>2018</v>
      </c>
      <c r="E11" s="3">
        <v>96.5</v>
      </c>
      <c r="F11" s="4">
        <v>89.9</v>
      </c>
      <c r="G11" s="9">
        <f t="shared" si="0"/>
        <v>6.5999999999999943</v>
      </c>
      <c r="I11" s="12" t="s">
        <v>15</v>
      </c>
      <c r="J11">
        <v>2021</v>
      </c>
      <c r="K11" s="6">
        <v>245.16</v>
      </c>
      <c r="L11">
        <f>_xlfn.FORECAST.ETS(J11,L8:L10,J8:J10,1,1)</f>
        <v>212.40063686399739</v>
      </c>
      <c r="M11">
        <f t="shared" si="1"/>
        <v>32.759363136002605</v>
      </c>
      <c r="N11">
        <f>IF(K11&lt;&gt;0,(M11/K11)*100,0)</f>
        <v>13.362442134117558</v>
      </c>
    </row>
    <row r="12" spans="1:14" x14ac:dyDescent="0.2">
      <c r="A12" s="2" t="s">
        <v>24</v>
      </c>
      <c r="B12" s="2" t="s">
        <v>13</v>
      </c>
      <c r="C12" s="2" t="s">
        <v>23</v>
      </c>
      <c r="D12" s="2">
        <v>2018</v>
      </c>
      <c r="E12" s="5" t="s">
        <v>20</v>
      </c>
      <c r="F12" s="5" t="s">
        <v>20</v>
      </c>
      <c r="G12" s="9">
        <f t="shared" si="0"/>
        <v>0</v>
      </c>
      <c r="I12" s="12" t="s">
        <v>15</v>
      </c>
      <c r="J12">
        <v>2022</v>
      </c>
      <c r="K12" s="6">
        <v>250.7</v>
      </c>
      <c r="L12">
        <f t="shared" ref="L12:L13" si="2">_xlfn.FORECAST.ETS(J12,L9:L11,J9:J11,1,1)</f>
        <v>219.16867021080378</v>
      </c>
      <c r="M12">
        <f t="shared" si="1"/>
        <v>31.531329789196207</v>
      </c>
      <c r="N12">
        <f>IF(K12&lt;&gt;0,(M12/K12)*100,0)</f>
        <v>12.577315432467573</v>
      </c>
    </row>
    <row r="13" spans="1:14" x14ac:dyDescent="0.2">
      <c r="A13" s="2" t="s">
        <v>25</v>
      </c>
      <c r="B13" s="2" t="s">
        <v>10</v>
      </c>
      <c r="C13" s="2" t="s">
        <v>23</v>
      </c>
      <c r="D13" s="2">
        <v>2018</v>
      </c>
      <c r="E13" s="6">
        <v>62</v>
      </c>
      <c r="F13" s="4">
        <v>68.3</v>
      </c>
      <c r="G13" s="9">
        <f t="shared" si="0"/>
        <v>-6.2999999999999972</v>
      </c>
      <c r="I13" s="12" t="s">
        <v>15</v>
      </c>
      <c r="J13">
        <v>2023</v>
      </c>
      <c r="K13" s="6">
        <v>256.24</v>
      </c>
      <c r="L13">
        <f t="shared" si="2"/>
        <v>224.80995463811391</v>
      </c>
      <c r="M13">
        <f t="shared" si="1"/>
        <v>31.430045361886101</v>
      </c>
      <c r="N13">
        <f>IF(K13&lt;&gt;0,(M13/K13)*100,0)</f>
        <v>12.265862223652084</v>
      </c>
    </row>
    <row r="14" spans="1:14" x14ac:dyDescent="0.2">
      <c r="A14" s="2" t="s">
        <v>26</v>
      </c>
      <c r="B14" s="2" t="s">
        <v>13</v>
      </c>
      <c r="C14" s="2" t="s">
        <v>27</v>
      </c>
      <c r="D14" s="2">
        <v>2018</v>
      </c>
      <c r="E14" s="3">
        <v>144.9</v>
      </c>
      <c r="F14" s="4">
        <v>133.19999999999999</v>
      </c>
      <c r="G14" s="9">
        <f t="shared" si="0"/>
        <v>11.700000000000017</v>
      </c>
      <c r="I14" s="12" t="s">
        <v>19</v>
      </c>
      <c r="J14">
        <v>2018</v>
      </c>
      <c r="K14">
        <f>SUMIF(C$2:C$15,I14,E$2:E$15)</f>
        <v>0</v>
      </c>
      <c r="L14">
        <f>SUMIF(C$2:C$15,I14,F$2:F$15)</f>
        <v>0</v>
      </c>
      <c r="M14">
        <f t="shared" si="1"/>
        <v>0</v>
      </c>
      <c r="N14">
        <f>IF(K14&lt;&gt;0,(M14/K14)*100,0)</f>
        <v>0</v>
      </c>
    </row>
    <row r="15" spans="1:14" x14ac:dyDescent="0.2">
      <c r="A15" s="7" t="s">
        <v>28</v>
      </c>
      <c r="B15" s="7" t="s">
        <v>28</v>
      </c>
      <c r="C15" s="7" t="s">
        <v>28</v>
      </c>
      <c r="D15" s="2">
        <v>2018</v>
      </c>
      <c r="E15" s="4">
        <v>105.5</v>
      </c>
      <c r="F15" s="4">
        <v>100.6</v>
      </c>
      <c r="G15" s="9">
        <f t="shared" si="0"/>
        <v>4.9000000000000057</v>
      </c>
      <c r="I15" s="12" t="s">
        <v>19</v>
      </c>
      <c r="J15">
        <v>2019</v>
      </c>
      <c r="K15">
        <f>SUMIF(C$16:C$29,I15,E$16:E$29)</f>
        <v>0</v>
      </c>
      <c r="L15">
        <f>SUMIF(C$16:C$29,I15,F$16:F$29)</f>
        <v>0</v>
      </c>
      <c r="M15">
        <f t="shared" si="1"/>
        <v>0</v>
      </c>
      <c r="N15">
        <f>IF(K15&lt;&gt;0,(M15/K15)*100,0)</f>
        <v>0</v>
      </c>
    </row>
    <row r="16" spans="1:14" x14ac:dyDescent="0.2">
      <c r="A16" s="2" t="s">
        <v>6</v>
      </c>
      <c r="B16" s="2" t="s">
        <v>7</v>
      </c>
      <c r="C16" s="2" t="s">
        <v>8</v>
      </c>
      <c r="D16" s="2">
        <v>2019</v>
      </c>
      <c r="E16" s="3">
        <v>258.2</v>
      </c>
      <c r="F16" s="4">
        <v>222.8</v>
      </c>
      <c r="G16" s="9">
        <f t="shared" si="0"/>
        <v>35.399999999999977</v>
      </c>
      <c r="I16" s="12" t="s">
        <v>19</v>
      </c>
      <c r="J16">
        <v>2020</v>
      </c>
      <c r="K16">
        <f>SUMIF(C$30:C$43,I16,E$30:E$43)</f>
        <v>134.73580492605822</v>
      </c>
      <c r="L16">
        <f>SUMIF(C$30:C$43,I16,F$30:F$43)</f>
        <v>134.80160825852812</v>
      </c>
      <c r="M16">
        <f t="shared" si="1"/>
        <v>-6.5803332469897668E-2</v>
      </c>
      <c r="N16">
        <f>IF(K16&lt;&gt;0,(M16/K16)*100,0)</f>
        <v>-4.8838786769418815E-2</v>
      </c>
    </row>
    <row r="17" spans="1:14" x14ac:dyDescent="0.2">
      <c r="A17" s="2" t="s">
        <v>9</v>
      </c>
      <c r="B17" s="2" t="s">
        <v>10</v>
      </c>
      <c r="C17" s="2" t="s">
        <v>8</v>
      </c>
      <c r="D17" s="2">
        <v>2019</v>
      </c>
      <c r="E17" s="3">
        <v>83.6</v>
      </c>
      <c r="F17" s="4">
        <v>84.2</v>
      </c>
      <c r="G17" s="9">
        <f t="shared" si="0"/>
        <v>-0.60000000000000853</v>
      </c>
      <c r="I17" s="12" t="s">
        <v>19</v>
      </c>
      <c r="J17">
        <v>2021</v>
      </c>
      <c r="K17" s="6">
        <v>155</v>
      </c>
      <c r="L17">
        <f>(((K17-K16)/K16)*L16)+L16</f>
        <v>155.07570011949261</v>
      </c>
      <c r="M17">
        <f t="shared" si="1"/>
        <v>-7.5700119492609019E-2</v>
      </c>
      <c r="N17">
        <f>IF(K17&lt;&gt;0,(M17/K17)*100,0)</f>
        <v>-4.8838786769425171E-2</v>
      </c>
    </row>
    <row r="18" spans="1:14" x14ac:dyDescent="0.2">
      <c r="A18" s="2" t="s">
        <v>11</v>
      </c>
      <c r="B18" s="2" t="s">
        <v>10</v>
      </c>
      <c r="C18" s="2" t="s">
        <v>8</v>
      </c>
      <c r="D18" s="2">
        <v>2019</v>
      </c>
      <c r="E18" s="3">
        <v>114.2</v>
      </c>
      <c r="F18" s="4">
        <v>105.9</v>
      </c>
      <c r="G18" s="9">
        <f t="shared" si="0"/>
        <v>8.2999999999999972</v>
      </c>
      <c r="I18" s="12" t="s">
        <v>19</v>
      </c>
      <c r="J18">
        <v>2022</v>
      </c>
      <c r="K18" s="6">
        <v>165</v>
      </c>
      <c r="L18">
        <f t="shared" ref="L18:L19" si="3">(((K18-K17)/K17)*L17)+L17</f>
        <v>165.08058399816954</v>
      </c>
      <c r="M18">
        <f t="shared" si="1"/>
        <v>-8.0583998169544202E-2</v>
      </c>
      <c r="N18">
        <f>IF(K18&lt;&gt;0,(M18/K18)*100,0)</f>
        <v>-4.8838786769420724E-2</v>
      </c>
    </row>
    <row r="19" spans="1:14" x14ac:dyDescent="0.2">
      <c r="A19" s="2" t="s">
        <v>12</v>
      </c>
      <c r="B19" s="2" t="s">
        <v>13</v>
      </c>
      <c r="C19" s="2" t="s">
        <v>8</v>
      </c>
      <c r="D19" s="2">
        <v>2019</v>
      </c>
      <c r="E19" s="3">
        <v>128.9</v>
      </c>
      <c r="F19" s="4">
        <v>118</v>
      </c>
      <c r="G19" s="9">
        <f t="shared" si="0"/>
        <v>10.900000000000006</v>
      </c>
      <c r="I19" s="12" t="s">
        <v>19</v>
      </c>
      <c r="J19">
        <v>2023</v>
      </c>
      <c r="K19" s="6">
        <v>175</v>
      </c>
      <c r="L19">
        <f t="shared" si="3"/>
        <v>175.08546787684648</v>
      </c>
      <c r="M19">
        <f t="shared" si="1"/>
        <v>-8.5467876846479385E-2</v>
      </c>
      <c r="N19">
        <f>IF(K19&lt;&gt;0,(M19/K19)*100,0)</f>
        <v>-4.8838786769416789E-2</v>
      </c>
    </row>
    <row r="20" spans="1:14" x14ac:dyDescent="0.2">
      <c r="A20" s="2" t="s">
        <v>14</v>
      </c>
      <c r="B20" s="2" t="s">
        <v>13</v>
      </c>
      <c r="C20" s="2" t="s">
        <v>15</v>
      </c>
      <c r="D20" s="2">
        <v>2019</v>
      </c>
      <c r="E20" s="6">
        <v>86</v>
      </c>
      <c r="F20" s="4">
        <v>70.599999999999994</v>
      </c>
      <c r="G20" s="9">
        <f t="shared" si="0"/>
        <v>15.400000000000006</v>
      </c>
      <c r="I20" s="12" t="s">
        <v>23</v>
      </c>
      <c r="J20">
        <v>2018</v>
      </c>
      <c r="K20">
        <f>SUMIF(C$2:C$15,I20,E$2:E$15)</f>
        <v>158.5</v>
      </c>
      <c r="L20">
        <f>SUMIF(C$2:C$15,I20,F$2:F$15)</f>
        <v>158.19999999999999</v>
      </c>
      <c r="M20">
        <f t="shared" si="1"/>
        <v>0.30000000000001137</v>
      </c>
      <c r="N20">
        <f>IF(K20&lt;&gt;0,(M20/K20)*100,0)</f>
        <v>0.18927444794953399</v>
      </c>
    </row>
    <row r="21" spans="1:14" x14ac:dyDescent="0.2">
      <c r="A21" s="2" t="s">
        <v>16</v>
      </c>
      <c r="B21" s="2" t="s">
        <v>10</v>
      </c>
      <c r="C21" s="2" t="s">
        <v>15</v>
      </c>
      <c r="D21" s="2">
        <v>2019</v>
      </c>
      <c r="E21" s="3">
        <v>95.5</v>
      </c>
      <c r="F21" s="4">
        <v>83.1</v>
      </c>
      <c r="G21" s="9">
        <f t="shared" si="0"/>
        <v>12.400000000000006</v>
      </c>
      <c r="I21" s="12" t="s">
        <v>23</v>
      </c>
      <c r="J21">
        <v>2019</v>
      </c>
      <c r="K21">
        <f>SUMIF(C$16:C$29,I21,E$16:E$29)</f>
        <v>320.3</v>
      </c>
      <c r="L21">
        <f>SUMIF(C$16:C$29,I21,F$16:F$29)</f>
        <v>289.5</v>
      </c>
      <c r="M21">
        <f t="shared" si="1"/>
        <v>30.800000000000011</v>
      </c>
      <c r="N21">
        <f>IF(K21&lt;&gt;0,(M21/K21)*100,0)</f>
        <v>9.6159850140493308</v>
      </c>
    </row>
    <row r="22" spans="1:14" x14ac:dyDescent="0.2">
      <c r="A22" s="2" t="s">
        <v>17</v>
      </c>
      <c r="B22" s="2" t="s">
        <v>10</v>
      </c>
      <c r="C22" s="2" t="s">
        <v>15</v>
      </c>
      <c r="D22" s="2">
        <v>2019</v>
      </c>
      <c r="E22" s="3">
        <v>49.1</v>
      </c>
      <c r="F22" s="4">
        <v>45.9</v>
      </c>
      <c r="G22" s="9">
        <f t="shared" si="0"/>
        <v>3.2000000000000028</v>
      </c>
      <c r="I22" s="12" t="s">
        <v>23</v>
      </c>
      <c r="J22">
        <v>2020</v>
      </c>
      <c r="K22">
        <f>SUMIF(C$30:C$43,I22,E$30:E$43)</f>
        <v>330.69249038111309</v>
      </c>
      <c r="L22">
        <f>SUMIF(C$30:C$43,I22,F$30:F$43)</f>
        <v>303.43064439267016</v>
      </c>
      <c r="M22">
        <f t="shared" si="1"/>
        <v>27.261845988442929</v>
      </c>
      <c r="N22">
        <f>IF(K22&lt;&gt;0,(M22/K22)*100,0)</f>
        <v>8.2438660633098966</v>
      </c>
    </row>
    <row r="23" spans="1:14" x14ac:dyDescent="0.2">
      <c r="A23" s="2" t="s">
        <v>18</v>
      </c>
      <c r="B23" s="2" t="s">
        <v>13</v>
      </c>
      <c r="C23" s="2" t="s">
        <v>19</v>
      </c>
      <c r="D23" s="2">
        <v>2019</v>
      </c>
      <c r="E23" s="5" t="s">
        <v>20</v>
      </c>
      <c r="F23" s="5" t="s">
        <v>20</v>
      </c>
      <c r="G23" s="9">
        <f t="shared" si="0"/>
        <v>0</v>
      </c>
      <c r="I23" s="12" t="s">
        <v>23</v>
      </c>
      <c r="J23">
        <v>2021</v>
      </c>
      <c r="K23" s="6">
        <v>340</v>
      </c>
      <c r="L23">
        <f>_xlfn.FORECAST.ETS(J23,L20:L22,J20:J22,1,1)</f>
        <v>391.21002864879461</v>
      </c>
      <c r="M23">
        <f t="shared" si="1"/>
        <v>-51.210028648794605</v>
      </c>
      <c r="N23">
        <f>IF(K23&lt;&gt;0,(M23/K23)*100,0)</f>
        <v>-15.061773131998413</v>
      </c>
    </row>
    <row r="24" spans="1:14" x14ac:dyDescent="0.2">
      <c r="A24" s="2" t="s">
        <v>21</v>
      </c>
      <c r="B24" s="2" t="s">
        <v>10</v>
      </c>
      <c r="C24" s="2" t="s">
        <v>19</v>
      </c>
      <c r="D24" s="2">
        <v>2019</v>
      </c>
      <c r="E24" s="5" t="s">
        <v>20</v>
      </c>
      <c r="F24" s="5" t="s">
        <v>20</v>
      </c>
      <c r="G24" s="9">
        <f t="shared" si="0"/>
        <v>0</v>
      </c>
      <c r="I24" s="12" t="s">
        <v>23</v>
      </c>
      <c r="J24">
        <v>2022</v>
      </c>
      <c r="K24" s="6">
        <v>350</v>
      </c>
      <c r="L24">
        <f t="shared" ref="L24:L25" si="4">_xlfn.FORECAST.ETS(J24,L21:L23,J21:J23,1,1)</f>
        <v>432.52382270720335</v>
      </c>
      <c r="M24">
        <f t="shared" si="1"/>
        <v>-82.523822707203351</v>
      </c>
      <c r="N24">
        <f>IF(K24&lt;&gt;0,(M24/K24)*100,0)</f>
        <v>-23.578235059200956</v>
      </c>
    </row>
    <row r="25" spans="1:14" x14ac:dyDescent="0.2">
      <c r="A25" s="2" t="s">
        <v>22</v>
      </c>
      <c r="B25" s="2" t="s">
        <v>10</v>
      </c>
      <c r="C25" s="2" t="s">
        <v>23</v>
      </c>
      <c r="D25" s="2">
        <v>2019</v>
      </c>
      <c r="E25" s="3">
        <v>96.3</v>
      </c>
      <c r="F25" s="4">
        <v>89.1</v>
      </c>
      <c r="G25" s="9">
        <f t="shared" si="0"/>
        <v>7.2000000000000028</v>
      </c>
      <c r="I25" s="12" t="s">
        <v>23</v>
      </c>
      <c r="J25">
        <v>2023</v>
      </c>
      <c r="K25" s="6">
        <v>360</v>
      </c>
      <c r="L25">
        <f t="shared" si="4"/>
        <v>503.07374288522016</v>
      </c>
      <c r="M25">
        <f t="shared" si="1"/>
        <v>-143.07374288522016</v>
      </c>
      <c r="N25">
        <f>IF(K25&lt;&gt;0,(M25/K25)*100,0)</f>
        <v>-39.742706357005595</v>
      </c>
    </row>
    <row r="26" spans="1:14" x14ac:dyDescent="0.2">
      <c r="A26" s="2" t="s">
        <v>24</v>
      </c>
      <c r="B26" s="2" t="s">
        <v>13</v>
      </c>
      <c r="C26" s="2" t="s">
        <v>23</v>
      </c>
      <c r="D26" s="2">
        <v>2019</v>
      </c>
      <c r="E26" s="3">
        <v>163.19999999999999</v>
      </c>
      <c r="F26" s="4">
        <v>137.19999999999999</v>
      </c>
      <c r="G26" s="9">
        <f t="shared" si="0"/>
        <v>26</v>
      </c>
      <c r="I26" s="12" t="s">
        <v>27</v>
      </c>
      <c r="J26">
        <v>2018</v>
      </c>
      <c r="K26">
        <f>SUMIF(C$2:C$15,I26,E$2:E$15)</f>
        <v>144.9</v>
      </c>
      <c r="L26">
        <f>SUMIF(C$2:C$15,I26,F$2:F$15)</f>
        <v>133.19999999999999</v>
      </c>
      <c r="M26">
        <f t="shared" si="1"/>
        <v>11.700000000000017</v>
      </c>
      <c r="N26">
        <f>IF(K26&lt;&gt;0,(M26/K26)*100,0)</f>
        <v>8.0745341614906945</v>
      </c>
    </row>
    <row r="27" spans="1:14" x14ac:dyDescent="0.2">
      <c r="A27" s="2" t="s">
        <v>25</v>
      </c>
      <c r="B27" s="2" t="s">
        <v>10</v>
      </c>
      <c r="C27" s="2" t="s">
        <v>23</v>
      </c>
      <c r="D27" s="2">
        <v>2019</v>
      </c>
      <c r="E27" s="3">
        <v>60.8</v>
      </c>
      <c r="F27" s="4">
        <v>63.2</v>
      </c>
      <c r="G27" s="9">
        <f t="shared" si="0"/>
        <v>-2.4000000000000057</v>
      </c>
      <c r="I27" s="12" t="s">
        <v>27</v>
      </c>
      <c r="J27">
        <v>2019</v>
      </c>
      <c r="K27">
        <f>SUMIF(C$16:C$29,I27,E$16:E$29)</f>
        <v>150.6</v>
      </c>
      <c r="L27">
        <f>SUMIF(C$16:C$29,I27,F$16:F$29)</f>
        <v>135.6</v>
      </c>
      <c r="M27">
        <f t="shared" si="1"/>
        <v>15</v>
      </c>
      <c r="N27">
        <f>IF(K27&lt;&gt;0,(M27/K27)*100,0)</f>
        <v>9.9601593625498008</v>
      </c>
    </row>
    <row r="28" spans="1:14" x14ac:dyDescent="0.2">
      <c r="A28" s="2" t="s">
        <v>26</v>
      </c>
      <c r="B28" s="2" t="s">
        <v>13</v>
      </c>
      <c r="C28" s="2" t="s">
        <v>27</v>
      </c>
      <c r="D28" s="2">
        <v>2019</v>
      </c>
      <c r="E28" s="3">
        <v>150.6</v>
      </c>
      <c r="F28" s="4">
        <v>135.6</v>
      </c>
      <c r="G28" s="9">
        <f t="shared" si="0"/>
        <v>15</v>
      </c>
      <c r="I28" s="12" t="s">
        <v>27</v>
      </c>
      <c r="J28">
        <v>2020</v>
      </c>
      <c r="K28">
        <f>SUMIF(C$30:C$43,I28,E$30:E$43)</f>
        <v>152.38575954576109</v>
      </c>
      <c r="L28">
        <f>SUMIF(C$30:C$43,I28,F$30:F$43)</f>
        <v>141.43126132665799</v>
      </c>
      <c r="M28">
        <f t="shared" si="1"/>
        <v>10.954498219103101</v>
      </c>
      <c r="N28">
        <f>IF(K28&lt;&gt;0,(M28/K28)*100,0)</f>
        <v>7.1886626754079934</v>
      </c>
    </row>
    <row r="29" spans="1:14" x14ac:dyDescent="0.2">
      <c r="A29" s="7" t="s">
        <v>28</v>
      </c>
      <c r="B29" s="7" t="s">
        <v>28</v>
      </c>
      <c r="C29" s="7" t="s">
        <v>28</v>
      </c>
      <c r="D29" s="2">
        <v>2019</v>
      </c>
      <c r="E29" s="4">
        <v>264</v>
      </c>
      <c r="F29" s="4">
        <v>226.8</v>
      </c>
      <c r="G29" s="9">
        <f t="shared" si="0"/>
        <v>37.199999999999989</v>
      </c>
      <c r="I29" s="12" t="s">
        <v>27</v>
      </c>
      <c r="J29">
        <v>2021</v>
      </c>
      <c r="K29" s="6">
        <v>156.96</v>
      </c>
      <c r="L29">
        <f>_xlfn.FORECAST.ETS(J29,L26:L28,J26:J28,1,1)</f>
        <v>145.10357474221348</v>
      </c>
      <c r="M29">
        <f t="shared" si="1"/>
        <v>11.856425257786526</v>
      </c>
      <c r="N29">
        <f>IF(K29&lt;&gt;0,(M29/K29)*100,0)</f>
        <v>7.5537877534317825</v>
      </c>
    </row>
    <row r="30" spans="1:14" x14ac:dyDescent="0.2">
      <c r="A30" s="2" t="s">
        <v>6</v>
      </c>
      <c r="B30" s="2" t="s">
        <v>7</v>
      </c>
      <c r="C30" s="2" t="s">
        <v>8</v>
      </c>
      <c r="D30" s="2">
        <v>2020</v>
      </c>
      <c r="E30" s="4">
        <v>266.39789732326864</v>
      </c>
      <c r="F30" s="4">
        <v>226.11620302832915</v>
      </c>
      <c r="G30" s="9">
        <f t="shared" si="0"/>
        <v>40.281694294939484</v>
      </c>
      <c r="I30" s="12" t="s">
        <v>27</v>
      </c>
      <c r="J30">
        <v>2022</v>
      </c>
      <c r="K30" s="6">
        <v>160.69999999999999</v>
      </c>
      <c r="L30">
        <f t="shared" ref="L30:L31" si="5">_xlfn.FORECAST.ETS(J30,L27:L29,J27:J29,1,1)</f>
        <v>150.13429710396085</v>
      </c>
      <c r="M30">
        <f t="shared" si="1"/>
        <v>10.565702896039141</v>
      </c>
      <c r="N30">
        <f>IF(K30&lt;&gt;0,(M30/K30)*100,0)</f>
        <v>6.5747995619409725</v>
      </c>
    </row>
    <row r="31" spans="1:14" x14ac:dyDescent="0.2">
      <c r="A31" s="2" t="s">
        <v>9</v>
      </c>
      <c r="B31" s="2" t="s">
        <v>10</v>
      </c>
      <c r="C31" s="2" t="s">
        <v>8</v>
      </c>
      <c r="D31" s="2">
        <v>2020</v>
      </c>
      <c r="E31" s="4">
        <v>85.475600415984317</v>
      </c>
      <c r="F31" s="4">
        <v>85.186327454367017</v>
      </c>
      <c r="G31" s="9">
        <f t="shared" si="0"/>
        <v>0.28927296161729998</v>
      </c>
      <c r="I31" s="12" t="s">
        <v>27</v>
      </c>
      <c r="J31">
        <v>2023</v>
      </c>
      <c r="K31" s="6">
        <v>164.44</v>
      </c>
      <c r="L31">
        <f t="shared" si="5"/>
        <v>154.3103092359687</v>
      </c>
      <c r="M31">
        <f t="shared" si="1"/>
        <v>10.129690764031295</v>
      </c>
      <c r="N31">
        <f>IF(K31&lt;&gt;0,(M31/K31)*100,0)</f>
        <v>6.1601135757913497</v>
      </c>
    </row>
    <row r="32" spans="1:14" x14ac:dyDescent="0.2">
      <c r="A32" s="2" t="s">
        <v>11</v>
      </c>
      <c r="B32" s="2" t="s">
        <v>10</v>
      </c>
      <c r="C32" s="2" t="s">
        <v>8</v>
      </c>
      <c r="D32" s="2">
        <v>2020</v>
      </c>
      <c r="E32" s="4">
        <v>113.63215450549218</v>
      </c>
      <c r="F32" s="4">
        <v>117.32046715642535</v>
      </c>
      <c r="G32" s="9">
        <f t="shared" si="0"/>
        <v>-3.6883126509331703</v>
      </c>
      <c r="I32" s="12" t="s">
        <v>28</v>
      </c>
      <c r="J32">
        <v>2018</v>
      </c>
      <c r="K32">
        <f>SUMIF(C$2:C$15,I32,E$2:E$15)</f>
        <v>105.5</v>
      </c>
      <c r="L32">
        <f>SUMIF(C$2:C$15,I32,F$2:F$15)</f>
        <v>100.6</v>
      </c>
      <c r="M32">
        <f t="shared" si="1"/>
        <v>4.9000000000000057</v>
      </c>
      <c r="N32">
        <f>IF(K32&lt;&gt;0,(M32/K32)*100,0)</f>
        <v>4.6445497630331811</v>
      </c>
    </row>
    <row r="33" spans="1:14" x14ac:dyDescent="0.2">
      <c r="A33" s="2" t="s">
        <v>12</v>
      </c>
      <c r="B33" s="2" t="s">
        <v>13</v>
      </c>
      <c r="C33" s="2" t="s">
        <v>8</v>
      </c>
      <c r="D33" s="2">
        <v>2020</v>
      </c>
      <c r="E33" s="4">
        <v>134.60340424077887</v>
      </c>
      <c r="F33" s="4">
        <v>120.68537379832901</v>
      </c>
      <c r="G33" s="9">
        <f t="shared" si="0"/>
        <v>13.918030442449862</v>
      </c>
      <c r="I33" s="12" t="s">
        <v>28</v>
      </c>
      <c r="J33">
        <v>2019</v>
      </c>
      <c r="K33">
        <f>SUMIF(C$16:C$29,I33,E$16:E$29)</f>
        <v>264</v>
      </c>
      <c r="L33">
        <f>SUMIF(C$16:C$29,I33,F$16:F$29)</f>
        <v>226.8</v>
      </c>
      <c r="M33">
        <f t="shared" si="1"/>
        <v>37.199999999999989</v>
      </c>
      <c r="N33">
        <f>IF(K33&lt;&gt;0,(M33/K33)*100,0)</f>
        <v>14.090909090909086</v>
      </c>
    </row>
    <row r="34" spans="1:14" x14ac:dyDescent="0.2">
      <c r="A34" s="2" t="s">
        <v>14</v>
      </c>
      <c r="B34" s="2" t="s">
        <v>13</v>
      </c>
      <c r="C34" s="2" t="s">
        <v>15</v>
      </c>
      <c r="D34" s="2">
        <v>2020</v>
      </c>
      <c r="E34" s="4">
        <v>85.771654183296036</v>
      </c>
      <c r="F34" s="4">
        <v>72.744420448041112</v>
      </c>
      <c r="G34" s="9">
        <f t="shared" si="0"/>
        <v>13.027233735254924</v>
      </c>
      <c r="I34" s="12" t="s">
        <v>28</v>
      </c>
      <c r="J34">
        <v>2020</v>
      </c>
      <c r="K34">
        <f>SUMIF(C$30:C$43,I34,E$30:E$43)</f>
        <v>327.02927660932227</v>
      </c>
      <c r="L34">
        <f>SUMIF(C$30:C$43,I34,F$30:F$43)</f>
        <v>281.94875592700095</v>
      </c>
      <c r="M34">
        <f t="shared" si="1"/>
        <v>45.080520682321321</v>
      </c>
      <c r="N34">
        <f>IF(K34&lt;&gt;0,(M34/K34)*100,0)</f>
        <v>13.784857780845014</v>
      </c>
    </row>
    <row r="35" spans="1:14" x14ac:dyDescent="0.2">
      <c r="A35" s="2" t="s">
        <v>16</v>
      </c>
      <c r="B35" s="2" t="s">
        <v>10</v>
      </c>
      <c r="C35" s="2" t="s">
        <v>15</v>
      </c>
      <c r="D35" s="2">
        <v>2020</v>
      </c>
      <c r="E35" s="4">
        <v>113.68246649174581</v>
      </c>
      <c r="F35" s="4">
        <v>87.13598383917342</v>
      </c>
      <c r="G35" s="9">
        <f t="shared" si="0"/>
        <v>26.546482652572394</v>
      </c>
      <c r="I35" s="12" t="s">
        <v>28</v>
      </c>
      <c r="J35">
        <v>2021</v>
      </c>
      <c r="K35" s="6">
        <v>390</v>
      </c>
      <c r="L35">
        <f>_xlfn.FORECAST.ETS(J35,L32:L34,J32:J34,1,1)</f>
        <v>381.80291909911085</v>
      </c>
      <c r="M35">
        <f t="shared" si="1"/>
        <v>8.1970809008891479</v>
      </c>
      <c r="N35">
        <f>IF(K35&lt;&gt;0,(M35/K35)*100,0)</f>
        <v>2.101815615612602</v>
      </c>
    </row>
    <row r="36" spans="1:14" x14ac:dyDescent="0.2">
      <c r="A36" s="2" t="s">
        <v>17</v>
      </c>
      <c r="B36" s="2" t="s">
        <v>10</v>
      </c>
      <c r="C36" s="2" t="s">
        <v>15</v>
      </c>
      <c r="D36" s="2">
        <v>2020</v>
      </c>
      <c r="E36" s="4">
        <v>41.844469326788563</v>
      </c>
      <c r="F36" s="4">
        <v>47.542964987889484</v>
      </c>
      <c r="G36" s="9">
        <f t="shared" si="0"/>
        <v>-5.698495661100921</v>
      </c>
      <c r="I36" s="12" t="s">
        <v>28</v>
      </c>
      <c r="J36">
        <v>2022</v>
      </c>
      <c r="K36" s="6">
        <v>440</v>
      </c>
      <c r="L36">
        <f t="shared" ref="L36:L37" si="6">_xlfn.FORECAST.ETS(J36,L33:L35,J33:J35,1,1)</f>
        <v>453.52846238530208</v>
      </c>
      <c r="M36">
        <f t="shared" si="1"/>
        <v>-13.528462385302078</v>
      </c>
      <c r="N36">
        <f>IF(K36&lt;&gt;0,(M36/K36)*100,0)</f>
        <v>-3.0746505421141084</v>
      </c>
    </row>
    <row r="37" spans="1:14" x14ac:dyDescent="0.2">
      <c r="A37" s="2" t="s">
        <v>18</v>
      </c>
      <c r="B37" s="2" t="s">
        <v>13</v>
      </c>
      <c r="C37" s="2" t="s">
        <v>19</v>
      </c>
      <c r="D37" s="2">
        <v>2020</v>
      </c>
      <c r="E37" s="4">
        <v>89.204362481690879</v>
      </c>
      <c r="F37" s="4">
        <v>86.654458296102007</v>
      </c>
      <c r="G37" s="9">
        <f t="shared" si="0"/>
        <v>2.549904185588872</v>
      </c>
      <c r="I37" s="12" t="s">
        <v>28</v>
      </c>
      <c r="J37">
        <v>2023</v>
      </c>
      <c r="K37" s="6">
        <v>490</v>
      </c>
      <c r="L37">
        <f t="shared" si="6"/>
        <v>542.9525192394035</v>
      </c>
      <c r="M37">
        <f t="shared" si="1"/>
        <v>-52.9525192394035</v>
      </c>
      <c r="N37">
        <f>IF(K37&lt;&gt;0,(M37/K37)*100,0)</f>
        <v>-10.806636579470103</v>
      </c>
    </row>
    <row r="38" spans="1:14" x14ac:dyDescent="0.2">
      <c r="A38" s="2" t="s">
        <v>21</v>
      </c>
      <c r="B38" s="2" t="s">
        <v>10</v>
      </c>
      <c r="C38" s="2" t="s">
        <v>19</v>
      </c>
      <c r="D38" s="2">
        <v>2020</v>
      </c>
      <c r="E38" s="4">
        <v>45.531442444367343</v>
      </c>
      <c r="F38" s="4">
        <v>48.147149962426099</v>
      </c>
      <c r="G38" s="9">
        <f t="shared" si="0"/>
        <v>-2.6157075180587555</v>
      </c>
    </row>
    <row r="39" spans="1:14" x14ac:dyDescent="0.2">
      <c r="A39" s="2" t="s">
        <v>22</v>
      </c>
      <c r="B39" s="2" t="s">
        <v>10</v>
      </c>
      <c r="C39" s="2" t="s">
        <v>23</v>
      </c>
      <c r="D39" s="2">
        <v>2020</v>
      </c>
      <c r="E39" s="4">
        <v>97.00532183124335</v>
      </c>
      <c r="F39" s="4">
        <v>94.373609398934278</v>
      </c>
      <c r="G39" s="9">
        <f t="shared" si="0"/>
        <v>2.6317124323090724</v>
      </c>
    </row>
    <row r="40" spans="1:14" x14ac:dyDescent="0.2">
      <c r="A40" s="2" t="s">
        <v>24</v>
      </c>
      <c r="B40" s="2" t="s">
        <v>13</v>
      </c>
      <c r="C40" s="2" t="s">
        <v>23</v>
      </c>
      <c r="D40" s="2">
        <v>2020</v>
      </c>
      <c r="E40" s="4">
        <v>174.0907985862539</v>
      </c>
      <c r="F40" s="4">
        <v>148.68191507621549</v>
      </c>
      <c r="G40" s="9">
        <f t="shared" si="0"/>
        <v>25.408883510038407</v>
      </c>
    </row>
    <row r="41" spans="1:14" x14ac:dyDescent="0.2">
      <c r="A41" s="2" t="s">
        <v>25</v>
      </c>
      <c r="B41" s="2" t="s">
        <v>10</v>
      </c>
      <c r="C41" s="2" t="s">
        <v>23</v>
      </c>
      <c r="D41" s="2">
        <v>2020</v>
      </c>
      <c r="E41" s="4">
        <v>59.596369963615899</v>
      </c>
      <c r="F41" s="4">
        <v>60.375119917520394</v>
      </c>
      <c r="G41" s="9">
        <f t="shared" si="0"/>
        <v>-0.77874995390449442</v>
      </c>
    </row>
    <row r="42" spans="1:14" x14ac:dyDescent="0.2">
      <c r="A42" s="2" t="s">
        <v>26</v>
      </c>
      <c r="B42" s="2" t="s">
        <v>13</v>
      </c>
      <c r="C42" s="2" t="s">
        <v>27</v>
      </c>
      <c r="D42" s="2">
        <v>2020</v>
      </c>
      <c r="E42" s="4">
        <v>152.38575954576109</v>
      </c>
      <c r="F42" s="4">
        <v>141.43126132665799</v>
      </c>
      <c r="G42" s="9">
        <f t="shared" si="0"/>
        <v>10.954498219103101</v>
      </c>
    </row>
    <row r="43" spans="1:14" x14ac:dyDescent="0.2">
      <c r="A43" s="7" t="s">
        <v>28</v>
      </c>
      <c r="B43" s="7" t="s">
        <v>28</v>
      </c>
      <c r="C43" s="7" t="s">
        <v>28</v>
      </c>
      <c r="D43" s="2">
        <v>2020</v>
      </c>
      <c r="E43" s="4">
        <v>327.02927660932227</v>
      </c>
      <c r="F43" s="4">
        <v>281.94875592700095</v>
      </c>
      <c r="G43" s="9">
        <f t="shared" si="0"/>
        <v>45.080520682321321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Linear Forecast</vt:lpstr>
      <vt:lpstr>Sheet1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Jain</dc:creator>
  <cp:lastModifiedBy>Abhinav Jain</cp:lastModifiedBy>
  <dcterms:created xsi:type="dcterms:W3CDTF">2021-12-20T03:54:15Z</dcterms:created>
  <dcterms:modified xsi:type="dcterms:W3CDTF">2021-12-20T08:10:10Z</dcterms:modified>
</cp:coreProperties>
</file>