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820" windowWidth="27240" windowHeight="157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nishpalakurthi/Desktop/FTeam/Pocket_DCF_1%20(1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CF"/>
      <sheetName val="NWC"/>
      <sheetName val="Beta Calculation"/>
      <sheetName val="Comp Multiples"/>
      <sheetName val="Income Statement"/>
      <sheetName val="Balance Sheet"/>
      <sheetName val="Cash Flow Statement"/>
    </sheetNames>
    <sheetDataSet>
      <sheetData sheetId="0"/>
      <sheetData sheetId="1">
        <row r="22">
          <cell r="E22"/>
          <cell r="F22"/>
          <cell r="G22"/>
          <cell r="H22"/>
          <cell r="I22"/>
          <cell r="J22"/>
          <cell r="K22"/>
          <cell r="L22"/>
        </row>
      </sheetData>
      <sheetData sheetId="2"/>
      <sheetData sheetId="3"/>
      <sheetData sheetId="4">
        <row r="10">
          <cell r="I10">
            <v>84.731999999999999</v>
          </cell>
          <cell r="J10">
            <v>110.93899999999999</v>
          </cell>
          <cell r="K10">
            <v>126.203</v>
          </cell>
        </row>
        <row r="12">
          <cell r="I12">
            <v>13.696999999999999</v>
          </cell>
          <cell r="J12">
            <v>12.441000000000001</v>
          </cell>
          <cell r="K12">
            <v>15.928000000000001</v>
          </cell>
        </row>
        <row r="17">
          <cell r="I17">
            <v>27.573</v>
          </cell>
          <cell r="J17">
            <v>31.562000000000001</v>
          </cell>
          <cell r="K17">
            <v>39.5</v>
          </cell>
        </row>
      </sheetData>
      <sheetData sheetId="5"/>
      <sheetData sheetId="6">
        <row r="12">
          <cell r="I12">
            <v>12.904999999999999</v>
          </cell>
          <cell r="J12">
            <v>11.555</v>
          </cell>
          <cell r="K12">
            <v>15.287000000000001</v>
          </cell>
        </row>
        <row r="28">
          <cell r="I28">
            <v>-22.280999999999999</v>
          </cell>
          <cell r="J28">
            <v>-24.64</v>
          </cell>
          <cell r="K28">
            <v>-31.484999999999999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Q11" sqref="Q11"/>
    </sheetView>
  </sheetViews>
  <sheetFormatPr baseColWidth="10" defaultRowHeight="16"/>
  <sheetData>
    <row r="2" ht="17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7" customHeight="1">
      <c r="C3" s="1" t="inlineStr">
        <is>
          <t>US$MM</t>
        </is>
      </c>
      <c r="D3" s="2" t="n">
        <v>2018</v>
      </c>
      <c r="E3" s="2" t="n">
        <v>2019</v>
      </c>
      <c r="F3" s="2">
        <f>E3+1</f>
        <v/>
      </c>
      <c r="G3" s="2">
        <f>F3+1</f>
        <v/>
      </c>
      <c r="H3" s="3">
        <f>G3+1</f>
        <v/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7" customHeight="1">
      <c r="C4" s="5" t="inlineStr">
        <is>
          <t>Revenue</t>
        </is>
      </c>
      <c r="D4" s="6" t="n">
        <v>265595</v>
      </c>
      <c r="E4" s="6" t="n">
        <v>260174</v>
      </c>
      <c r="F4" s="6" t="n">
        <v>274515</v>
      </c>
      <c r="G4" s="6" t="n">
        <v>365817</v>
      </c>
      <c r="H4" s="7" t="n">
        <v>394328</v>
      </c>
      <c r="I4" s="15">
        <f>H4*(1+I5)</f>
        <v/>
      </c>
      <c r="J4" s="15">
        <f>I4*(1+J5)</f>
        <v/>
      </c>
      <c r="K4" s="15">
        <f>J4*(1+K5)</f>
        <v/>
      </c>
      <c r="L4" s="15">
        <f>K4*(1+L5)</f>
        <v/>
      </c>
      <c r="M4" s="9">
        <f>L4*(1+M5)</f>
        <v/>
      </c>
    </row>
    <row r="5" ht="17" customHeight="1">
      <c r="C5" s="10" t="inlineStr">
        <is>
          <t xml:space="preserve">    Growth</t>
        </is>
      </c>
      <c r="D5" s="11" t="n">
        <v/>
      </c>
      <c r="E5" s="11" t="n">
        <v>-0.0204107758052674</v>
      </c>
      <c r="F5" s="11" t="n">
        <v>0.05512080376978479</v>
      </c>
      <c r="G5" s="11" t="n">
        <v>0.332593847330747</v>
      </c>
      <c r="H5" s="12" t="n">
        <v>0.0779378760418461</v>
      </c>
      <c r="I5" s="13" t="n">
        <v>0.1113104378342776</v>
      </c>
      <c r="J5" s="13" t="n">
        <v>0.1113104378342776</v>
      </c>
      <c r="K5" s="13" t="n">
        <v>0.1113104378342776</v>
      </c>
      <c r="L5" s="13" t="n">
        <v>0.1113104378342776</v>
      </c>
      <c r="M5" s="14" t="n">
        <v>0.1113104378342776</v>
      </c>
    </row>
    <row r="6" ht="17" customHeight="1">
      <c r="C6" s="5" t="inlineStr">
        <is>
          <t>COGS</t>
        </is>
      </c>
      <c r="D6" s="15" t="n">
        <v>163756</v>
      </c>
      <c r="E6" s="15" t="n">
        <v>161782</v>
      </c>
      <c r="F6" s="15" t="n">
        <v>169559</v>
      </c>
      <c r="G6" s="15" t="n">
        <v>212981</v>
      </c>
      <c r="H6" s="16" t="n">
        <v>223546</v>
      </c>
      <c r="I6" s="15">
        <f>I7*I4</f>
        <v/>
      </c>
      <c r="J6" s="15">
        <f>J7*J4</f>
        <v/>
      </c>
      <c r="K6" s="15">
        <f>K7*K4</f>
        <v/>
      </c>
      <c r="L6" s="15">
        <f>L7*L4</f>
        <v/>
      </c>
      <c r="M6" s="9">
        <f>M7*M4</f>
        <v/>
      </c>
    </row>
    <row r="7" ht="17" customHeight="1">
      <c r="C7" s="17" t="inlineStr">
        <is>
          <t xml:space="preserve">    % Revenue</t>
        </is>
      </c>
      <c r="D7" s="18" t="n">
        <v>0.6165628117999209</v>
      </c>
      <c r="E7" s="18" t="n">
        <v>0.6218223189096528</v>
      </c>
      <c r="F7" s="18" t="n">
        <v>0.6176675227218913</v>
      </c>
      <c r="G7" s="18" t="n">
        <v>0.5822064037483222</v>
      </c>
      <c r="H7" s="19" t="n">
        <v>0.5669036943863991</v>
      </c>
      <c r="I7" s="13" t="n">
        <v>0.6010325503132372</v>
      </c>
      <c r="J7" s="13" t="n">
        <v>0.6010325503132372</v>
      </c>
      <c r="K7" s="13" t="n">
        <v>0.6010325503132372</v>
      </c>
      <c r="L7" s="13" t="n">
        <v>0.6010325503132372</v>
      </c>
      <c r="M7" s="14" t="n">
        <v>0.6010325503132372</v>
      </c>
    </row>
    <row r="8" ht="17" customHeight="1">
      <c r="C8" s="20" t="inlineStr">
        <is>
          <t>Gross Profit</t>
        </is>
      </c>
      <c r="D8" s="21" t="n">
        <v>101839</v>
      </c>
      <c r="E8" s="21" t="n">
        <v>98392</v>
      </c>
      <c r="F8" s="21" t="n">
        <v>104956</v>
      </c>
      <c r="G8" s="21" t="n">
        <v>152836</v>
      </c>
      <c r="H8" s="22" t="n">
        <v>170782</v>
      </c>
      <c r="I8" s="21">
        <f>I4-I6</f>
        <v/>
      </c>
      <c r="J8" s="21">
        <f>J4-J6</f>
        <v/>
      </c>
      <c r="K8" s="21">
        <f>K4-K6</f>
        <v/>
      </c>
      <c r="L8" s="21">
        <f>L4-L6</f>
        <v/>
      </c>
      <c r="M8" s="23">
        <f>M4-M6</f>
        <v/>
      </c>
    </row>
    <row r="9" ht="17" customHeight="1">
      <c r="C9" s="5" t="inlineStr">
        <is>
          <t>OpEx (excl. D&amp;A)</t>
        </is>
      </c>
      <c r="D9" s="15" t="n">
        <v>30941</v>
      </c>
      <c r="E9" s="15" t="n">
        <v>34462</v>
      </c>
      <c r="F9" s="15" t="n">
        <v>38668</v>
      </c>
      <c r="G9" s="15" t="n">
        <v>43887</v>
      </c>
      <c r="H9" s="24" t="n">
        <v>51345</v>
      </c>
      <c r="I9" s="15">
        <f>I10*I4</f>
        <v/>
      </c>
      <c r="J9" s="15">
        <f>J10*J4</f>
        <v/>
      </c>
      <c r="K9" s="15">
        <f>K10*K4</f>
        <v/>
      </c>
      <c r="L9" s="15">
        <f>L10*L4</f>
        <v/>
      </c>
      <c r="M9" s="9">
        <f>M10*M4</f>
        <v/>
      </c>
    </row>
    <row r="10" ht="17" customHeight="1">
      <c r="C10" s="10" t="inlineStr">
        <is>
          <t xml:space="preserve">    % Revenue</t>
        </is>
      </c>
      <c r="D10" s="25" t="n">
        <v>0.1164969220053088</v>
      </c>
      <c r="E10" s="25" t="n">
        <v>0.1324575092053779</v>
      </c>
      <c r="F10" s="25" t="n">
        <v>0.14085933373404</v>
      </c>
      <c r="G10" s="25" t="n">
        <v>0.1199698209760618</v>
      </c>
      <c r="H10" s="26" t="n">
        <v>0.1302088616583149</v>
      </c>
      <c r="I10" s="27" t="n">
        <v>0.1279984895158207</v>
      </c>
      <c r="J10" s="27" t="n">
        <v>0.1279984895158207</v>
      </c>
      <c r="K10" s="27" t="n">
        <v>0.1279984895158207</v>
      </c>
      <c r="L10" s="27" t="n">
        <v>0.1279984895158207</v>
      </c>
      <c r="M10" s="28" t="n">
        <v>0.1279984895158207</v>
      </c>
    </row>
    <row r="11" ht="17" customHeight="1">
      <c r="C11" s="5" t="inlineStr">
        <is>
          <t>EBITDA</t>
        </is>
      </c>
      <c r="D11" s="29" t="n">
        <v>81801</v>
      </c>
      <c r="E11" s="29" t="n">
        <v>76477</v>
      </c>
      <c r="F11" s="29" t="n">
        <v>77344</v>
      </c>
      <c r="G11" s="29" t="n">
        <v>120233</v>
      </c>
      <c r="H11" s="30" t="n">
        <v>130541</v>
      </c>
      <c r="I11" s="29">
        <f>I8-I9</f>
        <v/>
      </c>
      <c r="J11" s="29">
        <f>J8-J9</f>
        <v/>
      </c>
      <c r="K11" s="29">
        <f>K8-K9</f>
        <v/>
      </c>
      <c r="L11" s="29">
        <f>L8-L9</f>
        <v/>
      </c>
      <c r="M11" s="31">
        <f>M8-M9</f>
        <v/>
      </c>
    </row>
    <row r="12" ht="17" customHeight="1">
      <c r="C12" s="32" t="inlineStr">
        <is>
          <t>LESS: D&amp;A</t>
        </is>
      </c>
      <c r="D12" s="33" t="n">
        <v>10903</v>
      </c>
      <c r="E12" s="33" t="n">
        <v>12547</v>
      </c>
      <c r="F12" s="33" t="n">
        <v>11056</v>
      </c>
      <c r="G12" s="33" t="n">
        <v>11284</v>
      </c>
      <c r="H12" s="34" t="n">
        <v>11104</v>
      </c>
      <c r="I12" s="29">
        <f>I13*I4</f>
        <v/>
      </c>
      <c r="J12" s="29">
        <f>J13*J4</f>
        <v/>
      </c>
      <c r="K12" s="29">
        <f>K13*K4</f>
        <v/>
      </c>
      <c r="L12" s="29">
        <f>L13*L4</f>
        <v/>
      </c>
      <c r="M12" s="31">
        <f>M13*M4</f>
        <v/>
      </c>
    </row>
    <row r="13" ht="17" customHeight="1">
      <c r="C13" s="35" t="inlineStr">
        <is>
          <t xml:space="preserve">    % Revenue</t>
        </is>
      </c>
      <c r="D13" s="36" t="n">
        <v>0.04105122460889701</v>
      </c>
      <c r="E13" s="36" t="n">
        <v>0.04822541837385749</v>
      </c>
      <c r="F13" s="36" t="n">
        <v>0.04027466622953208</v>
      </c>
      <c r="G13" s="36" t="n">
        <v>0.03084602410494865</v>
      </c>
      <c r="H13" s="37" t="n">
        <v>0.02815929885780366</v>
      </c>
      <c r="I13" s="13" t="n">
        <v>0.03771132643500778</v>
      </c>
      <c r="J13" s="13" t="n">
        <v>0.03771132643500778</v>
      </c>
      <c r="K13" s="13" t="n">
        <v>0.03771132643500778</v>
      </c>
      <c r="L13" s="13" t="n">
        <v>0.03771132643500778</v>
      </c>
      <c r="M13" s="14" t="n">
        <v>0.03771132643500778</v>
      </c>
    </row>
    <row r="14" ht="17" customHeight="1">
      <c r="C14" s="5" t="inlineStr">
        <is>
          <t>EBIT</t>
        </is>
      </c>
      <c r="D14" s="15" t="n">
        <v>70898</v>
      </c>
      <c r="E14" s="15" t="n">
        <v>63930</v>
      </c>
      <c r="F14" s="15" t="n">
        <v>66288</v>
      </c>
      <c r="G14" s="15" t="n">
        <v>108949</v>
      </c>
      <c r="H14" s="24" t="n">
        <v>119437</v>
      </c>
      <c r="I14" s="15">
        <f>I11-I12</f>
        <v/>
      </c>
      <c r="J14" s="15">
        <f>J11-J12</f>
        <v/>
      </c>
      <c r="K14" s="15">
        <f>K11-K12</f>
        <v/>
      </c>
      <c r="L14" s="15">
        <f>L11-L12</f>
        <v/>
      </c>
      <c r="M14" s="9">
        <f>M11-M12</f>
        <v/>
      </c>
    </row>
    <row r="15" ht="17" customHeight="1">
      <c r="C15" s="5" t="inlineStr">
        <is>
          <t>Taxes</t>
        </is>
      </c>
      <c r="D15" s="15" t="n">
        <v>13372</v>
      </c>
      <c r="E15" s="15" t="n">
        <v>10481</v>
      </c>
      <c r="F15" s="15" t="n">
        <v>9680</v>
      </c>
      <c r="G15" s="15" t="n">
        <v>14527</v>
      </c>
      <c r="H15" s="24" t="n">
        <v>19300</v>
      </c>
      <c r="I15" s="15">
        <f>I16*I14</f>
        <v/>
      </c>
      <c r="J15" s="15">
        <f>J16*J14</f>
        <v/>
      </c>
      <c r="K15" s="15">
        <f>K16*K14</f>
        <v/>
      </c>
      <c r="L15" s="15">
        <f>L16*L14</f>
        <v/>
      </c>
      <c r="M15" s="9">
        <f>M16*M14</f>
        <v/>
      </c>
    </row>
    <row r="16" ht="17" customHeight="1">
      <c r="C16" s="10" t="inlineStr">
        <is>
          <t xml:space="preserve">    % EBIT</t>
        </is>
      </c>
      <c r="D16" s="11" t="n">
        <v>0.1886089875595927</v>
      </c>
      <c r="E16" s="11" t="n">
        <v>0.163944939777882</v>
      </c>
      <c r="F16" s="11" t="n">
        <v>0.1460294472604393</v>
      </c>
      <c r="G16" s="11" t="n">
        <v>0.1333376166830352</v>
      </c>
      <c r="H16" s="12" t="n">
        <v>0.1615914666309435</v>
      </c>
      <c r="I16" s="13" t="n">
        <v>0.1620446168442441</v>
      </c>
      <c r="J16" s="13" t="n">
        <v>0.1620446168442441</v>
      </c>
      <c r="K16" s="13" t="n">
        <v>0.1620446168442441</v>
      </c>
      <c r="L16" s="13" t="n">
        <v>0.1620446168442441</v>
      </c>
      <c r="M16" s="14" t="n">
        <v>0.1620446168442441</v>
      </c>
    </row>
    <row r="17" ht="17" customHeight="1">
      <c r="C17" s="5" t="inlineStr">
        <is>
          <t>NOPAT</t>
        </is>
      </c>
      <c r="D17" s="15" t="n">
        <v>57526</v>
      </c>
      <c r="E17" s="15" t="n">
        <v>53449</v>
      </c>
      <c r="F17" s="15" t="n">
        <v>56608</v>
      </c>
      <c r="G17" s="15" t="n">
        <v>94422</v>
      </c>
      <c r="H17" s="24" t="n">
        <v>100137</v>
      </c>
      <c r="I17" s="15">
        <f>I14-I15</f>
        <v/>
      </c>
      <c r="J17" s="15">
        <f>J14-J15</f>
        <v/>
      </c>
      <c r="K17" s="15">
        <f>K14-K15</f>
        <v/>
      </c>
      <c r="L17" s="15">
        <f>L14-L15</f>
        <v/>
      </c>
      <c r="M17" s="9">
        <f>M14-M15</f>
        <v/>
      </c>
    </row>
    <row r="18" ht="17" customHeight="1">
      <c r="C18" s="5" t="inlineStr">
        <is>
          <t>ADD: D&amp;A</t>
        </is>
      </c>
      <c r="D18" s="15" t="n">
        <v>10903</v>
      </c>
      <c r="E18" s="15" t="n">
        <v>12547</v>
      </c>
      <c r="F18" s="15" t="n">
        <v>11056</v>
      </c>
      <c r="G18" s="15" t="n">
        <v>11284</v>
      </c>
      <c r="H18" s="16" t="n">
        <v>11104</v>
      </c>
      <c r="I18" s="15">
        <f>I12</f>
        <v/>
      </c>
      <c r="J18" s="15">
        <f>J12</f>
        <v/>
      </c>
      <c r="K18" s="15">
        <f>K12</f>
        <v/>
      </c>
      <c r="L18" s="15">
        <f>L12</f>
        <v/>
      </c>
      <c r="M18" s="9">
        <f>M12</f>
        <v/>
      </c>
    </row>
    <row r="19" ht="17" customHeight="1">
      <c r="C19" s="5" t="inlineStr">
        <is>
          <t>CAPEX</t>
        </is>
      </c>
      <c r="D19" s="15" t="n">
        <v>-13313</v>
      </c>
      <c r="E19" s="15" t="n">
        <v>-10495</v>
      </c>
      <c r="F19" s="15" t="n">
        <v>-7309</v>
      </c>
      <c r="G19" s="15" t="n">
        <v>-11085</v>
      </c>
      <c r="H19" s="16" t="n">
        <v>-10708</v>
      </c>
      <c r="I19" s="15">
        <f>I20*I4</f>
        <v/>
      </c>
      <c r="J19" s="15">
        <f>J20*J4</f>
        <v/>
      </c>
      <c r="K19" s="15">
        <f>K20*K4</f>
        <v/>
      </c>
      <c r="L19" s="15">
        <f>L20*L4</f>
        <v/>
      </c>
      <c r="M19" s="9">
        <f>M20*M4</f>
        <v/>
      </c>
    </row>
    <row r="20" ht="17" customHeight="1">
      <c r="C20" s="10" t="inlineStr">
        <is>
          <t xml:space="preserve">    % Revenue</t>
        </is>
      </c>
      <c r="D20" s="11" t="n">
        <v>0.05012519060976298</v>
      </c>
      <c r="E20" s="11" t="n">
        <v>0.04033838892433525</v>
      </c>
      <c r="F20" s="11" t="n">
        <v>0.02662513888129975</v>
      </c>
      <c r="G20" s="11" t="n">
        <v>0.03030203626403366</v>
      </c>
      <c r="H20" s="12" t="n">
        <v>0.02715505873283155</v>
      </c>
      <c r="I20" s="13" t="n">
        <v>-0.03490916268245264</v>
      </c>
      <c r="J20" s="13" t="n">
        <v>-0.03490916268245264</v>
      </c>
      <c r="K20" s="13" t="n">
        <v>-0.03490916268245264</v>
      </c>
      <c r="L20" s="13" t="n">
        <v>-0.03490916268245264</v>
      </c>
      <c r="M20" s="14" t="n">
        <v>-0.03490916268245264</v>
      </c>
    </row>
    <row r="21" ht="17" customHeight="1">
      <c r="C21" s="32" t="inlineStr">
        <is>
          <t>Change in NWC</t>
        </is>
      </c>
      <c r="D21" s="51" t="n">
        <v>-10097.24609208478</v>
      </c>
      <c r="E21" s="51" t="n">
        <v>-11042.72124018945</v>
      </c>
      <c r="F21" s="51" t="n">
        <v>-12065.92229281351</v>
      </c>
      <c r="G21" s="51" t="n">
        <v>-13173.08977018399</v>
      </c>
      <c r="H21" s="52" t="n">
        <v>-14370.96289011673</v>
      </c>
      <c r="I21" s="51" t="n">
        <v>-12149.98845707769</v>
      </c>
      <c r="J21" s="51" t="n">
        <v>-12149.98845707769</v>
      </c>
      <c r="K21" s="51" t="n">
        <v>-12149.98845707769</v>
      </c>
      <c r="L21" s="51" t="n">
        <v>-12149.98845707769</v>
      </c>
      <c r="M21" s="53" t="n">
        <v>-12149.98845707769</v>
      </c>
    </row>
    <row r="22" ht="17" customHeight="1">
      <c r="C22" s="5" t="inlineStr">
        <is>
          <t>UFCF</t>
        </is>
      </c>
      <c r="D22" s="15" t="n">
        <v>132981.5940619734</v>
      </c>
      <c r="E22" s="15" t="n">
        <v>148488.2629174971</v>
      </c>
      <c r="F22" s="15" t="n">
        <v>165665.9551763251</v>
      </c>
      <c r="G22" s="15" t="n">
        <v>184695.8508166385</v>
      </c>
      <c r="H22" s="22" t="n">
        <v>205778.9051644163</v>
      </c>
      <c r="I22" s="21">
        <f>I17+I18-I19-I21</f>
        <v/>
      </c>
      <c r="J22" s="21">
        <f>J17+J18-J19-J21</f>
        <v/>
      </c>
      <c r="K22" s="21">
        <f>K17+K18-K19-K21</f>
        <v/>
      </c>
      <c r="L22" s="21">
        <f>L17+L18-L19-L21</f>
        <v/>
      </c>
      <c r="M22" s="23">
        <f>M17+M18-M19-M21</f>
        <v/>
      </c>
    </row>
    <row r="23" ht="17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8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2023-09-17T06:11:33Z</dcterms:modified>
  <cp:lastModifiedBy>Anish Palakurthi</cp:lastModifiedBy>
</cp:coreProperties>
</file>