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hin\OneDrive\Desktop\Coder World\Personal Projects\discount.ai\webscraping\"/>
    </mc:Choice>
  </mc:AlternateContent>
  <xr:revisionPtr revIDLastSave="0" documentId="8_{CE1D390D-5992-4394-966B-49E1A49B4DB4}" xr6:coauthVersionLast="47" xr6:coauthVersionMax="47" xr10:uidLastSave="{00000000-0000-0000-0000-000000000000}"/>
  <bookViews>
    <workbookView xWindow="6960" yWindow="2130" windowWidth="21600" windowHeight="133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M23" i="1" s="1"/>
  <c r="K23" i="1"/>
  <c r="J23" i="1"/>
  <c r="I19" i="1"/>
  <c r="I18" i="1"/>
  <c r="I12" i="1"/>
  <c r="I9" i="1"/>
  <c r="I8" i="1"/>
  <c r="I11" i="1" s="1"/>
  <c r="I14" i="1" s="1"/>
  <c r="I6" i="1"/>
  <c r="J4" i="1"/>
  <c r="J6" i="1" s="1"/>
  <c r="J8" i="1" s="1"/>
  <c r="I4" i="1"/>
  <c r="G3" i="1"/>
  <c r="H3" i="1" s="1"/>
  <c r="I3" i="1" s="1"/>
  <c r="J3" i="1" s="1"/>
  <c r="K3" i="1" s="1"/>
  <c r="L3" i="1" s="1"/>
  <c r="M3" i="1" s="1"/>
  <c r="F3" i="1"/>
  <c r="I15" i="1" l="1"/>
  <c r="I17" i="1" s="1"/>
  <c r="I22" i="1" s="1"/>
  <c r="I24" i="1" s="1"/>
  <c r="K4" i="1"/>
  <c r="J12" i="1"/>
  <c r="J18" i="1" s="1"/>
  <c r="J19" i="1"/>
  <c r="J9" i="1"/>
  <c r="J11" i="1" s="1"/>
  <c r="J14" i="1" s="1"/>
  <c r="J15" i="1" l="1"/>
  <c r="J17" i="1" s="1"/>
  <c r="J22" i="1" s="1"/>
  <c r="J24" i="1" s="1"/>
  <c r="K6" i="1"/>
  <c r="K9" i="1"/>
  <c r="K19" i="1"/>
  <c r="K12" i="1"/>
  <c r="K18" i="1" s="1"/>
  <c r="L4" i="1"/>
  <c r="K8" i="1"/>
  <c r="K11" i="1" s="1"/>
  <c r="K14" i="1" s="1"/>
  <c r="K15" i="1" l="1"/>
  <c r="K17" i="1" s="1"/>
  <c r="K22" i="1" s="1"/>
  <c r="K24" i="1" s="1"/>
  <c r="L6" i="1"/>
  <c r="L9" i="1"/>
  <c r="L19" i="1"/>
  <c r="L12" i="1"/>
  <c r="L18" i="1" s="1"/>
  <c r="M4" i="1"/>
  <c r="L8" i="1"/>
  <c r="L11" i="1" s="1"/>
  <c r="M9" i="1" l="1"/>
  <c r="M19" i="1"/>
  <c r="M6" i="1"/>
  <c r="M8" i="1" s="1"/>
  <c r="M11" i="1" s="1"/>
  <c r="M14" i="1" s="1"/>
  <c r="M12" i="1"/>
  <c r="M18" i="1" s="1"/>
  <c r="L14" i="1"/>
  <c r="M15" i="1" l="1"/>
  <c r="M17" i="1" s="1"/>
  <c r="M22" i="1" s="1"/>
  <c r="M24" i="1" s="1"/>
  <c r="L15" i="1"/>
  <c r="L17" i="1" s="1"/>
  <c r="L22" i="1" s="1"/>
  <c r="L24" i="1" s="1"/>
</calcChain>
</file>

<file path=xl/sharedStrings.xml><?xml version="1.0" encoding="utf-8"?>
<sst xmlns="http://schemas.openxmlformats.org/spreadsheetml/2006/main" count="22" uniqueCount="19">
  <si>
    <t>US$MM</t>
  </si>
  <si>
    <t>Revenue</t>
  </si>
  <si>
    <t xml:space="preserve">    Growth</t>
  </si>
  <si>
    <t>COGS</t>
  </si>
  <si>
    <t xml:space="preserve">    % Revenue</t>
  </si>
  <si>
    <t>Gross Profit</t>
  </si>
  <si>
    <t>OpEx (excl. D&amp;A)</t>
  </si>
  <si>
    <t>EBITDA</t>
  </si>
  <si>
    <t>LESS: D&amp;A</t>
  </si>
  <si>
    <t>EBIT</t>
  </si>
  <si>
    <t>Taxes</t>
  </si>
  <si>
    <t xml:space="preserve">    % EBIT</t>
  </si>
  <si>
    <t>NOPAT</t>
  </si>
  <si>
    <t>ADD: D&amp;A</t>
  </si>
  <si>
    <t>CAPEX</t>
  </si>
  <si>
    <t>Change in NWC</t>
  </si>
  <si>
    <t>UFCF</t>
  </si>
  <si>
    <t>PV Factor</t>
  </si>
  <si>
    <t>PV of UFCF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</si>
</sst>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\(0.00\)"/>
    <numFmt numFmtId="165" formatCode="_ * #,##0.00_)\ _$_U_S_ ;_ * \(#,##0.00\)\ _$_U_S_ ;_ * &quot;-&quot;??_)\ _$_U_S_ ;_ @_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Segoe UI Light"/>
      <family val="2"/>
    </font>
    <font>
      <sz val="11"/>
      <name val="Segoe UI Light"/>
      <family val="2"/>
    </font>
    <font>
      <i/>
      <sz val="11"/>
      <color theme="1"/>
      <name val="Segoe UI Light"/>
      <family val="2"/>
    </font>
    <font>
      <i/>
      <sz val="11"/>
      <name val="Segoe UI Light"/>
      <family val="2"/>
    </font>
    <font>
      <i/>
      <sz val="11"/>
      <color theme="4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/>
    <xf numFmtId="9" fontId="1" fillId="0" borderId="0"/>
  </cellStyleXfs>
  <cellXfs count="50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4" xfId="1" applyFont="1" applyBorder="1"/>
    <xf numFmtId="2" fontId="3" fillId="0" borderId="0" xfId="2" applyNumberFormat="1" applyFont="1"/>
    <xf numFmtId="2" fontId="3" fillId="0" borderId="5" xfId="2" applyNumberFormat="1" applyFont="1" applyBorder="1"/>
    <xf numFmtId="43" fontId="3" fillId="0" borderId="0" xfId="2" applyNumberFormat="1" applyFont="1"/>
    <xf numFmtId="43" fontId="3" fillId="0" borderId="6" xfId="2" applyNumberFormat="1" applyFont="1" applyBorder="1"/>
    <xf numFmtId="0" fontId="4" fillId="4" borderId="4" xfId="1" applyFont="1" applyFill="1" applyBorder="1"/>
    <xf numFmtId="10" fontId="5" fillId="4" borderId="0" xfId="3" applyNumberFormat="1" applyFont="1" applyFill="1"/>
    <xf numFmtId="10" fontId="5" fillId="4" borderId="5" xfId="3" applyNumberFormat="1" applyFont="1" applyFill="1" applyBorder="1"/>
    <xf numFmtId="10" fontId="6" fillId="4" borderId="0" xfId="3" applyNumberFormat="1" applyFont="1" applyFill="1"/>
    <xf numFmtId="10" fontId="6" fillId="4" borderId="6" xfId="3" applyNumberFormat="1" applyFont="1" applyFill="1" applyBorder="1"/>
    <xf numFmtId="43" fontId="3" fillId="0" borderId="7" xfId="2" applyNumberFormat="1" applyFont="1" applyBorder="1"/>
    <xf numFmtId="0" fontId="4" fillId="4" borderId="8" xfId="1" applyFont="1" applyFill="1" applyBorder="1"/>
    <xf numFmtId="10" fontId="5" fillId="4" borderId="9" xfId="3" applyNumberFormat="1" applyFont="1" applyFill="1" applyBorder="1"/>
    <xf numFmtId="10" fontId="5" fillId="4" borderId="10" xfId="3" applyNumberFormat="1" applyFont="1" applyFill="1" applyBorder="1"/>
    <xf numFmtId="0" fontId="3" fillId="0" borderId="11" xfId="1" applyFont="1" applyBorder="1"/>
    <xf numFmtId="43" fontId="3" fillId="0" borderId="12" xfId="2" applyNumberFormat="1" applyFont="1" applyBorder="1"/>
    <xf numFmtId="43" fontId="3" fillId="0" borderId="13" xfId="2" applyNumberFormat="1" applyFont="1" applyBorder="1"/>
    <xf numFmtId="43" fontId="3" fillId="0" borderId="14" xfId="2" applyNumberFormat="1" applyFont="1" applyBorder="1"/>
    <xf numFmtId="43" fontId="3" fillId="0" borderId="5" xfId="2" applyNumberFormat="1" applyFont="1" applyBorder="1"/>
    <xf numFmtId="10" fontId="4" fillId="4" borderId="0" xfId="1" applyNumberFormat="1" applyFont="1" applyFill="1"/>
    <xf numFmtId="10" fontId="4" fillId="4" borderId="5" xfId="1" applyNumberFormat="1" applyFont="1" applyFill="1" applyBorder="1"/>
    <xf numFmtId="10" fontId="6" fillId="4" borderId="0" xfId="1" applyNumberFormat="1" applyFont="1" applyFill="1"/>
    <xf numFmtId="10" fontId="6" fillId="4" borderId="6" xfId="1" applyNumberFormat="1" applyFont="1" applyFill="1" applyBorder="1"/>
    <xf numFmtId="43" fontId="3" fillId="0" borderId="0" xfId="1" applyNumberFormat="1" applyFont="1"/>
    <xf numFmtId="43" fontId="3" fillId="0" borderId="5" xfId="1" applyNumberFormat="1" applyFont="1" applyBorder="1"/>
    <xf numFmtId="43" fontId="3" fillId="0" borderId="6" xfId="1" applyNumberFormat="1" applyFont="1" applyBorder="1"/>
    <xf numFmtId="0" fontId="3" fillId="0" borderId="8" xfId="1" applyFont="1" applyBorder="1"/>
    <xf numFmtId="43" fontId="3" fillId="0" borderId="9" xfId="1" applyNumberFormat="1" applyFont="1" applyBorder="1"/>
    <xf numFmtId="43" fontId="3" fillId="0" borderId="10" xfId="1" applyNumberFormat="1" applyFont="1" applyBorder="1"/>
    <xf numFmtId="0" fontId="4" fillId="4" borderId="11" xfId="1" applyFont="1" applyFill="1" applyBorder="1"/>
    <xf numFmtId="10" fontId="5" fillId="4" borderId="12" xfId="3" applyNumberFormat="1" applyFont="1" applyFill="1" applyBorder="1"/>
    <xf numFmtId="10" fontId="5" fillId="4" borderId="13" xfId="3" applyNumberFormat="1" applyFont="1" applyFill="1" applyBorder="1"/>
    <xf numFmtId="164" fontId="3" fillId="0" borderId="9" xfId="2" applyNumberFormat="1" applyFont="1" applyBorder="1"/>
    <xf numFmtId="164" fontId="3" fillId="0" borderId="10" xfId="2" applyNumberFormat="1" applyFont="1" applyBorder="1"/>
    <xf numFmtId="164" fontId="3" fillId="0" borderId="15" xfId="2" applyNumberFormat="1" applyFont="1" applyBorder="1"/>
    <xf numFmtId="164" fontId="3" fillId="0" borderId="0" xfId="1" applyNumberFormat="1" applyFont="1"/>
    <xf numFmtId="164" fontId="3" fillId="0" borderId="5" xfId="1" applyNumberFormat="1" applyFont="1" applyBorder="1"/>
    <xf numFmtId="0" fontId="3" fillId="0" borderId="16" xfId="1" applyFont="1" applyBorder="1"/>
    <xf numFmtId="164" fontId="3" fillId="0" borderId="17" xfId="1" applyNumberFormat="1" applyFont="1" applyBorder="1"/>
    <xf numFmtId="164" fontId="3" fillId="0" borderId="18" xfId="1" applyNumberFormat="1" applyFont="1" applyBorder="1"/>
    <xf numFmtId="43" fontId="3" fillId="0" borderId="17" xfId="2" applyNumberFormat="1" applyFont="1" applyBorder="1"/>
    <xf numFmtId="43" fontId="3" fillId="0" borderId="19" xfId="2" applyNumberFormat="1" applyFont="1" applyBorder="1"/>
    <xf numFmtId="0" fontId="0" fillId="0" borderId="9" xfId="0" applyBorder="1"/>
    <xf numFmtId="0" fontId="2" fillId="3" borderId="6" xfId="1" applyFont="1" applyFill="1" applyBorder="1" applyAlignment="1">
      <alignment horizontal="center"/>
    </xf>
    <xf numFmtId="0" fontId="0" fillId="0" borderId="20" xfId="0" applyBorder="1"/>
  </cellXfs>
  <cellStyles count="4">
    <cellStyle name="Comma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4"/>
  <sheetViews>
    <sheetView tabSelected="1" workbookViewId="0">
      <selection activeCell="O16" sqref="O16"/>
    </sheetView>
  </sheetViews>
  <sheetFormatPr defaultColWidth="11" defaultRowHeight="15.75" x14ac:dyDescent="0.25"/>
  <sheetData>
    <row r="2" spans="3:13" ht="17.100000000000001" customHeight="1" thickBot="1" x14ac:dyDescent="0.3">
      <c r="D2" s="47"/>
      <c r="E2" s="47"/>
      <c r="I2" s="49"/>
      <c r="J2" s="49"/>
      <c r="K2" s="49"/>
      <c r="L2" s="49"/>
      <c r="M2" s="49"/>
    </row>
    <row r="3" spans="3:13" ht="17.100000000000001" customHeight="1" x14ac:dyDescent="0.3">
      <c r="C3" s="1" t="s">
        <v>0</v>
      </c>
      <c r="D3" s="2">
        <v>2018</v>
      </c>
      <c r="E3" s="2">
        <v>2019</v>
      </c>
      <c r="F3" s="2">
        <f t="shared" ref="F3:M3" si="0">E3+1</f>
        <v>2020</v>
      </c>
      <c r="G3" s="2">
        <f t="shared" si="0"/>
        <v>2021</v>
      </c>
      <c r="H3" s="3">
        <f t="shared" si="0"/>
        <v>2022</v>
      </c>
      <c r="I3" s="4">
        <f t="shared" si="0"/>
        <v>2023</v>
      </c>
      <c r="J3" s="4">
        <f t="shared" si="0"/>
        <v>2024</v>
      </c>
      <c r="K3" s="4">
        <f t="shared" si="0"/>
        <v>2025</v>
      </c>
      <c r="L3" s="4">
        <f t="shared" si="0"/>
        <v>2026</v>
      </c>
      <c r="M3" s="48">
        <f t="shared" si="0"/>
        <v>2027</v>
      </c>
    </row>
    <row r="4" spans="3:13" ht="17.100000000000001" customHeight="1" x14ac:dyDescent="0.3">
      <c r="C4" s="5" t="s">
        <v>1</v>
      </c>
      <c r="D4" s="6">
        <v>265595</v>
      </c>
      <c r="E4" s="6">
        <v>260174</v>
      </c>
      <c r="F4" s="6">
        <v>274515</v>
      </c>
      <c r="G4" s="6">
        <v>365817</v>
      </c>
      <c r="H4" s="7">
        <v>394328</v>
      </c>
      <c r="I4" s="8">
        <f>H4*(1+I5)</f>
        <v>438220.82233031496</v>
      </c>
      <c r="J4" s="8">
        <f>I4*(1+J5)</f>
        <v>486999.37393199943</v>
      </c>
      <c r="K4" s="8">
        <f>J4*(1+K5)</f>
        <v>541207.48746938934</v>
      </c>
      <c r="L4" s="8">
        <f>K4*(1+L5)</f>
        <v>601449.52985879628</v>
      </c>
      <c r="M4" s="9">
        <f>L4*(1+M5)</f>
        <v>668397.14036259928</v>
      </c>
    </row>
    <row r="5" spans="3:13" ht="17.100000000000001" customHeight="1" x14ac:dyDescent="0.3">
      <c r="C5" s="10" t="s">
        <v>2</v>
      </c>
      <c r="D5" s="11"/>
      <c r="E5" s="11">
        <v>-2.04107758052674E-2</v>
      </c>
      <c r="F5" s="11">
        <v>5.5120803769784787E-2</v>
      </c>
      <c r="G5" s="11">
        <v>0.33259384733074698</v>
      </c>
      <c r="H5" s="12">
        <v>7.7937876041846099E-2</v>
      </c>
      <c r="I5" s="13">
        <v>0.1113104378342776</v>
      </c>
      <c r="J5" s="13">
        <v>0.1113104378342776</v>
      </c>
      <c r="K5" s="13">
        <v>0.1113104378342776</v>
      </c>
      <c r="L5" s="13">
        <v>0.1113104378342776</v>
      </c>
      <c r="M5" s="14">
        <v>0.1113104378342776</v>
      </c>
    </row>
    <row r="6" spans="3:13" ht="17.100000000000001" customHeight="1" x14ac:dyDescent="0.3">
      <c r="C6" s="5" t="s">
        <v>3</v>
      </c>
      <c r="D6" s="8">
        <v>163756</v>
      </c>
      <c r="E6" s="8">
        <v>161782</v>
      </c>
      <c r="F6" s="8">
        <v>169559</v>
      </c>
      <c r="G6" s="8">
        <v>212981</v>
      </c>
      <c r="H6" s="15">
        <v>223546</v>
      </c>
      <c r="I6" s="8">
        <f>I7*I4</f>
        <v>263384.97844555322</v>
      </c>
      <c r="J6" s="8">
        <f>J7*J4</f>
        <v>292702.47571529949</v>
      </c>
      <c r="K6" s="8">
        <f>K7*K4</f>
        <v>325283.31644234643</v>
      </c>
      <c r="L6" s="8">
        <f>L7*L4</f>
        <v>361490.74481572985</v>
      </c>
      <c r="M6" s="9">
        <f>M7*M4</f>
        <v>401728.43789420783</v>
      </c>
    </row>
    <row r="7" spans="3:13" ht="17.100000000000001" customHeight="1" x14ac:dyDescent="0.3">
      <c r="C7" s="16" t="s">
        <v>4</v>
      </c>
      <c r="D7" s="17">
        <v>0.6165628117999209</v>
      </c>
      <c r="E7" s="17">
        <v>0.62182231890965278</v>
      </c>
      <c r="F7" s="17">
        <v>0.61766752272189129</v>
      </c>
      <c r="G7" s="17">
        <v>0.58220640374832222</v>
      </c>
      <c r="H7" s="18">
        <v>0.56690369438639909</v>
      </c>
      <c r="I7" s="13">
        <v>0.60103255031323721</v>
      </c>
      <c r="J7" s="13">
        <v>0.60103255031323721</v>
      </c>
      <c r="K7" s="13">
        <v>0.60103255031323721</v>
      </c>
      <c r="L7" s="13">
        <v>0.60103255031323721</v>
      </c>
      <c r="M7" s="14">
        <v>0.60103255031323721</v>
      </c>
    </row>
    <row r="8" spans="3:13" ht="17.100000000000001" customHeight="1" x14ac:dyDescent="0.3">
      <c r="C8" s="19" t="s">
        <v>5</v>
      </c>
      <c r="D8" s="20">
        <v>101839</v>
      </c>
      <c r="E8" s="20">
        <v>98392</v>
      </c>
      <c r="F8" s="20">
        <v>104956</v>
      </c>
      <c r="G8" s="20">
        <v>152836</v>
      </c>
      <c r="H8" s="21">
        <v>170782</v>
      </c>
      <c r="I8" s="20">
        <f>I4-I6</f>
        <v>174835.84388476174</v>
      </c>
      <c r="J8" s="20">
        <f>J4-J6</f>
        <v>194296.89821669995</v>
      </c>
      <c r="K8" s="20">
        <f>K4-K6</f>
        <v>215924.1710270429</v>
      </c>
      <c r="L8" s="20">
        <f>L4-L6</f>
        <v>239958.78504306643</v>
      </c>
      <c r="M8" s="22">
        <f>M4-M6</f>
        <v>266668.70246839145</v>
      </c>
    </row>
    <row r="9" spans="3:13" ht="17.100000000000001" customHeight="1" x14ac:dyDescent="0.3">
      <c r="C9" s="5" t="s">
        <v>6</v>
      </c>
      <c r="D9" s="8">
        <v>30941</v>
      </c>
      <c r="E9" s="8">
        <v>34462</v>
      </c>
      <c r="F9" s="8">
        <v>38668</v>
      </c>
      <c r="G9" s="8">
        <v>43887</v>
      </c>
      <c r="H9" s="23">
        <v>51345</v>
      </c>
      <c r="I9" s="8">
        <f>I10*I4</f>
        <v>56091.60333266115</v>
      </c>
      <c r="J9" s="8">
        <f>J10*J4</f>
        <v>62335.184258446279</v>
      </c>
      <c r="K9" s="8">
        <f>K10*K4</f>
        <v>69273.740910734297</v>
      </c>
      <c r="L9" s="8">
        <f>L10*L4</f>
        <v>76984.631341926433</v>
      </c>
      <c r="M9" s="9">
        <f>M10*M4</f>
        <v>85553.824363106716</v>
      </c>
    </row>
    <row r="10" spans="3:13" ht="17.100000000000001" customHeight="1" x14ac:dyDescent="0.3">
      <c r="C10" s="10" t="s">
        <v>4</v>
      </c>
      <c r="D10" s="24">
        <v>0.1164969220053088</v>
      </c>
      <c r="E10" s="24">
        <v>0.13245750920537791</v>
      </c>
      <c r="F10" s="24">
        <v>0.14085933373404</v>
      </c>
      <c r="G10" s="24">
        <v>0.11996982097606181</v>
      </c>
      <c r="H10" s="25">
        <v>0.13020886165831491</v>
      </c>
      <c r="I10" s="26">
        <v>0.12799848951582071</v>
      </c>
      <c r="J10" s="26">
        <v>0.12799848951582071</v>
      </c>
      <c r="K10" s="26">
        <v>0.12799848951582071</v>
      </c>
      <c r="L10" s="26">
        <v>0.12799848951582071</v>
      </c>
      <c r="M10" s="27">
        <v>0.12799848951582071</v>
      </c>
    </row>
    <row r="11" spans="3:13" ht="17.100000000000001" customHeight="1" x14ac:dyDescent="0.3">
      <c r="C11" s="5" t="s">
        <v>7</v>
      </c>
      <c r="D11" s="28">
        <v>81801</v>
      </c>
      <c r="E11" s="28">
        <v>76477</v>
      </c>
      <c r="F11" s="28">
        <v>77344</v>
      </c>
      <c r="G11" s="28">
        <v>120233</v>
      </c>
      <c r="H11" s="29">
        <v>130541</v>
      </c>
      <c r="I11" s="28">
        <f>I8-I9</f>
        <v>118744.24055210059</v>
      </c>
      <c r="J11" s="28">
        <f>J8-J9</f>
        <v>131961.71395825368</v>
      </c>
      <c r="K11" s="28">
        <f>K8-K9</f>
        <v>146650.43011630862</v>
      </c>
      <c r="L11" s="28">
        <f>L8-L9</f>
        <v>162974.15370113999</v>
      </c>
      <c r="M11" s="30">
        <f>M8-M9</f>
        <v>181114.87810528473</v>
      </c>
    </row>
    <row r="12" spans="3:13" ht="17.100000000000001" customHeight="1" x14ac:dyDescent="0.3">
      <c r="C12" s="31" t="s">
        <v>8</v>
      </c>
      <c r="D12" s="32">
        <v>10903</v>
      </c>
      <c r="E12" s="32">
        <v>12547</v>
      </c>
      <c r="F12" s="32">
        <v>11056</v>
      </c>
      <c r="G12" s="32">
        <v>11284</v>
      </c>
      <c r="H12" s="33">
        <v>11104</v>
      </c>
      <c r="I12" s="28">
        <f>I13*I4</f>
        <v>16525.888481516056</v>
      </c>
      <c r="J12" s="28">
        <f>J13*J4</f>
        <v>18365.392363994051</v>
      </c>
      <c r="K12" s="28">
        <f>K13*K4</f>
        <v>20409.652229028525</v>
      </c>
      <c r="L12" s="28">
        <f>L13*L4</f>
        <v>22681.459554687026</v>
      </c>
      <c r="M12" s="30">
        <f>M13*M4</f>
        <v>25206.142748439699</v>
      </c>
    </row>
    <row r="13" spans="3:13" ht="17.100000000000001" customHeight="1" x14ac:dyDescent="0.3">
      <c r="C13" s="34" t="s">
        <v>4</v>
      </c>
      <c r="D13" s="35">
        <v>4.1051224608897013E-2</v>
      </c>
      <c r="E13" s="35">
        <v>4.8225418373857493E-2</v>
      </c>
      <c r="F13" s="35">
        <v>4.0274666229532081E-2</v>
      </c>
      <c r="G13" s="35">
        <v>3.084602410494865E-2</v>
      </c>
      <c r="H13" s="36">
        <v>2.8159298857803661E-2</v>
      </c>
      <c r="I13" s="13">
        <v>3.7711326435007783E-2</v>
      </c>
      <c r="J13" s="13">
        <v>3.7711326435007783E-2</v>
      </c>
      <c r="K13" s="13">
        <v>3.7711326435007783E-2</v>
      </c>
      <c r="L13" s="13">
        <v>3.7711326435007783E-2</v>
      </c>
      <c r="M13" s="14">
        <v>3.7711326435007783E-2</v>
      </c>
    </row>
    <row r="14" spans="3:13" ht="17.100000000000001" customHeight="1" x14ac:dyDescent="0.3">
      <c r="C14" s="5" t="s">
        <v>9</v>
      </c>
      <c r="D14" s="8">
        <v>70898</v>
      </c>
      <c r="E14" s="8">
        <v>63930</v>
      </c>
      <c r="F14" s="8">
        <v>66288</v>
      </c>
      <c r="G14" s="8">
        <v>108949</v>
      </c>
      <c r="H14" s="23">
        <v>119437</v>
      </c>
      <c r="I14" s="8">
        <f>I11-I12</f>
        <v>102218.35207058453</v>
      </c>
      <c r="J14" s="8">
        <f>J11-J12</f>
        <v>113596.32159425963</v>
      </c>
      <c r="K14" s="8">
        <f>K11-K12</f>
        <v>126240.7778872801</v>
      </c>
      <c r="L14" s="8">
        <f>L11-L12</f>
        <v>140292.69414645297</v>
      </c>
      <c r="M14" s="9">
        <f>M11-M12</f>
        <v>155908.73535684502</v>
      </c>
    </row>
    <row r="15" spans="3:13" ht="17.100000000000001" customHeight="1" x14ac:dyDescent="0.3">
      <c r="C15" s="5" t="s">
        <v>10</v>
      </c>
      <c r="D15" s="8">
        <v>13372</v>
      </c>
      <c r="E15" s="8">
        <v>10481</v>
      </c>
      <c r="F15" s="8">
        <v>9680</v>
      </c>
      <c r="G15" s="8">
        <v>14527</v>
      </c>
      <c r="H15" s="23">
        <v>19300</v>
      </c>
      <c r="I15" s="8">
        <f>I16*I14</f>
        <v>16563.933695727916</v>
      </c>
      <c r="J15" s="8">
        <f>J16*J14</f>
        <v>18407.672407657334</v>
      </c>
      <c r="K15" s="8">
        <f>K16*K14</f>
        <v>20456.638482863626</v>
      </c>
      <c r="L15" s="8">
        <f>L16*L14</f>
        <v>22733.675869008697</v>
      </c>
      <c r="M15" s="9">
        <f>M16*M14</f>
        <v>25264.171283570602</v>
      </c>
    </row>
    <row r="16" spans="3:13" ht="17.100000000000001" customHeight="1" x14ac:dyDescent="0.3">
      <c r="C16" s="10" t="s">
        <v>11</v>
      </c>
      <c r="D16" s="11">
        <v>0.18860898755959271</v>
      </c>
      <c r="E16" s="11">
        <v>0.16394493977788199</v>
      </c>
      <c r="F16" s="11">
        <v>0.14602944726043929</v>
      </c>
      <c r="G16" s="11">
        <v>0.1333376166830352</v>
      </c>
      <c r="H16" s="12">
        <v>0.16159146663094351</v>
      </c>
      <c r="I16" s="13">
        <v>0.16204461684424409</v>
      </c>
      <c r="J16" s="13">
        <v>0.16204461684424409</v>
      </c>
      <c r="K16" s="13">
        <v>0.16204461684424409</v>
      </c>
      <c r="L16" s="13">
        <v>0.16204461684424409</v>
      </c>
      <c r="M16" s="14">
        <v>0.16204461684424409</v>
      </c>
    </row>
    <row r="17" spans="3:13" ht="17.100000000000001" customHeight="1" x14ac:dyDescent="0.3">
      <c r="C17" s="5" t="s">
        <v>12</v>
      </c>
      <c r="D17" s="8">
        <v>57526</v>
      </c>
      <c r="E17" s="8">
        <v>53449</v>
      </c>
      <c r="F17" s="8">
        <v>56608</v>
      </c>
      <c r="G17" s="8">
        <v>94422</v>
      </c>
      <c r="H17" s="23">
        <v>100137</v>
      </c>
      <c r="I17" s="8">
        <f>I14-I15</f>
        <v>85654.418374856614</v>
      </c>
      <c r="J17" s="8">
        <f>J14-J15</f>
        <v>95188.649186602299</v>
      </c>
      <c r="K17" s="8">
        <f>K14-K15</f>
        <v>105784.13940441648</v>
      </c>
      <c r="L17" s="8">
        <f>L14-L15</f>
        <v>117559.01827744427</v>
      </c>
      <c r="M17" s="9">
        <f>M14-M15</f>
        <v>130644.56407327442</v>
      </c>
    </row>
    <row r="18" spans="3:13" ht="17.100000000000001" customHeight="1" x14ac:dyDescent="0.3">
      <c r="C18" s="5" t="s">
        <v>13</v>
      </c>
      <c r="D18" s="8">
        <v>10903</v>
      </c>
      <c r="E18" s="8">
        <v>12547</v>
      </c>
      <c r="F18" s="8">
        <v>11056</v>
      </c>
      <c r="G18" s="8">
        <v>11284</v>
      </c>
      <c r="H18" s="15">
        <v>11104</v>
      </c>
      <c r="I18" s="8">
        <f>I12</f>
        <v>16525.888481516056</v>
      </c>
      <c r="J18" s="8">
        <f>J12</f>
        <v>18365.392363994051</v>
      </c>
      <c r="K18" s="8">
        <f>K12</f>
        <v>20409.652229028525</v>
      </c>
      <c r="L18" s="8">
        <f>L12</f>
        <v>22681.459554687026</v>
      </c>
      <c r="M18" s="9">
        <f>M12</f>
        <v>25206.142748439699</v>
      </c>
    </row>
    <row r="19" spans="3:13" ht="17.100000000000001" customHeight="1" x14ac:dyDescent="0.3">
      <c r="C19" s="5" t="s">
        <v>14</v>
      </c>
      <c r="D19" s="8">
        <v>-13313</v>
      </c>
      <c r="E19" s="8">
        <v>-10495</v>
      </c>
      <c r="F19" s="8">
        <v>-7309</v>
      </c>
      <c r="G19" s="8">
        <v>-11085</v>
      </c>
      <c r="H19" s="15">
        <v>-10708</v>
      </c>
      <c r="I19" s="8">
        <f>I20*I4</f>
        <v>-15297.921977567137</v>
      </c>
      <c r="J19" s="8">
        <f>J20*J4</f>
        <v>-17000.740370844753</v>
      </c>
      <c r="K19" s="8">
        <f>K20*K4</f>
        <v>-18893.100225030361</v>
      </c>
      <c r="L19" s="8">
        <f>L20*L4</f>
        <v>-20996.099483125374</v>
      </c>
      <c r="M19" s="9">
        <f>M20*M4</f>
        <v>-23333.184509404109</v>
      </c>
    </row>
    <row r="20" spans="3:13" ht="17.100000000000001" customHeight="1" x14ac:dyDescent="0.3">
      <c r="C20" s="10" t="s">
        <v>4</v>
      </c>
      <c r="D20" s="11">
        <v>5.0125190609762983E-2</v>
      </c>
      <c r="E20" s="11">
        <v>4.033838892433525E-2</v>
      </c>
      <c r="F20" s="11">
        <v>2.6625138881299752E-2</v>
      </c>
      <c r="G20" s="11">
        <v>3.030203626403366E-2</v>
      </c>
      <c r="H20" s="12">
        <v>2.7155058732831552E-2</v>
      </c>
      <c r="I20" s="13">
        <v>-3.4909162682452637E-2</v>
      </c>
      <c r="J20" s="13">
        <v>-3.4909162682452637E-2</v>
      </c>
      <c r="K20" s="13">
        <v>-3.4909162682452637E-2</v>
      </c>
      <c r="L20" s="13">
        <v>-3.4909162682452637E-2</v>
      </c>
      <c r="M20" s="14">
        <v>-3.4909162682452637E-2</v>
      </c>
    </row>
    <row r="21" spans="3:13" ht="17.100000000000001" customHeight="1" x14ac:dyDescent="0.3">
      <c r="C21" s="31" t="s">
        <v>15</v>
      </c>
      <c r="D21" s="37">
        <v>-10097.246092084781</v>
      </c>
      <c r="E21" s="37">
        <v>-11042.72124018945</v>
      </c>
      <c r="F21" s="37">
        <v>-12065.92229281351</v>
      </c>
      <c r="G21" s="37">
        <v>-13173.089770183989</v>
      </c>
      <c r="H21" s="38">
        <v>-14370.962890116731</v>
      </c>
      <c r="I21" s="37">
        <v>-12149.98845707769</v>
      </c>
      <c r="J21" s="37">
        <v>-12149.98845707769</v>
      </c>
      <c r="K21" s="37">
        <v>-12149.98845707769</v>
      </c>
      <c r="L21" s="37">
        <v>-12149.98845707769</v>
      </c>
      <c r="M21" s="39">
        <v>-12149.98845707769</v>
      </c>
    </row>
    <row r="22" spans="3:13" ht="17.100000000000001" customHeight="1" x14ac:dyDescent="0.3">
      <c r="C22" s="5" t="s">
        <v>16</v>
      </c>
      <c r="D22" s="8">
        <v>132981.59406197339</v>
      </c>
      <c r="E22" s="8">
        <v>148488.26291749711</v>
      </c>
      <c r="F22" s="8">
        <v>165665.95517632511</v>
      </c>
      <c r="G22" s="8">
        <v>184695.8508166385</v>
      </c>
      <c r="H22" s="21">
        <v>205778.9051644163</v>
      </c>
      <c r="I22" s="20">
        <f>I17+I18-I19-I21</f>
        <v>129628.2172910175</v>
      </c>
      <c r="J22" s="20">
        <f>J17+J18-J19-J21</f>
        <v>142704.77037851879</v>
      </c>
      <c r="K22" s="20">
        <f>K17+K18-K19-K21</f>
        <v>157236.88031555305</v>
      </c>
      <c r="L22" s="20">
        <f>L17+L18-L19-L21</f>
        <v>173386.56577233435</v>
      </c>
      <c r="M22" s="22">
        <f>M17+M18-M19-M21</f>
        <v>191333.87978819592</v>
      </c>
    </row>
    <row r="23" spans="3:13" ht="17.100000000000001" customHeight="1" x14ac:dyDescent="0.3">
      <c r="C23" s="5" t="s">
        <v>17</v>
      </c>
      <c r="D23" s="40"/>
      <c r="E23" s="40"/>
      <c r="F23" s="40"/>
      <c r="G23" s="40"/>
      <c r="H23" s="41"/>
      <c r="I23" s="37">
        <v>1</v>
      </c>
      <c r="J23" s="37">
        <f>I23+1</f>
        <v>2</v>
      </c>
      <c r="K23" s="37">
        <f>J23+1</f>
        <v>3</v>
      </c>
      <c r="L23" s="37">
        <f>K23+1</f>
        <v>4</v>
      </c>
      <c r="M23" s="39">
        <f>L23+1</f>
        <v>5</v>
      </c>
    </row>
    <row r="24" spans="3:13" ht="18" customHeight="1" thickBot="1" x14ac:dyDescent="0.35">
      <c r="C24" s="42" t="s">
        <v>18</v>
      </c>
      <c r="D24" s="43"/>
      <c r="E24" s="43"/>
      <c r="F24" s="43"/>
      <c r="G24" s="43"/>
      <c r="H24" s="44"/>
      <c r="I24" s="45">
        <f>I22/(1+$P$8)^I23</f>
        <v>129628.2172910175</v>
      </c>
      <c r="J24" s="45">
        <f>J22/(1+$P$8)^J23</f>
        <v>142704.77037851879</v>
      </c>
      <c r="K24" s="45">
        <f>K22/(1+$P$8)^K23</f>
        <v>157236.88031555305</v>
      </c>
      <c r="L24" s="45">
        <f>L22/(1+$P$8)^L23</f>
        <v>173386.56577233435</v>
      </c>
      <c r="M24" s="46">
        <f>M22/(1+$P$8)^M23</f>
        <v>191333.87978819592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Palakurthi</dc:creator>
  <cp:lastModifiedBy>Abhinav Kolli</cp:lastModifiedBy>
  <dcterms:created xsi:type="dcterms:W3CDTF">2023-09-17T01:02:24Z</dcterms:created>
  <dcterms:modified xsi:type="dcterms:W3CDTF">2024-08-04T17:35:29Z</dcterms:modified>
</cp:coreProperties>
</file>