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nrel.sharepoint.com/sites/SWT-1/Shared Documents/Aeroelastic modeling project/Deliverables/deliverable 6.5/"/>
    </mc:Choice>
  </mc:AlternateContent>
  <xr:revisionPtr revIDLastSave="9" documentId="13_ncr:1_{F4CBF843-9C49-491A-9957-89903C5AC127}" xr6:coauthVersionLast="47" xr6:coauthVersionMax="47" xr10:uidLastSave="{D80A1877-D5C2-45A4-BA2F-99016DD31A86}"/>
  <bookViews>
    <workbookView xWindow="-120" yWindow="-16320" windowWidth="29040" windowHeight="15840" xr2:uid="{00000000-000D-0000-FFFF-FFFF00000000}"/>
  </bookViews>
  <sheets>
    <sheet name="AeroElasticModels" sheetId="1" r:id="rId1"/>
    <sheet name="Cross-Matrix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" i="1" l="1"/>
  <c r="B12" i="1"/>
  <c r="B8" i="1"/>
  <c r="B23" i="1"/>
  <c r="B22" i="1"/>
  <c r="B14" i="1"/>
  <c r="B11" i="1"/>
  <c r="B9" i="1"/>
  <c r="B10" i="1"/>
</calcChain>
</file>

<file path=xl/sharedStrings.xml><?xml version="1.0" encoding="utf-8"?>
<sst xmlns="http://schemas.openxmlformats.org/spreadsheetml/2006/main" count="220" uniqueCount="129">
  <si>
    <t>Common Turbine Archetypes</t>
  </si>
  <si>
    <t>Rotor Axis/Nblade</t>
  </si>
  <si>
    <t>Swept Area [m^2]</t>
  </si>
  <si>
    <t>Up/Downwind</t>
  </si>
  <si>
    <t>1st Aero Control</t>
  </si>
  <si>
    <t>2nd (Yaw) Control</t>
  </si>
  <si>
    <t>3rd Control</t>
  </si>
  <si>
    <t>Variable Speed/Fixed Speed</t>
  </si>
  <si>
    <t>Gearbox Y/N</t>
  </si>
  <si>
    <t>Generator/IC</t>
  </si>
  <si>
    <t>Notes/Credits/POC</t>
  </si>
  <si>
    <t>Examples</t>
  </si>
  <si>
    <t>Publically Available Aeroelastic Model</t>
  </si>
  <si>
    <t>NEEDS</t>
  </si>
  <si>
    <t>Eocycle 25kW, Xant up to 300 kW</t>
  </si>
  <si>
    <t>HAWT</t>
  </si>
  <si>
    <t>Aircon,Star</t>
  </si>
  <si>
    <t>HAWT/3-bladed</t>
  </si>
  <si>
    <t>Downwind</t>
  </si>
  <si>
    <t>Stall</t>
  </si>
  <si>
    <t>passive -free yaw</t>
  </si>
  <si>
    <t>Tip Brakes</t>
  </si>
  <si>
    <t>FS</t>
  </si>
  <si>
    <t>Y[28.25]</t>
  </si>
  <si>
    <t xml:space="preserve">Induction Generator </t>
  </si>
  <si>
    <t>https://www.nrel.gov/docs/legosti/old/4740.pdf</t>
  </si>
  <si>
    <t>AOC 15/50</t>
  </si>
  <si>
    <t>AOC 15m 50kW @ https://github.com/OpenFAST/r-test/tree/01f51597b8f058d6f08ec67d7b9aeb4a2ffccaad/glue-codes/openfast</t>
  </si>
  <si>
    <t>HAWT/ 2-bladed</t>
  </si>
  <si>
    <t>Teeter</t>
  </si>
  <si>
    <t>Y[22.5]</t>
  </si>
  <si>
    <t xml:space="preserve">AWT-27CR2, Carter </t>
  </si>
  <si>
    <t>AWT 27m 275kW @ https://github.com/OpenFAST/r-test/tree/01f51597b8f058d6f08ec67d7b9aeb4a2ffccaad/glue-codes/openfast</t>
  </si>
  <si>
    <t>HAWT/2-bladed</t>
  </si>
  <si>
    <t>Active Pitch Control</t>
  </si>
  <si>
    <t>active yaw</t>
  </si>
  <si>
    <t>VS/FS</t>
  </si>
  <si>
    <t>Y[25.13]</t>
  </si>
  <si>
    <t>https://www.nrel.gov/docs/fy02osti/29955.pdf</t>
  </si>
  <si>
    <t>UAE Phase VI</t>
  </si>
  <si>
    <t>UAE_VI 10m 20kW @ https://github.com/OpenFAST/r-test/tree/01f51597b8f058d6f08ec67d7b9aeb4a2ffccaad/glue-codes/openfast</t>
  </si>
  <si>
    <t>Upwind</t>
  </si>
  <si>
    <t>passive -free yaw/ TAIL</t>
  </si>
  <si>
    <t>Furling</t>
  </si>
  <si>
    <t>VS</t>
  </si>
  <si>
    <t>N</t>
  </si>
  <si>
    <t>PMG</t>
  </si>
  <si>
    <t>https://www.nrel.gov/docs/fy06osti/38550.pdf</t>
  </si>
  <si>
    <t>SWRT/ Bergey Excel 10</t>
  </si>
  <si>
    <t>SWRT 5.8m 10kW @ https://github.com/OpenFAST/r-test/tree/01f51597b8f058d6f08ec67d7b9aeb4a2ffccaad/glue-codes/openfast</t>
  </si>
  <si>
    <t>OpenFAST missing Tail aerodynamics &amp; furling. Available in FAST 7</t>
  </si>
  <si>
    <t>dynamic braking</t>
  </si>
  <si>
    <t>self-excited induction generator</t>
  </si>
  <si>
    <t>Evans SP, Bradney DR, Clausen PD. Development and experimental verification of a 5kW small wind turbine aeroelastic model. J Wind Eng Ind. Aerod. 2018;181:104-111.</t>
  </si>
  <si>
    <t>Aerogenesis 5-kW, Xzeres 442, Bergey 15kW, Sonsight</t>
  </si>
  <si>
    <t>Aerogenesis 5m 5kW@ https://ogma.newcastle.edu.au/vital/access/manager/Repository/uon:30448</t>
  </si>
  <si>
    <t>OpenFAST missing Tail aerodynamics. Available in FAST 7</t>
  </si>
  <si>
    <t>stall</t>
  </si>
  <si>
    <t>Verelst DTU - doi:10.1088/1742-6596/753/7/072013</t>
  </si>
  <si>
    <t>Xzeres Skystream</t>
  </si>
  <si>
    <t>DTU 0.555 300W @ https://github.com/davidovitch/freeyaw-ojf-wt-tests/tree/master/data/model/hawc2</t>
  </si>
  <si>
    <t>HAWC-2 Model; : https://github.com/davidovitch/freeyaw-ojf-wt-tests/tree/master/data/model/hawc2</t>
  </si>
  <si>
    <t>Active Pitch Control 2 feather</t>
  </si>
  <si>
    <t>Active Yaw</t>
  </si>
  <si>
    <t>mech brake</t>
  </si>
  <si>
    <t>VS (power converter)</t>
  </si>
  <si>
    <t>Y</t>
  </si>
  <si>
    <t>IG + Full Power Converter</t>
  </si>
  <si>
    <t>https://www.osti.gov/servlets/purl/1337966</t>
  </si>
  <si>
    <r>
      <rPr>
        <sz val="11"/>
        <color rgb="FFFF0000"/>
        <rFont val="Calibri"/>
        <family val="2"/>
        <scheme val="minor"/>
      </rPr>
      <t>NRT</t>
    </r>
    <r>
      <rPr>
        <sz val="11"/>
        <color theme="1"/>
        <rFont val="Calibri"/>
        <family val="2"/>
        <scheme val="minor"/>
      </rPr>
      <t>/Vestas V27</t>
    </r>
  </si>
  <si>
    <t>NRT 27m 250kW @ https://github.com/ckelley2/NRT/tree/main/FAST_v7</t>
  </si>
  <si>
    <t>Blade Aerodynamics is not conventional, scaled down GE37c (1.5-77SLE) rotor meant to represent utility scale induction</t>
  </si>
  <si>
    <t>Active Pitch Control 2 feather and Stalled Controlled</t>
  </si>
  <si>
    <t xml:space="preserve">Papi, Francesco &amp; Nocentini, Alberto &amp; Ferrara, Giovanni &amp; Bianchini, Alessandro. (2021). On the Use of Modern Engineering Codes for Designing a Small Wind Turbine: An Annotated Case Study. Energies. 14. 1013. 10.3390/en14041013. </t>
  </si>
  <si>
    <t>Tozzi Nord Victory 60</t>
  </si>
  <si>
    <t>https://github.com/REASE-UNIFI/UNIFI-50kW-RWT</t>
  </si>
  <si>
    <t>Incomplete models Work In Progress</t>
  </si>
  <si>
    <t>Alessandro Croce - Polimi</t>
  </si>
  <si>
    <t>60 kW</t>
  </si>
  <si>
    <t>Model to be available before end of summer 21</t>
  </si>
  <si>
    <t>Aeroelastic Bend-Twist-Coupling</t>
  </si>
  <si>
    <t>David Verelst - DTU; : https://dx.doi.org/10.1088/1742-6596/1037/4/042009</t>
  </si>
  <si>
    <t>NPS 100X, Norvento nED100</t>
  </si>
  <si>
    <t>DTU 22m @100kW</t>
  </si>
  <si>
    <t>HAWC-2 model; Timing of Model availability is uncertain due to lack of funding</t>
  </si>
  <si>
    <t>David Verelst - DTU  https://dx.doi.org/10.1088/1742-6596/1618/5/052073</t>
  </si>
  <si>
    <t>DTU 25m @ 150kW</t>
  </si>
  <si>
    <t>HAWC-2 model;Model to be available before end of 2021</t>
  </si>
  <si>
    <t>VAWT</t>
  </si>
  <si>
    <t>Some initial template for Aerodynamic-only modeling: https://github.com/SNL-WaterPower/CACTUS and for OLAF-VAWT here https://github.com/OpenFAST/r-test/tree/f/driver/modules/aerodyn/ad_VerticalAxis_OLAF and</t>
  </si>
  <si>
    <t>OWENS is now considered obsolete by SNL, next version will have hydrodyn and potentially turbsim/aerodyn</t>
  </si>
  <si>
    <t>AWE - rigid aircraft</t>
  </si>
  <si>
    <t>crosswind</t>
  </si>
  <si>
    <t>moving surfaces</t>
  </si>
  <si>
    <t>tether control</t>
  </si>
  <si>
    <t>dynamic rotor/motor control</t>
  </si>
  <si>
    <t>airborne/PMGG</t>
  </si>
  <si>
    <t>Makani, AWESCO</t>
  </si>
  <si>
    <t>windlift</t>
  </si>
  <si>
    <t>M600 simulator @ https://github.com/google/makani and https://github.com/OpenFAST/KiteFAST and https://github.com/LA-EPFL/openkite</t>
  </si>
  <si>
    <t>Figure 8</t>
  </si>
  <si>
    <t>ground-gen/</t>
  </si>
  <si>
    <r>
      <rPr>
        <b/>
        <sz val="11"/>
        <color theme="1"/>
        <rFont val="Calibri"/>
        <family val="2"/>
        <scheme val="minor"/>
      </rPr>
      <t xml:space="preserve">D. Eijkelhof, R. Schmehl </t>
    </r>
    <r>
      <rPr>
        <sz val="11"/>
        <color theme="1"/>
        <rFont val="Calibri"/>
        <family val="2"/>
        <scheme val="minor"/>
      </rPr>
      <t>(TU Delft) D. Eijkelhof, S. Rapp, U. Fasel, M. Gaunaa, R. Schmehl: "Reference Design and Simulation Framework of a Multi-Megawatt Airborne Wind Energy System". Journal of Physics Conference Series, Vol. 1618, pp. 032020, 2020. doi:10.1088/1742-6596/1618/3/032020
D. Eijkelhof: "Design and Optimisation Framework of a Multi-MW Airborne Wind Energy Reference System". MSc thesis, TU Delft, 2019.
http://resolver.tudelft.nl/uuid:e759f9ad-ab67-43b3-97e0-75558ecf222d</t>
    </r>
  </si>
  <si>
    <t>Ampyx, Ekite</t>
  </si>
  <si>
    <t>Ampyx AP5 (re-engineered) @https://github.com/awegroup/MegAWES</t>
  </si>
  <si>
    <t>These models are rigid-body, so not fully aeroelastic, but tether effects are included. Also available are tools for the analysis of kites at: KiteViewer -- https://github.com/ufechner7/KiteViewer/ -- This is a revamping of good old FreeKiteSim (https://bitbucket.org/ufechner/freekitesim) in Julia. It is being developed by Uwe Fechner, who was my former PhD researcher.</t>
  </si>
  <si>
    <t>AWE - flex wing</t>
  </si>
  <si>
    <t>flex wing</t>
  </si>
  <si>
    <t>kitepower</t>
  </si>
  <si>
    <t>Roland Schmel said they will become available at one point</t>
  </si>
  <si>
    <t>Passive Yaw</t>
  </si>
  <si>
    <t>Pitch</t>
  </si>
  <si>
    <t>DownWind</t>
  </si>
  <si>
    <t>UpWind</t>
  </si>
  <si>
    <t>Green</t>
  </si>
  <si>
    <t>means common in the current market</t>
  </si>
  <si>
    <t>X</t>
  </si>
  <si>
    <t>Yellow</t>
  </si>
  <si>
    <t>means rare in the current market</t>
  </si>
  <si>
    <t>white</t>
  </si>
  <si>
    <t>not seen</t>
  </si>
  <si>
    <t>gray</t>
  </si>
  <si>
    <t>N/A</t>
  </si>
  <si>
    <t>= N/A</t>
  </si>
  <si>
    <t>aeroelastic model template available</t>
  </si>
  <si>
    <t>= common in the current market</t>
  </si>
  <si>
    <t>= rare in the current market</t>
  </si>
  <si>
    <t>= not seen in the current market</t>
  </si>
  <si>
    <t>= aeroelastic model template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</si>
</sst>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4" fillId="0" borderId="0" xfId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4" fillId="0" borderId="0" xfId="1" quotePrefix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/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6" fillId="0" borderId="0" xfId="1" applyFont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8" xfId="0" applyFill="1" applyBorder="1" applyAlignment="1">
      <alignment horizontal="left" vertical="center"/>
    </xf>
    <xf numFmtId="0" fontId="0" fillId="6" borderId="10" xfId="0" applyFill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5" borderId="8" xfId="0" applyFill="1" applyBorder="1" applyAlignment="1">
      <alignment horizontal="left" vertical="center"/>
    </xf>
    <xf numFmtId="0" fontId="0" fillId="6" borderId="10" xfId="0" quotePrefix="1" applyFill="1" applyBorder="1" applyAlignment="1">
      <alignment horizontal="left" vertical="center"/>
    </xf>
    <xf numFmtId="0" fontId="0" fillId="6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0" xfId="0" quotePrefix="1" applyFill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7" xfId="0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4" fillId="7" borderId="0" xfId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4" fillId="7" borderId="0" xfId="1" quotePrefix="1" applyFill="1" applyAlignment="1">
      <alignment horizontal="center" vertical="center" wrapText="1"/>
    </xf>
    <xf numFmtId="0" fontId="4" fillId="7" borderId="0" xfId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gma.newcastle.edu.au/vital/access/manager/Repository/uon:30448" TargetMode="External"/><Relationship Id="rId13" Type="http://schemas.openxmlformats.org/officeDocument/2006/relationships/hyperlink" Target="https://github.com/OpenFAST/r-test/tree/f/driver/modules/aerodyn/ad_VerticalAxis_OLAF" TargetMode="External"/><Relationship Id="rId3" Type="http://schemas.openxmlformats.org/officeDocument/2006/relationships/hyperlink" Target="https://www.nrel.gov/docs/legosti/old/4740.pdf" TargetMode="External"/><Relationship Id="rId7" Type="http://schemas.openxmlformats.org/officeDocument/2006/relationships/hyperlink" Target="https://github.com/OpenFAST/r-test/tree/01f51597b8f058d6f08ec67d7b9aeb4a2ffccaad/glue-codes/openfast" TargetMode="External"/><Relationship Id="rId12" Type="http://schemas.openxmlformats.org/officeDocument/2006/relationships/hyperlink" Target="https://github.com/davidovitch/freeyaw-ojf-wt-tests/tree/master/data/model/hawc2" TargetMode="External"/><Relationship Id="rId2" Type="http://schemas.openxmlformats.org/officeDocument/2006/relationships/hyperlink" Target="https://github.com/OpenFAST/r-test/tree/01f51597b8f058d6f08ec67d7b9aeb4a2ffccaad/glue-codes/openfast" TargetMode="External"/><Relationship Id="rId1" Type="http://schemas.openxmlformats.org/officeDocument/2006/relationships/hyperlink" Target="https://github.com/OpenFAST/r-test/tree/01f51597b8f058d6f08ec67d7b9aeb4a2ffccaad/glue-codes/openfast" TargetMode="External"/><Relationship Id="rId6" Type="http://schemas.openxmlformats.org/officeDocument/2006/relationships/hyperlink" Target="https://www.nrel.gov/docs/fy06osti/38550.pdf" TargetMode="External"/><Relationship Id="rId11" Type="http://schemas.openxmlformats.org/officeDocument/2006/relationships/hyperlink" Target="https://dx.doi.org/10.1088/1742-6596/1618/5/052073" TargetMode="External"/><Relationship Id="rId5" Type="http://schemas.openxmlformats.org/officeDocument/2006/relationships/hyperlink" Target="https://www.nrel.gov/docs/fy02osti/29955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osti.gov/servlets/purl/1337966" TargetMode="External"/><Relationship Id="rId4" Type="http://schemas.openxmlformats.org/officeDocument/2006/relationships/hyperlink" Target="https://github.com/OpenFAST/r-test/tree/01f51597b8f058d6f08ec67d7b9aeb4a2ffccaad/glue-codes/openfast" TargetMode="External"/><Relationship Id="rId9" Type="http://schemas.openxmlformats.org/officeDocument/2006/relationships/hyperlink" Target="https://github.com/ckelley2/NRT/tree/main/FAST_v7" TargetMode="External"/><Relationship Id="rId14" Type="http://schemas.openxmlformats.org/officeDocument/2006/relationships/hyperlink" Target="https://github.com/REASE-UNIFI/UNIFI-50kW-RW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E1" zoomScale="85" zoomScaleNormal="85" workbookViewId="0">
      <selection activeCell="L13" sqref="L13"/>
    </sheetView>
  </sheetViews>
  <sheetFormatPr defaultColWidth="9.1796875" defaultRowHeight="14.5" x14ac:dyDescent="0.35"/>
  <cols>
    <col min="1" max="1" width="33.26953125" style="1" bestFit="1" customWidth="1"/>
    <col min="2" max="2" width="20.1796875" style="1" bestFit="1" customWidth="1"/>
    <col min="3" max="3" width="16.36328125" style="1" bestFit="1" customWidth="1"/>
    <col min="4" max="4" width="19.08984375" style="1" bestFit="1" customWidth="1"/>
    <col min="5" max="5" width="21.08984375" style="2" bestFit="1" customWidth="1"/>
    <col min="6" max="6" width="16.08984375" style="1" bestFit="1" customWidth="1"/>
    <col min="7" max="7" width="33.26953125" style="1" bestFit="1" customWidth="1"/>
    <col min="8" max="8" width="15.26953125" style="1" bestFit="1" customWidth="1"/>
    <col min="9" max="9" width="23.81640625" style="1" bestFit="1" customWidth="1"/>
    <col min="10" max="10" width="50.54296875" style="1" bestFit="1" customWidth="1"/>
    <col min="11" max="11" width="20.453125" style="2" bestFit="1" customWidth="1"/>
    <col min="12" max="12" width="43.7265625" style="1" bestFit="1" customWidth="1"/>
    <col min="13" max="13" width="55.08984375" style="1" bestFit="1" customWidth="1"/>
    <col min="14" max="14" width="9.1796875" style="1"/>
    <col min="15" max="15" width="14.1796875" style="1" bestFit="1" customWidth="1"/>
    <col min="16" max="16384" width="9.1796875" style="1"/>
  </cols>
  <sheetData>
    <row r="1" spans="1:13" x14ac:dyDescent="0.35">
      <c r="A1" s="18" t="s">
        <v>0</v>
      </c>
    </row>
    <row r="4" spans="1:13" s="8" customFormat="1" x14ac:dyDescent="0.35">
      <c r="A4" s="8" t="s">
        <v>1</v>
      </c>
      <c r="B4" s="8" t="s">
        <v>2</v>
      </c>
      <c r="C4" s="8" t="s">
        <v>3</v>
      </c>
      <c r="D4" s="8" t="s">
        <v>4</v>
      </c>
      <c r="E4" s="9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9" t="s">
        <v>11</v>
      </c>
      <c r="L4" s="8" t="s">
        <v>12</v>
      </c>
      <c r="M4" s="8" t="s">
        <v>13</v>
      </c>
    </row>
    <row r="6" spans="1:13" ht="29" x14ac:dyDescent="0.35">
      <c r="K6" s="2" t="s">
        <v>14</v>
      </c>
    </row>
    <row r="7" spans="1:13" x14ac:dyDescent="0.35">
      <c r="A7" s="1" t="s">
        <v>15</v>
      </c>
      <c r="K7" s="2" t="s">
        <v>16</v>
      </c>
    </row>
    <row r="8" spans="1:13" s="49" customFormat="1" ht="58" x14ac:dyDescent="0.35">
      <c r="A8" s="49" t="s">
        <v>17</v>
      </c>
      <c r="B8" s="50">
        <f>PI()/4*13.757^2*COS(7/180*PI())</f>
        <v>147.53262364523241</v>
      </c>
      <c r="C8" s="49" t="s">
        <v>18</v>
      </c>
      <c r="D8" s="49" t="s">
        <v>19</v>
      </c>
      <c r="E8" s="51" t="s">
        <v>20</v>
      </c>
      <c r="F8" s="49" t="s">
        <v>21</v>
      </c>
      <c r="G8" s="49" t="s">
        <v>22</v>
      </c>
      <c r="H8" s="49" t="s">
        <v>23</v>
      </c>
      <c r="I8" s="49" t="s">
        <v>24</v>
      </c>
      <c r="J8" s="52" t="s">
        <v>25</v>
      </c>
      <c r="K8" s="53" t="s">
        <v>26</v>
      </c>
      <c r="L8" s="54" t="s">
        <v>27</v>
      </c>
    </row>
    <row r="9" spans="1:13" s="49" customFormat="1" ht="58" x14ac:dyDescent="0.35">
      <c r="A9" s="49" t="s">
        <v>28</v>
      </c>
      <c r="B9" s="50">
        <f>PI()*7.49^2*COS(6/180*PI())</f>
        <v>175.27818080439758</v>
      </c>
      <c r="C9" s="49" t="s">
        <v>18</v>
      </c>
      <c r="D9" s="49" t="s">
        <v>19</v>
      </c>
      <c r="E9" s="51" t="s">
        <v>20</v>
      </c>
      <c r="F9" s="49" t="s">
        <v>29</v>
      </c>
      <c r="G9" s="49" t="s">
        <v>22</v>
      </c>
      <c r="H9" s="49" t="s">
        <v>30</v>
      </c>
      <c r="I9" s="49" t="s">
        <v>24</v>
      </c>
      <c r="K9" s="53" t="s">
        <v>31</v>
      </c>
      <c r="L9" s="55" t="s">
        <v>32</v>
      </c>
    </row>
    <row r="10" spans="1:13" ht="58" x14ac:dyDescent="0.35">
      <c r="A10" s="1" t="s">
        <v>33</v>
      </c>
      <c r="B10" s="3">
        <f>PI()/4*10^2</f>
        <v>78.539816339744831</v>
      </c>
      <c r="C10" s="1" t="s">
        <v>3</v>
      </c>
      <c r="D10" s="1" t="s">
        <v>34</v>
      </c>
      <c r="E10" s="2" t="s">
        <v>35</v>
      </c>
      <c r="F10" s="1" t="s">
        <v>29</v>
      </c>
      <c r="G10" s="1" t="s">
        <v>36</v>
      </c>
      <c r="H10" s="1" t="s">
        <v>37</v>
      </c>
      <c r="I10" s="1" t="s">
        <v>24</v>
      </c>
      <c r="J10" s="7" t="s">
        <v>38</v>
      </c>
      <c r="K10" s="5" t="s">
        <v>39</v>
      </c>
      <c r="L10" s="6" t="s">
        <v>40</v>
      </c>
    </row>
    <row r="11" spans="1:13" ht="58" x14ac:dyDescent="0.35">
      <c r="A11" s="1" t="s">
        <v>17</v>
      </c>
      <c r="B11" s="3">
        <f>PI()*2.9^2</f>
        <v>26.420794216690162</v>
      </c>
      <c r="C11" s="1" t="s">
        <v>41</v>
      </c>
      <c r="D11" s="1" t="s">
        <v>19</v>
      </c>
      <c r="E11" s="2" t="s">
        <v>42</v>
      </c>
      <c r="F11" s="1" t="s">
        <v>43</v>
      </c>
      <c r="G11" s="1" t="s">
        <v>44</v>
      </c>
      <c r="H11" s="1" t="s">
        <v>45</v>
      </c>
      <c r="I11" s="1" t="s">
        <v>46</v>
      </c>
      <c r="J11" s="4" t="s">
        <v>47</v>
      </c>
      <c r="K11" s="5" t="s">
        <v>48</v>
      </c>
      <c r="L11" s="6" t="s">
        <v>49</v>
      </c>
      <c r="M11" s="2" t="s">
        <v>50</v>
      </c>
    </row>
    <row r="12" spans="1:13" ht="58" x14ac:dyDescent="0.35">
      <c r="A12" s="1" t="s">
        <v>33</v>
      </c>
      <c r="B12" s="3">
        <f>PI()*2.5^2</f>
        <v>19.634954084936208</v>
      </c>
      <c r="C12" s="1" t="s">
        <v>41</v>
      </c>
      <c r="D12" s="1" t="s">
        <v>19</v>
      </c>
      <c r="E12" s="2" t="s">
        <v>42</v>
      </c>
      <c r="F12" s="1" t="s">
        <v>51</v>
      </c>
      <c r="G12" s="1" t="s">
        <v>44</v>
      </c>
      <c r="H12" s="1" t="s">
        <v>45</v>
      </c>
      <c r="I12" s="2" t="s">
        <v>52</v>
      </c>
      <c r="J12" s="2" t="s">
        <v>53</v>
      </c>
      <c r="K12" s="5" t="s">
        <v>54</v>
      </c>
      <c r="L12" s="6" t="s">
        <v>55</v>
      </c>
      <c r="M12" s="2" t="s">
        <v>56</v>
      </c>
    </row>
    <row r="13" spans="1:13" s="49" customFormat="1" ht="43.5" x14ac:dyDescent="0.35">
      <c r="A13" s="49" t="s">
        <v>17</v>
      </c>
      <c r="B13" s="49">
        <v>1.82</v>
      </c>
      <c r="C13" s="49" t="s">
        <v>18</v>
      </c>
      <c r="D13" s="49" t="s">
        <v>57</v>
      </c>
      <c r="E13" s="51" t="s">
        <v>20</v>
      </c>
      <c r="G13" s="49" t="s">
        <v>44</v>
      </c>
      <c r="H13" s="49" t="s">
        <v>45</v>
      </c>
      <c r="I13" s="49" t="s">
        <v>46</v>
      </c>
      <c r="J13" s="51" t="s">
        <v>58</v>
      </c>
      <c r="K13" s="51" t="s">
        <v>59</v>
      </c>
      <c r="L13" s="55" t="s">
        <v>60</v>
      </c>
      <c r="M13" s="51" t="s">
        <v>61</v>
      </c>
    </row>
    <row r="14" spans="1:13" ht="43.5" x14ac:dyDescent="0.35">
      <c r="A14" s="1" t="s">
        <v>17</v>
      </c>
      <c r="B14" s="3">
        <f>PI()*13.5^2*COS(0/180*PI())</f>
        <v>572.55526111673976</v>
      </c>
      <c r="C14" s="1" t="s">
        <v>41</v>
      </c>
      <c r="D14" s="2" t="s">
        <v>62</v>
      </c>
      <c r="E14" s="2" t="s">
        <v>63</v>
      </c>
      <c r="F14" s="1" t="s">
        <v>64</v>
      </c>
      <c r="G14" s="1" t="s">
        <v>65</v>
      </c>
      <c r="H14" s="1" t="s">
        <v>66</v>
      </c>
      <c r="I14" s="1" t="s">
        <v>67</v>
      </c>
      <c r="J14" s="4" t="s">
        <v>68</v>
      </c>
      <c r="K14" s="2" t="s">
        <v>69</v>
      </c>
      <c r="L14" s="6" t="s">
        <v>70</v>
      </c>
      <c r="M14" s="2" t="s">
        <v>71</v>
      </c>
    </row>
    <row r="15" spans="1:13" ht="72.5" x14ac:dyDescent="0.35">
      <c r="A15" s="1" t="s">
        <v>17</v>
      </c>
      <c r="B15" s="1">
        <v>200</v>
      </c>
      <c r="C15" s="1" t="s">
        <v>41</v>
      </c>
      <c r="D15" s="2" t="s">
        <v>72</v>
      </c>
      <c r="E15" s="2" t="s">
        <v>63</v>
      </c>
      <c r="F15" s="1" t="s">
        <v>64</v>
      </c>
      <c r="G15" s="1" t="s">
        <v>44</v>
      </c>
      <c r="H15" s="1" t="s">
        <v>45</v>
      </c>
      <c r="I15" s="1" t="s">
        <v>46</v>
      </c>
      <c r="J15" s="2" t="s">
        <v>73</v>
      </c>
      <c r="K15" s="2" t="s">
        <v>74</v>
      </c>
      <c r="L15" s="6" t="s">
        <v>75</v>
      </c>
      <c r="M15" s="2"/>
    </row>
    <row r="16" spans="1:13" x14ac:dyDescent="0.35">
      <c r="B16" s="3"/>
      <c r="D16" s="2"/>
      <c r="J16" s="4"/>
      <c r="L16" s="6"/>
      <c r="M16" s="2"/>
    </row>
    <row r="17" spans="1:15" x14ac:dyDescent="0.35">
      <c r="B17" s="3"/>
      <c r="D17" s="2"/>
      <c r="J17" s="4"/>
      <c r="L17" s="6"/>
      <c r="M17" s="2"/>
    </row>
    <row r="18" spans="1:15" x14ac:dyDescent="0.35">
      <c r="B18" s="48" t="s">
        <v>76</v>
      </c>
      <c r="C18" s="48"/>
      <c r="D18" s="48"/>
      <c r="E18" s="48"/>
      <c r="F18" s="48"/>
      <c r="G18" s="48"/>
      <c r="H18" s="48"/>
      <c r="I18" s="48"/>
      <c r="L18" s="2"/>
    </row>
    <row r="19" spans="1:15" x14ac:dyDescent="0.35">
      <c r="A19" s="1" t="s">
        <v>17</v>
      </c>
      <c r="O19" s="1">
        <f>PI()/4*16^2</f>
        <v>201.06192982974676</v>
      </c>
    </row>
    <row r="20" spans="1:15" x14ac:dyDescent="0.35">
      <c r="A20" s="1" t="s">
        <v>15</v>
      </c>
      <c r="J20" s="1" t="s">
        <v>77</v>
      </c>
      <c r="L20" s="1" t="s">
        <v>78</v>
      </c>
      <c r="M20" s="11" t="s">
        <v>79</v>
      </c>
    </row>
    <row r="21" spans="1:15" x14ac:dyDescent="0.35">
      <c r="A21" s="1" t="s">
        <v>15</v>
      </c>
      <c r="J21" s="10"/>
      <c r="M21" s="2"/>
    </row>
    <row r="22" spans="1:15" ht="43.5" x14ac:dyDescent="0.35">
      <c r="A22" s="1" t="s">
        <v>15</v>
      </c>
      <c r="B22" s="3">
        <f>PI()*11^2*COS(0/180*PI())</f>
        <v>380.13271108436498</v>
      </c>
      <c r="C22" s="1" t="s">
        <v>41</v>
      </c>
      <c r="D22" s="2" t="s">
        <v>62</v>
      </c>
      <c r="E22" s="2" t="s">
        <v>63</v>
      </c>
      <c r="F22" s="2" t="s">
        <v>80</v>
      </c>
      <c r="G22" s="1" t="s">
        <v>44</v>
      </c>
      <c r="J22" s="2" t="s">
        <v>81</v>
      </c>
      <c r="K22" s="2" t="s">
        <v>82</v>
      </c>
      <c r="L22" s="1" t="s">
        <v>83</v>
      </c>
      <c r="M22" s="2" t="s">
        <v>84</v>
      </c>
    </row>
    <row r="23" spans="1:15" ht="43.5" x14ac:dyDescent="0.35">
      <c r="A23" s="1" t="s">
        <v>15</v>
      </c>
      <c r="B23" s="3">
        <f>PI()*12.6^2*COS(0/180*PI())</f>
        <v>498.75924968391553</v>
      </c>
      <c r="C23" s="1" t="s">
        <v>41</v>
      </c>
      <c r="D23" s="2" t="s">
        <v>62</v>
      </c>
      <c r="E23" s="2" t="s">
        <v>63</v>
      </c>
      <c r="G23" s="1" t="s">
        <v>44</v>
      </c>
      <c r="J23" s="6" t="s">
        <v>85</v>
      </c>
      <c r="K23" s="2" t="s">
        <v>82</v>
      </c>
      <c r="L23" s="1" t="s">
        <v>86</v>
      </c>
      <c r="M23" s="2" t="s">
        <v>87</v>
      </c>
    </row>
    <row r="26" spans="1:15" ht="87" x14ac:dyDescent="0.35">
      <c r="A26" s="1" t="s">
        <v>88</v>
      </c>
      <c r="J26" s="6" t="s">
        <v>89</v>
      </c>
      <c r="M26" s="11" t="s">
        <v>90</v>
      </c>
    </row>
    <row r="31" spans="1:15" ht="72.5" x14ac:dyDescent="0.35">
      <c r="A31" s="1" t="s">
        <v>91</v>
      </c>
      <c r="C31" s="1" t="s">
        <v>92</v>
      </c>
      <c r="D31" s="1" t="s">
        <v>93</v>
      </c>
      <c r="E31" s="2" t="s">
        <v>94</v>
      </c>
      <c r="F31" s="2" t="s">
        <v>95</v>
      </c>
      <c r="G31" s="1" t="s">
        <v>44</v>
      </c>
      <c r="H31" s="1" t="s">
        <v>45</v>
      </c>
      <c r="I31" s="1" t="s">
        <v>96</v>
      </c>
      <c r="J31" s="1" t="s">
        <v>97</v>
      </c>
      <c r="K31" s="2" t="s">
        <v>98</v>
      </c>
      <c r="L31" s="2" t="s">
        <v>99</v>
      </c>
    </row>
    <row r="32" spans="1:15" ht="159.5" x14ac:dyDescent="0.35">
      <c r="A32" s="1" t="s">
        <v>91</v>
      </c>
      <c r="C32" s="1" t="s">
        <v>100</v>
      </c>
      <c r="D32" s="1" t="s">
        <v>93</v>
      </c>
      <c r="E32" s="2" t="s">
        <v>94</v>
      </c>
      <c r="F32" s="2" t="s">
        <v>95</v>
      </c>
      <c r="G32" s="1" t="s">
        <v>44</v>
      </c>
      <c r="H32" s="1" t="s">
        <v>45</v>
      </c>
      <c r="I32" s="1" t="s">
        <v>101</v>
      </c>
      <c r="J32" s="15" t="s">
        <v>102</v>
      </c>
      <c r="K32" s="2" t="s">
        <v>103</v>
      </c>
      <c r="L32" s="2" t="s">
        <v>104</v>
      </c>
      <c r="M32" s="16" t="s">
        <v>105</v>
      </c>
    </row>
    <row r="33" spans="1:13" x14ac:dyDescent="0.35">
      <c r="A33" s="1" t="s">
        <v>106</v>
      </c>
      <c r="I33" s="1" t="s">
        <v>101</v>
      </c>
      <c r="J33" s="1" t="s">
        <v>107</v>
      </c>
      <c r="K33" s="2" t="s">
        <v>108</v>
      </c>
      <c r="M33" s="17" t="s">
        <v>109</v>
      </c>
    </row>
    <row r="34" spans="1:13" x14ac:dyDescent="0.35">
      <c r="M34" s="14"/>
    </row>
  </sheetData>
  <mergeCells count="1">
    <mergeCell ref="B18:I18"/>
  </mergeCells>
  <hyperlinks>
    <hyperlink ref="L8" r:id="rId1" xr:uid="{A35980F5-3A14-4FC2-87C7-1AB735885B84}"/>
    <hyperlink ref="L9" r:id="rId2" xr:uid="{F324E280-09E3-43D3-BC24-F47BCE2ADA92}"/>
    <hyperlink ref="J8" r:id="rId3" xr:uid="{7A68310B-F5C9-45ED-A78B-B7A0169CB87A}"/>
    <hyperlink ref="L10" r:id="rId4" xr:uid="{BCC2FB5E-A06A-47AF-A657-5B88C4010C16}"/>
    <hyperlink ref="J10" r:id="rId5" xr:uid="{2B668DC1-D364-4F63-804F-E524A92CAB4C}"/>
    <hyperlink ref="J11" r:id="rId6" xr:uid="{DAD4551F-079D-4810-915D-656784D33CD6}"/>
    <hyperlink ref="L11" r:id="rId7" xr:uid="{12831A49-DA34-4A29-A9E7-DBC84D39D889}"/>
    <hyperlink ref="L12" r:id="rId8" xr:uid="{41860679-5601-49FB-93FE-8B5B3668F5B5}"/>
    <hyperlink ref="L14" r:id="rId9" xr:uid="{C033EEED-2993-4FAA-8D2A-92CECC738FEB}"/>
    <hyperlink ref="J14" r:id="rId10" xr:uid="{A29939FA-8773-4DD4-91A5-0826078B5CB2}"/>
    <hyperlink ref="J23" r:id="rId11" display="https://dx.doi.org/10.1088/1742-6596/1618/5/052073" xr:uid="{71A28281-9A18-45E6-8519-E8B2FEE3E381}"/>
    <hyperlink ref="L13" r:id="rId12" xr:uid="{9D0F2136-2E53-4D40-94CE-1E9D1CA1D8C8}"/>
    <hyperlink ref="J26" r:id="rId13" display="https://github.com/OpenFAST/r-test/tree/f/driver/modules/aerodyn/ad_VerticalAxis_OLAF" xr:uid="{E53B64CA-2FD3-493D-A7EF-157BB5C48313}"/>
    <hyperlink ref="L15" r:id="rId14" xr:uid="{DF06BDCE-8B5B-45CC-A438-B3E3CC83022F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35EF-E449-4358-980D-37FE4E1B3092}">
  <dimension ref="A1:M9"/>
  <sheetViews>
    <sheetView workbookViewId="0">
      <selection activeCell="F9" sqref="F9"/>
    </sheetView>
  </sheetViews>
  <sheetFormatPr defaultColWidth="9.1796875" defaultRowHeight="14.5" x14ac:dyDescent="0.35"/>
  <cols>
    <col min="1" max="1" width="10.54296875" style="1" bestFit="1" customWidth="1"/>
    <col min="2" max="2" width="11.54296875" style="1" bestFit="1" customWidth="1"/>
    <col min="3" max="6" width="9.1796875" style="1"/>
    <col min="7" max="7" width="10.81640625" style="1" bestFit="1" customWidth="1"/>
    <col min="8" max="8" width="8.1796875" style="1" bestFit="1" customWidth="1"/>
    <col min="9" max="9" width="11.54296875" style="1" bestFit="1" customWidth="1"/>
    <col min="10" max="12" width="9.1796875" style="1"/>
    <col min="13" max="13" width="34.7265625" style="1" bestFit="1" customWidth="1"/>
    <col min="14" max="16384" width="9.1796875" style="1"/>
  </cols>
  <sheetData>
    <row r="1" spans="1:13" x14ac:dyDescent="0.35">
      <c r="A1" s="19" t="s">
        <v>63</v>
      </c>
      <c r="B1" s="19" t="s">
        <v>110</v>
      </c>
      <c r="C1" s="19" t="s">
        <v>19</v>
      </c>
      <c r="D1" s="19" t="s">
        <v>111</v>
      </c>
      <c r="E1" s="19" t="s">
        <v>44</v>
      </c>
      <c r="F1" s="19" t="s">
        <v>22</v>
      </c>
      <c r="G1" s="19" t="s">
        <v>112</v>
      </c>
      <c r="H1" s="19" t="s">
        <v>113</v>
      </c>
      <c r="I1" s="19"/>
      <c r="L1" s="12" t="s">
        <v>114</v>
      </c>
      <c r="M1" s="1" t="s">
        <v>115</v>
      </c>
    </row>
    <row r="2" spans="1:13" x14ac:dyDescent="0.35">
      <c r="A2" s="23"/>
      <c r="B2" s="24"/>
      <c r="C2" s="20"/>
      <c r="D2" s="20" t="s">
        <v>116</v>
      </c>
      <c r="E2" s="20" t="s">
        <v>116</v>
      </c>
      <c r="F2" s="20" t="s">
        <v>116</v>
      </c>
      <c r="G2" s="19"/>
      <c r="H2" s="20" t="s">
        <v>116</v>
      </c>
      <c r="I2" s="19" t="s">
        <v>63</v>
      </c>
      <c r="L2" s="47" t="s">
        <v>117</v>
      </c>
      <c r="M2" s="1" t="s">
        <v>118</v>
      </c>
    </row>
    <row r="3" spans="1:13" x14ac:dyDescent="0.35">
      <c r="A3" s="25"/>
      <c r="B3" s="26"/>
      <c r="C3" s="21" t="s">
        <v>116</v>
      </c>
      <c r="D3" s="22"/>
      <c r="E3" s="20" t="s">
        <v>116</v>
      </c>
      <c r="F3" s="22" t="s">
        <v>116</v>
      </c>
      <c r="G3" s="20" t="s">
        <v>116</v>
      </c>
      <c r="H3" s="20" t="s">
        <v>116</v>
      </c>
      <c r="I3" s="19" t="s">
        <v>110</v>
      </c>
      <c r="L3" s="1" t="s">
        <v>119</v>
      </c>
      <c r="M3" s="1" t="s">
        <v>120</v>
      </c>
    </row>
    <row r="4" spans="1:13" x14ac:dyDescent="0.35">
      <c r="A4" s="25"/>
      <c r="B4" s="13"/>
      <c r="C4" s="30"/>
      <c r="D4" s="30"/>
      <c r="E4" s="29" t="s">
        <v>116</v>
      </c>
      <c r="F4" s="20" t="s">
        <v>116</v>
      </c>
      <c r="G4" s="20" t="s">
        <v>116</v>
      </c>
      <c r="H4" s="20" t="s">
        <v>116</v>
      </c>
      <c r="I4" s="19" t="s">
        <v>19</v>
      </c>
      <c r="L4" s="13" t="s">
        <v>121</v>
      </c>
      <c r="M4" s="1" t="s">
        <v>122</v>
      </c>
    </row>
    <row r="5" spans="1:13" x14ac:dyDescent="0.35">
      <c r="A5" s="23" t="s">
        <v>121</v>
      </c>
      <c r="B5" s="37" t="s">
        <v>123</v>
      </c>
      <c r="C5" s="34"/>
      <c r="D5" s="38"/>
      <c r="E5" s="29" t="s">
        <v>116</v>
      </c>
      <c r="F5" s="22"/>
      <c r="G5" s="22" t="s">
        <v>116</v>
      </c>
      <c r="H5" s="20" t="s">
        <v>116</v>
      </c>
      <c r="I5" s="19" t="s">
        <v>111</v>
      </c>
      <c r="L5" s="1" t="s">
        <v>116</v>
      </c>
      <c r="M5" s="1" t="s">
        <v>124</v>
      </c>
    </row>
    <row r="6" spans="1:13" x14ac:dyDescent="0.35">
      <c r="A6" s="39" t="s">
        <v>114</v>
      </c>
      <c r="B6" s="40" t="s">
        <v>125</v>
      </c>
      <c r="C6" s="32"/>
      <c r="D6" s="41"/>
      <c r="E6" s="30"/>
      <c r="F6" s="30"/>
      <c r="G6" s="29" t="s">
        <v>116</v>
      </c>
      <c r="H6" s="20" t="s">
        <v>116</v>
      </c>
      <c r="I6" s="19" t="s">
        <v>44</v>
      </c>
    </row>
    <row r="7" spans="1:13" x14ac:dyDescent="0.35">
      <c r="A7" s="42" t="s">
        <v>117</v>
      </c>
      <c r="B7" s="43" t="s">
        <v>126</v>
      </c>
      <c r="C7" s="32"/>
      <c r="D7" s="41"/>
      <c r="E7" s="13"/>
      <c r="F7" s="13"/>
      <c r="G7" s="31" t="s">
        <v>116</v>
      </c>
      <c r="H7" s="20" t="s">
        <v>116</v>
      </c>
      <c r="I7" s="19" t="s">
        <v>22</v>
      </c>
    </row>
    <row r="8" spans="1:13" x14ac:dyDescent="0.35">
      <c r="A8" s="44" t="s">
        <v>119</v>
      </c>
      <c r="B8" s="40" t="s">
        <v>127</v>
      </c>
      <c r="C8" s="32"/>
      <c r="D8" s="41"/>
      <c r="E8" s="13"/>
      <c r="F8" s="13"/>
      <c r="G8" s="30"/>
      <c r="H8" s="24"/>
      <c r="I8" s="19" t="s">
        <v>112</v>
      </c>
    </row>
    <row r="9" spans="1:13" x14ac:dyDescent="0.35">
      <c r="A9" s="45" t="s">
        <v>116</v>
      </c>
      <c r="B9" s="35" t="s">
        <v>128</v>
      </c>
      <c r="C9" s="33"/>
      <c r="D9" s="46"/>
      <c r="E9" s="36"/>
      <c r="F9" s="28"/>
      <c r="G9" s="28"/>
      <c r="H9" s="27"/>
      <c r="I9" s="19" t="s">
        <v>113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D1F11DE361F34D9881FEB57EC94E04" ma:contentTypeVersion="15" ma:contentTypeDescription="Create a new document." ma:contentTypeScope="" ma:versionID="547cb737374bbd53a9a55e171cf3b3ae">
  <xsd:schema xmlns:xsd="http://www.w3.org/2001/XMLSchema" xmlns:xs="http://www.w3.org/2001/XMLSchema" xmlns:p="http://schemas.microsoft.com/office/2006/metadata/properties" xmlns:ns2="f76e3ee0-e06b-48e9-8e29-f58796cd1146" xmlns:ns3="fc85c60e-4b93-4b11-ad0c-a860cf8f8e37" targetNamespace="http://schemas.microsoft.com/office/2006/metadata/properties" ma:root="true" ma:fieldsID="050ead68a59b8be88e6f06618dddc03b" ns2:_="" ns3:_="">
    <xsd:import namespace="f76e3ee0-e06b-48e9-8e29-f58796cd1146"/>
    <xsd:import namespace="fc85c60e-4b93-4b11-ad0c-a860cf8f8e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e3ee0-e06b-48e9-8e29-f58796cd11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85c60e-4b93-4b11-ad0c-a860cf8f8e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88334b5-55b4-4143-b491-50a7b098b857}" ma:internalName="TaxCatchAll" ma:showField="CatchAllData" ma:web="fc85c60e-4b93-4b11-ad0c-a860cf8f8e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76e3ee0-e06b-48e9-8e29-f58796cd1146">
      <Terms xmlns="http://schemas.microsoft.com/office/infopath/2007/PartnerControls"/>
    </lcf76f155ced4ddcb4097134ff3c332f>
    <TaxCatchAll xmlns="fc85c60e-4b93-4b11-ad0c-a860cf8f8e37" xsi:nil="true"/>
  </documentManagement>
</p:properties>
</file>

<file path=customXml/itemProps1.xml><?xml version="1.0" encoding="utf-8"?>
<ds:datastoreItem xmlns:ds="http://schemas.openxmlformats.org/officeDocument/2006/customXml" ds:itemID="{6BC3BAB1-CA73-4E12-AEAF-EA175F24267E}"/>
</file>

<file path=customXml/itemProps2.xml><?xml version="1.0" encoding="utf-8"?>
<ds:datastoreItem xmlns:ds="http://schemas.openxmlformats.org/officeDocument/2006/customXml" ds:itemID="{1EA13F8D-AD60-4CB3-AAB4-451888A5BA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5E6AA0-51AD-4E87-B02D-A16F10529216}">
  <ds:schemaRefs>
    <ds:schemaRef ds:uri="http://purl.org/dc/elements/1.1/"/>
    <ds:schemaRef ds:uri="http://schemas.microsoft.com/office/infopath/2007/PartnerControls"/>
    <ds:schemaRef ds:uri="http://purl.org/dc/terms/"/>
    <ds:schemaRef ds:uri="f76e3ee0-e06b-48e9-8e29-f58796cd1146"/>
    <ds:schemaRef ds:uri="http://schemas.microsoft.com/office/2006/documentManagement/types"/>
    <ds:schemaRef ds:uri="http://schemas.openxmlformats.org/package/2006/metadata/core-properties"/>
    <ds:schemaRef ds:uri="fc85c60e-4b93-4b11-ad0c-a860cf8f8e37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AeroElasticModels</vt:lpstr>
      <vt:lpstr>Cross-Matrix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rdamiani</dc:creator>
  <cp:keywords/>
  <dc:description/>
  <cp:lastModifiedBy>Summerville, Brent</cp:lastModifiedBy>
  <cp:revision/>
  <dcterms:created xsi:type="dcterms:W3CDTF">2015-06-05T18:17:20Z</dcterms:created>
  <dcterms:modified xsi:type="dcterms:W3CDTF">2023-09-13T14:07:43Z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0x01010082D1F11DE361F34D9881FEB57EC94E04</vt:lpwstr>
  </property>
  <property fmtid="{D5CDD505-2E9C-101B-9397-08002B2CF9AE}" pid="3" name="MediaServiceImageTags">
    <vt:lpwstr/>
  </property>
</Properties>
</file>